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mband-my.sharepoint.com/personal/johannes_samband_is/Documents/Vinnugögn/Árbækur sveitarfélaga/Árbók22/"/>
    </mc:Choice>
  </mc:AlternateContent>
  <xr:revisionPtr revIDLastSave="121" documentId="13_ncr:1_{0E031B82-EFFA-4D5F-977B-8B53C5A3B322}" xr6:coauthVersionLast="47" xr6:coauthVersionMax="47" xr10:uidLastSave="{4BD1DC62-444E-4E28-A0CB-A9E71F08F6F9}"/>
  <bookViews>
    <workbookView xWindow="-23148" yWindow="-108" windowWidth="23256" windowHeight="13176" tabRatio="818" xr2:uid="{2EC5EA6D-B3A4-4631-8828-4584AFDEF9B2}"/>
  </bookViews>
  <sheets>
    <sheet name="Efnisyfirlit" sheetId="1" r:id="rId1"/>
    <sheet name="Tafla 1" sheetId="2" r:id="rId2"/>
    <sheet name="Tafla 2" sheetId="3" r:id="rId3"/>
    <sheet name="Tafla 3" sheetId="4" r:id="rId4"/>
    <sheet name="Tafla 4" sheetId="5" r:id="rId5"/>
    <sheet name="Tafla 5" sheetId="6" r:id="rId6"/>
    <sheet name="Tafla 6" sheetId="7" r:id="rId7"/>
    <sheet name="Tafla 7" sheetId="8" r:id="rId8"/>
    <sheet name="Tafla 8" sheetId="9" r:id="rId9"/>
    <sheet name="Tafla 9" sheetId="10" r:id="rId10"/>
    <sheet name="Tafla 10" sheetId="11" r:id="rId11"/>
    <sheet name="Tafla 11" sheetId="12" r:id="rId12"/>
    <sheet name="Tafla 12" sheetId="13" r:id="rId13"/>
    <sheet name="Tafla 13" sheetId="14" r:id="rId14"/>
    <sheet name="Tafla 14" sheetId="15" r:id="rId15"/>
    <sheet name="Tafla 15" sheetId="16" r:id="rId16"/>
    <sheet name="Tafla 16" sheetId="17" r:id="rId17"/>
    <sheet name="Tafla 17" sheetId="18" r:id="rId18"/>
    <sheet name="Tafla 18" sheetId="19" r:id="rId19"/>
    <sheet name="Tafla 19" sheetId="20" r:id="rId20"/>
  </sheets>
  <definedNames>
    <definedName name="Tafla_1_Samantekt_ársreikninga_2021">Efnisyfirlit!$A$3</definedName>
    <definedName name="Tafla_3_Heildaryfirlit_2015_til_2021">Efnisyfirlit!$A$5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0" i="17" l="1"/>
  <c r="M90" i="17"/>
  <c r="K90" i="17"/>
  <c r="I90" i="17"/>
  <c r="G90" i="17"/>
  <c r="E90" i="17"/>
  <c r="C90" i="17"/>
  <c r="Q90" i="17" s="1"/>
  <c r="P90" i="17" s="1"/>
  <c r="O89" i="17"/>
  <c r="M89" i="17"/>
  <c r="K89" i="17"/>
  <c r="I89" i="17"/>
  <c r="G89" i="17"/>
  <c r="E89" i="17"/>
  <c r="C89" i="17"/>
  <c r="O88" i="17"/>
  <c r="M88" i="17"/>
  <c r="K88" i="17"/>
  <c r="I88" i="17"/>
  <c r="G88" i="17"/>
  <c r="E88" i="17"/>
  <c r="C88" i="17"/>
  <c r="O87" i="17"/>
  <c r="M87" i="17"/>
  <c r="K87" i="17"/>
  <c r="I87" i="17"/>
  <c r="G87" i="17"/>
  <c r="E87" i="17"/>
  <c r="C87" i="17"/>
  <c r="O86" i="17"/>
  <c r="M86" i="17"/>
  <c r="K86" i="17"/>
  <c r="I86" i="17"/>
  <c r="G86" i="17"/>
  <c r="E86" i="17"/>
  <c r="C86" i="17"/>
  <c r="O85" i="17"/>
  <c r="M85" i="17"/>
  <c r="K85" i="17"/>
  <c r="I85" i="17"/>
  <c r="G85" i="17"/>
  <c r="E85" i="17"/>
  <c r="C85" i="17"/>
  <c r="O84" i="17"/>
  <c r="M84" i="17"/>
  <c r="K84" i="17"/>
  <c r="I84" i="17"/>
  <c r="G84" i="17"/>
  <c r="E84" i="17"/>
  <c r="C84" i="17"/>
  <c r="O83" i="17"/>
  <c r="M83" i="17"/>
  <c r="K83" i="17"/>
  <c r="I83" i="17"/>
  <c r="G83" i="17"/>
  <c r="E83" i="17"/>
  <c r="C83" i="17"/>
  <c r="O82" i="17"/>
  <c r="M82" i="17"/>
  <c r="K82" i="17"/>
  <c r="I82" i="17"/>
  <c r="G82" i="17"/>
  <c r="E82" i="17"/>
  <c r="C82" i="17"/>
  <c r="Q82" i="17" s="1"/>
  <c r="O81" i="17"/>
  <c r="M81" i="17"/>
  <c r="K81" i="17"/>
  <c r="I81" i="17"/>
  <c r="G81" i="17"/>
  <c r="E81" i="17"/>
  <c r="C81" i="17"/>
  <c r="O80" i="17"/>
  <c r="M80" i="17"/>
  <c r="K80" i="17"/>
  <c r="I80" i="17"/>
  <c r="G80" i="17"/>
  <c r="E80" i="17"/>
  <c r="C80" i="17"/>
  <c r="O79" i="17"/>
  <c r="M79" i="17"/>
  <c r="K79" i="17"/>
  <c r="I79" i="17"/>
  <c r="G79" i="17"/>
  <c r="E79" i="17"/>
  <c r="C79" i="17"/>
  <c r="O78" i="17"/>
  <c r="M78" i="17"/>
  <c r="K78" i="17"/>
  <c r="I78" i="17"/>
  <c r="G78" i="17"/>
  <c r="E78" i="17"/>
  <c r="C78" i="17"/>
  <c r="O77" i="17"/>
  <c r="M77" i="17"/>
  <c r="K77" i="17"/>
  <c r="I77" i="17"/>
  <c r="G77" i="17"/>
  <c r="E77" i="17"/>
  <c r="C77" i="17"/>
  <c r="O76" i="17"/>
  <c r="M76" i="17"/>
  <c r="K76" i="17"/>
  <c r="I76" i="17"/>
  <c r="G76" i="17"/>
  <c r="E76" i="17"/>
  <c r="C76" i="17"/>
  <c r="O73" i="17"/>
  <c r="M73" i="17"/>
  <c r="K73" i="17"/>
  <c r="I73" i="17"/>
  <c r="G73" i="17"/>
  <c r="E73" i="17"/>
  <c r="C73" i="17"/>
  <c r="O72" i="17"/>
  <c r="M72" i="17"/>
  <c r="K72" i="17"/>
  <c r="I72" i="17"/>
  <c r="G72" i="17"/>
  <c r="E72" i="17"/>
  <c r="C72" i="17"/>
  <c r="O71" i="17"/>
  <c r="M71" i="17"/>
  <c r="K71" i="17"/>
  <c r="I71" i="17"/>
  <c r="G71" i="17"/>
  <c r="E71" i="17"/>
  <c r="C71" i="17"/>
  <c r="O70" i="17"/>
  <c r="M70" i="17"/>
  <c r="K70" i="17"/>
  <c r="I70" i="17"/>
  <c r="I74" i="17" s="1"/>
  <c r="G70" i="17"/>
  <c r="E70" i="17"/>
  <c r="C70" i="17"/>
  <c r="C74" i="17" s="1"/>
  <c r="O67" i="17"/>
  <c r="M67" i="17"/>
  <c r="K67" i="17"/>
  <c r="I67" i="17"/>
  <c r="G67" i="17"/>
  <c r="E67" i="17"/>
  <c r="C67" i="17"/>
  <c r="O66" i="17"/>
  <c r="M66" i="17"/>
  <c r="K66" i="17"/>
  <c r="I66" i="17"/>
  <c r="G66" i="17"/>
  <c r="E66" i="17"/>
  <c r="C66" i="17"/>
  <c r="O65" i="17"/>
  <c r="Q65" i="17" s="1"/>
  <c r="M65" i="17"/>
  <c r="K65" i="17"/>
  <c r="I65" i="17"/>
  <c r="G65" i="17"/>
  <c r="E65" i="17"/>
  <c r="C65" i="17"/>
  <c r="O64" i="17"/>
  <c r="M64" i="17"/>
  <c r="K64" i="17"/>
  <c r="I64" i="17"/>
  <c r="G64" i="17"/>
  <c r="E64" i="17"/>
  <c r="C64" i="17"/>
  <c r="O63" i="17"/>
  <c r="M63" i="17"/>
  <c r="K63" i="17"/>
  <c r="I63" i="17"/>
  <c r="G63" i="17"/>
  <c r="E63" i="17"/>
  <c r="C63" i="17"/>
  <c r="O62" i="17"/>
  <c r="M62" i="17"/>
  <c r="K62" i="17"/>
  <c r="I62" i="17"/>
  <c r="G62" i="17"/>
  <c r="E62" i="17"/>
  <c r="C62" i="17"/>
  <c r="O61" i="17"/>
  <c r="M61" i="17"/>
  <c r="K61" i="17"/>
  <c r="I61" i="17"/>
  <c r="G61" i="17"/>
  <c r="E61" i="17"/>
  <c r="C61" i="17"/>
  <c r="O60" i="17"/>
  <c r="M60" i="17"/>
  <c r="K60" i="17"/>
  <c r="I60" i="17"/>
  <c r="G60" i="17"/>
  <c r="E60" i="17"/>
  <c r="C60" i="17"/>
  <c r="O59" i="17"/>
  <c r="M59" i="17"/>
  <c r="K59" i="17"/>
  <c r="I59" i="17"/>
  <c r="G59" i="17"/>
  <c r="E59" i="17"/>
  <c r="C59" i="17"/>
  <c r="O58" i="17"/>
  <c r="M58" i="17"/>
  <c r="K58" i="17"/>
  <c r="I58" i="17"/>
  <c r="G58" i="17"/>
  <c r="E58" i="17"/>
  <c r="C58" i="17"/>
  <c r="Q57" i="17"/>
  <c r="O57" i="17"/>
  <c r="M57" i="17"/>
  <c r="K57" i="17"/>
  <c r="I57" i="17"/>
  <c r="G57" i="17"/>
  <c r="E57" i="17"/>
  <c r="C57" i="17"/>
  <c r="O56" i="17"/>
  <c r="M56" i="17"/>
  <c r="K56" i="17"/>
  <c r="I56" i="17"/>
  <c r="G56" i="17"/>
  <c r="E56" i="17"/>
  <c r="C56" i="17"/>
  <c r="O55" i="17"/>
  <c r="M55" i="17"/>
  <c r="M68" i="17" s="1"/>
  <c r="K55" i="17"/>
  <c r="I55" i="17"/>
  <c r="G55" i="17"/>
  <c r="E55" i="17"/>
  <c r="C55" i="17"/>
  <c r="O52" i="17"/>
  <c r="Q52" i="17" s="1"/>
  <c r="P52" i="17" s="1"/>
  <c r="M52" i="17"/>
  <c r="K52" i="17"/>
  <c r="I52" i="17"/>
  <c r="G52" i="17"/>
  <c r="E52" i="17"/>
  <c r="C52" i="17"/>
  <c r="O51" i="17"/>
  <c r="M51" i="17"/>
  <c r="K51" i="17"/>
  <c r="I51" i="17"/>
  <c r="G51" i="17"/>
  <c r="E51" i="17"/>
  <c r="C51" i="17"/>
  <c r="O50" i="17"/>
  <c r="M50" i="17"/>
  <c r="K50" i="17"/>
  <c r="I50" i="17"/>
  <c r="G50" i="17"/>
  <c r="E50" i="17"/>
  <c r="C50" i="17"/>
  <c r="O49" i="17"/>
  <c r="M49" i="17"/>
  <c r="K49" i="17"/>
  <c r="I49" i="17"/>
  <c r="G49" i="17"/>
  <c r="E49" i="17"/>
  <c r="C49" i="17"/>
  <c r="O48" i="17"/>
  <c r="M48" i="17"/>
  <c r="M53" i="17" s="1"/>
  <c r="K48" i="17"/>
  <c r="I48" i="17"/>
  <c r="G48" i="17"/>
  <c r="E48" i="17"/>
  <c r="C48" i="17"/>
  <c r="O47" i="17"/>
  <c r="M47" i="17"/>
  <c r="K47" i="17"/>
  <c r="I47" i="17"/>
  <c r="G47" i="17"/>
  <c r="E47" i="17"/>
  <c r="C47" i="17"/>
  <c r="O46" i="17"/>
  <c r="M46" i="17"/>
  <c r="K46" i="17"/>
  <c r="I46" i="17"/>
  <c r="G46" i="17"/>
  <c r="E46" i="17"/>
  <c r="C46" i="17"/>
  <c r="O43" i="17"/>
  <c r="M43" i="17"/>
  <c r="K43" i="17"/>
  <c r="I43" i="17"/>
  <c r="G43" i="17"/>
  <c r="E43" i="17"/>
  <c r="C43" i="17"/>
  <c r="O42" i="17"/>
  <c r="M42" i="17"/>
  <c r="K42" i="17"/>
  <c r="I42" i="17"/>
  <c r="G42" i="17"/>
  <c r="E42" i="17"/>
  <c r="C42" i="17"/>
  <c r="O41" i="17"/>
  <c r="M41" i="17"/>
  <c r="K41" i="17"/>
  <c r="I41" i="17"/>
  <c r="G41" i="17"/>
  <c r="E41" i="17"/>
  <c r="C41" i="17"/>
  <c r="O40" i="17"/>
  <c r="M40" i="17"/>
  <c r="K40" i="17"/>
  <c r="I40" i="17"/>
  <c r="G40" i="17"/>
  <c r="E40" i="17"/>
  <c r="C40" i="17"/>
  <c r="Q40" i="17" s="1"/>
  <c r="O39" i="17"/>
  <c r="M39" i="17"/>
  <c r="K39" i="17"/>
  <c r="I39" i="17"/>
  <c r="G39" i="17"/>
  <c r="E39" i="17"/>
  <c r="C39" i="17"/>
  <c r="O38" i="17"/>
  <c r="M38" i="17"/>
  <c r="K38" i="17"/>
  <c r="L38" i="17" s="1"/>
  <c r="I38" i="17"/>
  <c r="G38" i="17"/>
  <c r="E38" i="17"/>
  <c r="C38" i="17"/>
  <c r="Q38" i="17" s="1"/>
  <c r="J38" i="17" s="1"/>
  <c r="O37" i="17"/>
  <c r="M37" i="17"/>
  <c r="K37" i="17"/>
  <c r="I37" i="17"/>
  <c r="G37" i="17"/>
  <c r="E37" i="17"/>
  <c r="C37" i="17"/>
  <c r="O36" i="17"/>
  <c r="M36" i="17"/>
  <c r="K36" i="17"/>
  <c r="I36" i="17"/>
  <c r="G36" i="17"/>
  <c r="E36" i="17"/>
  <c r="C36" i="17"/>
  <c r="O35" i="17"/>
  <c r="M35" i="17"/>
  <c r="M44" i="17" s="1"/>
  <c r="K35" i="17"/>
  <c r="I35" i="17"/>
  <c r="G35" i="17"/>
  <c r="E35" i="17"/>
  <c r="C35" i="17"/>
  <c r="O32" i="17"/>
  <c r="M32" i="17"/>
  <c r="K32" i="17"/>
  <c r="I32" i="17"/>
  <c r="G32" i="17"/>
  <c r="E32" i="17"/>
  <c r="C32" i="17"/>
  <c r="O31" i="17"/>
  <c r="M31" i="17"/>
  <c r="K31" i="17"/>
  <c r="I31" i="17"/>
  <c r="G31" i="17"/>
  <c r="E31" i="17"/>
  <c r="C31" i="17"/>
  <c r="Q31" i="17" s="1"/>
  <c r="N31" i="17" s="1"/>
  <c r="O30" i="17"/>
  <c r="M30" i="17"/>
  <c r="K30" i="17"/>
  <c r="I30" i="17"/>
  <c r="G30" i="17"/>
  <c r="E30" i="17"/>
  <c r="C30" i="17"/>
  <c r="O29" i="17"/>
  <c r="M29" i="17"/>
  <c r="K29" i="17"/>
  <c r="I29" i="17"/>
  <c r="G29" i="17"/>
  <c r="E29" i="17"/>
  <c r="C29" i="17"/>
  <c r="O28" i="17"/>
  <c r="M28" i="17"/>
  <c r="K28" i="17"/>
  <c r="I28" i="17"/>
  <c r="G28" i="17"/>
  <c r="E28" i="17"/>
  <c r="C28" i="17"/>
  <c r="O27" i="17"/>
  <c r="M27" i="17"/>
  <c r="K27" i="17"/>
  <c r="I27" i="17"/>
  <c r="G27" i="17"/>
  <c r="E27" i="17"/>
  <c r="C27" i="17"/>
  <c r="O26" i="17"/>
  <c r="M26" i="17"/>
  <c r="K26" i="17"/>
  <c r="K33" i="17" s="1"/>
  <c r="I26" i="17"/>
  <c r="G26" i="17"/>
  <c r="E26" i="17"/>
  <c r="C26" i="17"/>
  <c r="O25" i="17"/>
  <c r="M25" i="17"/>
  <c r="K25" i="17"/>
  <c r="I25" i="17"/>
  <c r="G25" i="17"/>
  <c r="E25" i="17"/>
  <c r="C25" i="17"/>
  <c r="O24" i="17"/>
  <c r="M24" i="17"/>
  <c r="K24" i="17"/>
  <c r="I24" i="17"/>
  <c r="G24" i="17"/>
  <c r="E24" i="17"/>
  <c r="C24" i="17"/>
  <c r="O23" i="17"/>
  <c r="M23" i="17"/>
  <c r="K23" i="17"/>
  <c r="I23" i="17"/>
  <c r="G23" i="17"/>
  <c r="E23" i="17"/>
  <c r="C23" i="17"/>
  <c r="Q23" i="17" s="1"/>
  <c r="O20" i="17"/>
  <c r="M20" i="17"/>
  <c r="K20" i="17"/>
  <c r="I20" i="17"/>
  <c r="G20" i="17"/>
  <c r="E20" i="17"/>
  <c r="C20" i="17"/>
  <c r="O19" i="17"/>
  <c r="M19" i="17"/>
  <c r="K19" i="17"/>
  <c r="I19" i="17"/>
  <c r="G19" i="17"/>
  <c r="E19" i="17"/>
  <c r="C19" i="17"/>
  <c r="O18" i="17"/>
  <c r="M18" i="17"/>
  <c r="K18" i="17"/>
  <c r="I18" i="17"/>
  <c r="G18" i="17"/>
  <c r="E18" i="17"/>
  <c r="C18" i="17"/>
  <c r="O17" i="17"/>
  <c r="M17" i="17"/>
  <c r="M21" i="17" s="1"/>
  <c r="K17" i="17"/>
  <c r="I17" i="17"/>
  <c r="G17" i="17"/>
  <c r="E17" i="17"/>
  <c r="C17" i="17"/>
  <c r="O14" i="17"/>
  <c r="M14" i="17"/>
  <c r="K14" i="17"/>
  <c r="I14" i="17"/>
  <c r="G14" i="17"/>
  <c r="E14" i="17"/>
  <c r="C14" i="17"/>
  <c r="O13" i="17"/>
  <c r="M13" i="17"/>
  <c r="K13" i="17"/>
  <c r="I13" i="17"/>
  <c r="G13" i="17"/>
  <c r="E13" i="17"/>
  <c r="C13" i="17"/>
  <c r="O12" i="17"/>
  <c r="M12" i="17"/>
  <c r="K12" i="17"/>
  <c r="I12" i="17"/>
  <c r="G12" i="17"/>
  <c r="E12" i="17"/>
  <c r="C12" i="17"/>
  <c r="O11" i="17"/>
  <c r="M11" i="17"/>
  <c r="K11" i="17"/>
  <c r="I11" i="17"/>
  <c r="G11" i="17"/>
  <c r="E11" i="17"/>
  <c r="C11" i="17"/>
  <c r="O10" i="17"/>
  <c r="M10" i="17"/>
  <c r="K10" i="17"/>
  <c r="I10" i="17"/>
  <c r="G10" i="17"/>
  <c r="E10" i="17"/>
  <c r="C10" i="17"/>
  <c r="O9" i="17"/>
  <c r="M9" i="17"/>
  <c r="K9" i="17"/>
  <c r="I9" i="17"/>
  <c r="Q9" i="17" s="1"/>
  <c r="H9" i="17" s="1"/>
  <c r="G9" i="17"/>
  <c r="E9" i="17"/>
  <c r="C9" i="17"/>
  <c r="O8" i="17"/>
  <c r="M8" i="17"/>
  <c r="K8" i="17"/>
  <c r="I8" i="17"/>
  <c r="G8" i="17"/>
  <c r="E8" i="17"/>
  <c r="C8" i="17"/>
  <c r="F31" i="17" l="1"/>
  <c r="L42" i="17"/>
  <c r="N23" i="17"/>
  <c r="F23" i="17"/>
  <c r="F71" i="17"/>
  <c r="J23" i="17"/>
  <c r="J31" i="17"/>
  <c r="G91" i="17"/>
  <c r="K21" i="17"/>
  <c r="H66" i="17"/>
  <c r="K74" i="17"/>
  <c r="J82" i="17"/>
  <c r="G21" i="17"/>
  <c r="H38" i="17"/>
  <c r="Q84" i="17"/>
  <c r="J84" i="17" s="1"/>
  <c r="Q64" i="17"/>
  <c r="P64" i="17" s="1"/>
  <c r="I91" i="17"/>
  <c r="P47" i="17"/>
  <c r="C15" i="17"/>
  <c r="F9" i="17"/>
  <c r="Q47" i="17"/>
  <c r="Q66" i="17"/>
  <c r="P66" i="17" s="1"/>
  <c r="O91" i="17"/>
  <c r="Q78" i="17"/>
  <c r="D78" i="17" s="1"/>
  <c r="Q86" i="17"/>
  <c r="D86" i="17" s="1"/>
  <c r="P31" i="17"/>
  <c r="J40" i="17"/>
  <c r="G74" i="17"/>
  <c r="Q11" i="17"/>
  <c r="J11" i="17" s="1"/>
  <c r="Q20" i="17"/>
  <c r="D20" i="17" s="1"/>
  <c r="E68" i="17"/>
  <c r="Q58" i="17"/>
  <c r="F58" i="17" s="1"/>
  <c r="N60" i="17"/>
  <c r="P23" i="17"/>
  <c r="Q42" i="17"/>
  <c r="E53" i="17"/>
  <c r="J51" i="17"/>
  <c r="I68" i="17"/>
  <c r="J78" i="17"/>
  <c r="Q51" i="17"/>
  <c r="P51" i="17" s="1"/>
  <c r="Q76" i="17"/>
  <c r="J76" i="17" s="1"/>
  <c r="L23" i="17"/>
  <c r="E33" i="17"/>
  <c r="L31" i="17"/>
  <c r="K44" i="17"/>
  <c r="P38" i="17"/>
  <c r="L51" i="17"/>
  <c r="Q60" i="17"/>
  <c r="D60" i="17" s="1"/>
  <c r="Q71" i="17"/>
  <c r="L71" i="17" s="1"/>
  <c r="Q73" i="17"/>
  <c r="J73" i="17" s="1"/>
  <c r="C91" i="17"/>
  <c r="H10" i="17"/>
  <c r="H11" i="17"/>
  <c r="D9" i="17"/>
  <c r="L9" i="17"/>
  <c r="L10" i="17"/>
  <c r="N9" i="17"/>
  <c r="L11" i="17"/>
  <c r="O15" i="17"/>
  <c r="E21" i="17"/>
  <c r="Q12" i="17"/>
  <c r="N12" i="17" s="1"/>
  <c r="D12" i="17"/>
  <c r="G15" i="17"/>
  <c r="H8" i="17"/>
  <c r="Q13" i="17"/>
  <c r="P13" i="17" s="1"/>
  <c r="P9" i="17"/>
  <c r="Q10" i="17"/>
  <c r="D10" i="17" s="1"/>
  <c r="N38" i="17"/>
  <c r="H40" i="17"/>
  <c r="Q41" i="17"/>
  <c r="J41" i="17" s="1"/>
  <c r="D41" i="17"/>
  <c r="P65" i="17"/>
  <c r="H65" i="17"/>
  <c r="I15" i="17"/>
  <c r="Q8" i="17"/>
  <c r="D8" i="17" s="1"/>
  <c r="J9" i="17"/>
  <c r="D11" i="17"/>
  <c r="K15" i="17"/>
  <c r="M33" i="17"/>
  <c r="Q26" i="17"/>
  <c r="Q30" i="17"/>
  <c r="J30" i="17" s="1"/>
  <c r="D38" i="17"/>
  <c r="D42" i="17"/>
  <c r="H52" i="17"/>
  <c r="D57" i="17"/>
  <c r="Q59" i="17"/>
  <c r="J59" i="17" s="1"/>
  <c r="D59" i="17"/>
  <c r="D65" i="17"/>
  <c r="Q67" i="17"/>
  <c r="H67" i="17" s="1"/>
  <c r="D67" i="17"/>
  <c r="P71" i="17"/>
  <c r="N73" i="17"/>
  <c r="F73" i="17"/>
  <c r="L73" i="17"/>
  <c r="D73" i="17"/>
  <c r="K91" i="17"/>
  <c r="M91" i="17"/>
  <c r="N82" i="17"/>
  <c r="L84" i="17"/>
  <c r="L86" i="17"/>
  <c r="N90" i="17"/>
  <c r="I44" i="17"/>
  <c r="L40" i="17"/>
  <c r="D40" i="17"/>
  <c r="N76" i="17"/>
  <c r="F76" i="17"/>
  <c r="J79" i="17"/>
  <c r="Q19" i="17"/>
  <c r="P19" i="17" s="1"/>
  <c r="N42" i="17"/>
  <c r="F42" i="17"/>
  <c r="L50" i="17"/>
  <c r="F52" i="17"/>
  <c r="G68" i="17"/>
  <c r="P57" i="17"/>
  <c r="H57" i="17"/>
  <c r="P60" i="17"/>
  <c r="H60" i="17"/>
  <c r="L64" i="17"/>
  <c r="D64" i="17"/>
  <c r="O74" i="17"/>
  <c r="D23" i="17"/>
  <c r="F26" i="17"/>
  <c r="D31" i="17"/>
  <c r="N35" i="17"/>
  <c r="F38" i="17"/>
  <c r="P42" i="17"/>
  <c r="C53" i="17"/>
  <c r="Q46" i="17"/>
  <c r="P46" i="17" s="1"/>
  <c r="O53" i="17"/>
  <c r="L47" i="17"/>
  <c r="Q49" i="17"/>
  <c r="D49" i="17" s="1"/>
  <c r="J52" i="17"/>
  <c r="K68" i="17"/>
  <c r="F57" i="17"/>
  <c r="F59" i="17"/>
  <c r="F60" i="17"/>
  <c r="Q61" i="17"/>
  <c r="J61" i="17" s="1"/>
  <c r="F61" i="17"/>
  <c r="F65" i="17"/>
  <c r="P81" i="17"/>
  <c r="D37" i="17"/>
  <c r="Q37" i="17"/>
  <c r="F40" i="17"/>
  <c r="D52" i="17"/>
  <c r="M74" i="17"/>
  <c r="H19" i="17"/>
  <c r="H26" i="17"/>
  <c r="N47" i="17"/>
  <c r="N51" i="17"/>
  <c r="L82" i="17"/>
  <c r="D82" i="17"/>
  <c r="Q83" i="17"/>
  <c r="N83" i="17" s="1"/>
  <c r="P84" i="17"/>
  <c r="J12" i="17"/>
  <c r="C21" i="17"/>
  <c r="C93" i="17" s="1"/>
  <c r="O21" i="17"/>
  <c r="J26" i="17"/>
  <c r="Q28" i="17"/>
  <c r="L28" i="17" s="1"/>
  <c r="Q35" i="17"/>
  <c r="J35" i="17" s="1"/>
  <c r="L37" i="17"/>
  <c r="Q39" i="17"/>
  <c r="D39" i="17" s="1"/>
  <c r="H42" i="17"/>
  <c r="Q43" i="17"/>
  <c r="J43" i="17" s="1"/>
  <c r="D47" i="17"/>
  <c r="D51" i="17"/>
  <c r="L52" i="17"/>
  <c r="J57" i="17"/>
  <c r="D58" i="17"/>
  <c r="J60" i="17"/>
  <c r="J65" i="17"/>
  <c r="F66" i="17"/>
  <c r="H71" i="17"/>
  <c r="H73" i="17"/>
  <c r="Q77" i="17"/>
  <c r="D77" i="17" s="1"/>
  <c r="F82" i="17"/>
  <c r="Q85" i="17"/>
  <c r="P85" i="17" s="1"/>
  <c r="F90" i="17"/>
  <c r="P59" i="17"/>
  <c r="H49" i="17"/>
  <c r="H59" i="17"/>
  <c r="F78" i="17"/>
  <c r="P80" i="17"/>
  <c r="P82" i="17"/>
  <c r="L90" i="17"/>
  <c r="D90" i="17"/>
  <c r="J90" i="17"/>
  <c r="E15" i="17"/>
  <c r="M15" i="17"/>
  <c r="Q17" i="17"/>
  <c r="P17" i="17" s="1"/>
  <c r="L19" i="17"/>
  <c r="H23" i="17"/>
  <c r="Q24" i="17"/>
  <c r="D24" i="17" s="1"/>
  <c r="Q25" i="17"/>
  <c r="J25" i="17" s="1"/>
  <c r="Q29" i="17"/>
  <c r="N29" i="17"/>
  <c r="H31" i="17"/>
  <c r="Q32" i="17"/>
  <c r="J32" i="17" s="1"/>
  <c r="C33" i="17"/>
  <c r="F35" i="17"/>
  <c r="N40" i="17"/>
  <c r="J42" i="17"/>
  <c r="E44" i="17"/>
  <c r="G53" i="17"/>
  <c r="F47" i="17"/>
  <c r="F51" i="17"/>
  <c r="N52" i="17"/>
  <c r="C68" i="17"/>
  <c r="Q55" i="17"/>
  <c r="H55" i="17" s="1"/>
  <c r="O68" i="17"/>
  <c r="L57" i="17"/>
  <c r="J58" i="17"/>
  <c r="L59" i="17"/>
  <c r="L65" i="17"/>
  <c r="E91" i="17"/>
  <c r="Q79" i="17"/>
  <c r="F79" i="17" s="1"/>
  <c r="F83" i="17"/>
  <c r="F86" i="17"/>
  <c r="Q87" i="17"/>
  <c r="F87" i="17" s="1"/>
  <c r="P37" i="17"/>
  <c r="K53" i="17"/>
  <c r="Q48" i="17"/>
  <c r="P67" i="17"/>
  <c r="J87" i="17"/>
  <c r="C44" i="17"/>
  <c r="J37" i="17"/>
  <c r="Q50" i="17"/>
  <c r="D50" i="17" s="1"/>
  <c r="E74" i="17"/>
  <c r="Q70" i="17"/>
  <c r="N70" i="17" s="1"/>
  <c r="F70" i="17"/>
  <c r="Q14" i="17"/>
  <c r="J14" i="17" s="1"/>
  <c r="D14" i="17"/>
  <c r="J20" i="17"/>
  <c r="I21" i="17"/>
  <c r="I33" i="17"/>
  <c r="H35" i="17"/>
  <c r="P40" i="17"/>
  <c r="I53" i="17"/>
  <c r="L49" i="17"/>
  <c r="Q56" i="17"/>
  <c r="N56" i="17" s="1"/>
  <c r="N57" i="17"/>
  <c r="N59" i="17"/>
  <c r="L60" i="17"/>
  <c r="N61" i="17"/>
  <c r="N64" i="17"/>
  <c r="N65" i="17"/>
  <c r="L66" i="17"/>
  <c r="H82" i="17"/>
  <c r="H90" i="17"/>
  <c r="G44" i="17"/>
  <c r="O44" i="17"/>
  <c r="Q63" i="17"/>
  <c r="D63" i="17" s="1"/>
  <c r="Q72" i="17"/>
  <c r="P72" i="17" s="1"/>
  <c r="D76" i="17"/>
  <c r="L76" i="17"/>
  <c r="Q81" i="17"/>
  <c r="H81" i="17" s="1"/>
  <c r="Q89" i="17"/>
  <c r="H89" i="17" s="1"/>
  <c r="Q18" i="17"/>
  <c r="J18" i="17" s="1"/>
  <c r="Q27" i="17"/>
  <c r="J27" i="17" s="1"/>
  <c r="G33" i="17"/>
  <c r="O33" i="17"/>
  <c r="Q36" i="17"/>
  <c r="L36" i="17" s="1"/>
  <c r="Q62" i="17"/>
  <c r="H62" i="17" s="1"/>
  <c r="Q80" i="17"/>
  <c r="L80" i="17" s="1"/>
  <c r="Q88" i="17"/>
  <c r="D88" i="17" s="1"/>
  <c r="H76" i="17"/>
  <c r="P76" i="17"/>
  <c r="J86" i="17" l="1"/>
  <c r="D28" i="17"/>
  <c r="L58" i="17"/>
  <c r="H58" i="17"/>
  <c r="P70" i="17"/>
  <c r="F64" i="17"/>
  <c r="H84" i="17"/>
  <c r="N8" i="17"/>
  <c r="P78" i="17"/>
  <c r="N66" i="17"/>
  <c r="N58" i="17"/>
  <c r="L78" i="17"/>
  <c r="L85" i="17"/>
  <c r="F14" i="17"/>
  <c r="J47" i="17"/>
  <c r="H47" i="17"/>
  <c r="N78" i="17"/>
  <c r="H43" i="17"/>
  <c r="P41" i="17"/>
  <c r="F43" i="17"/>
  <c r="H78" i="17"/>
  <c r="H70" i="17"/>
  <c r="L67" i="17"/>
  <c r="F8" i="17"/>
  <c r="Q91" i="17"/>
  <c r="H91" i="17" s="1"/>
  <c r="J66" i="17"/>
  <c r="L41" i="17"/>
  <c r="D84" i="17"/>
  <c r="J8" i="17"/>
  <c r="J17" i="17"/>
  <c r="J71" i="17"/>
  <c r="N20" i="17"/>
  <c r="L81" i="17"/>
  <c r="P11" i="17"/>
  <c r="N11" i="17"/>
  <c r="L8" i="17"/>
  <c r="F20" i="17"/>
  <c r="N71" i="17"/>
  <c r="H51" i="17"/>
  <c r="L32" i="17"/>
  <c r="P43" i="17"/>
  <c r="F32" i="17"/>
  <c r="H86" i="17"/>
  <c r="H64" i="17"/>
  <c r="J64" i="17"/>
  <c r="P32" i="17"/>
  <c r="F84" i="17"/>
  <c r="H28" i="17"/>
  <c r="P73" i="17"/>
  <c r="D71" i="17"/>
  <c r="F11" i="17"/>
  <c r="P58" i="17"/>
  <c r="D66" i="17"/>
  <c r="L20" i="17"/>
  <c r="H80" i="17"/>
  <c r="P86" i="17"/>
  <c r="H50" i="17"/>
  <c r="H61" i="17"/>
  <c r="P28" i="17"/>
  <c r="P35" i="17"/>
  <c r="N86" i="17"/>
  <c r="N84" i="17"/>
  <c r="F12" i="17"/>
  <c r="H20" i="17"/>
  <c r="P20" i="17"/>
  <c r="J39" i="17"/>
  <c r="F13" i="17"/>
  <c r="N13" i="17"/>
  <c r="N30" i="17"/>
  <c r="P48" i="17"/>
  <c r="H48" i="17"/>
  <c r="J70" i="17"/>
  <c r="D29" i="17"/>
  <c r="L29" i="17"/>
  <c r="P29" i="17"/>
  <c r="F39" i="17"/>
  <c r="D46" i="17"/>
  <c r="H14" i="17"/>
  <c r="F30" i="17"/>
  <c r="H29" i="17"/>
  <c r="J62" i="17"/>
  <c r="F62" i="17"/>
  <c r="N62" i="17"/>
  <c r="D48" i="17"/>
  <c r="D25" i="17"/>
  <c r="H13" i="17"/>
  <c r="F74" i="17"/>
  <c r="L46" i="17"/>
  <c r="L87" i="17"/>
  <c r="D87" i="17"/>
  <c r="P87" i="17"/>
  <c r="H87" i="17"/>
  <c r="P55" i="17"/>
  <c r="D36" i="17"/>
  <c r="H27" i="17"/>
  <c r="P14" i="17"/>
  <c r="D89" i="17"/>
  <c r="D91" i="17"/>
  <c r="P24" i="17"/>
  <c r="P50" i="17"/>
  <c r="L89" i="17"/>
  <c r="J67" i="17"/>
  <c r="N67" i="17"/>
  <c r="F67" i="17"/>
  <c r="G93" i="17"/>
  <c r="F27" i="17"/>
  <c r="J91" i="17"/>
  <c r="H24" i="17"/>
  <c r="N72" i="17"/>
  <c r="F72" i="17"/>
  <c r="J72" i="17"/>
  <c r="D17" i="17"/>
  <c r="L17" i="17"/>
  <c r="Q21" i="17"/>
  <c r="J77" i="17"/>
  <c r="N77" i="17"/>
  <c r="F77" i="17"/>
  <c r="P89" i="17"/>
  <c r="L13" i="17"/>
  <c r="J55" i="17"/>
  <c r="H17" i="17"/>
  <c r="H77" i="17"/>
  <c r="H63" i="17"/>
  <c r="P68" i="17"/>
  <c r="H46" i="17"/>
  <c r="N25" i="17"/>
  <c r="M93" i="17"/>
  <c r="D85" i="17"/>
  <c r="Q44" i="17"/>
  <c r="H44" i="17" s="1"/>
  <c r="D35" i="17"/>
  <c r="L35" i="17"/>
  <c r="Q33" i="17"/>
  <c r="H33" i="17" s="1"/>
  <c r="P63" i="17"/>
  <c r="L61" i="17"/>
  <c r="D61" i="17"/>
  <c r="P61" i="17"/>
  <c r="F49" i="17"/>
  <c r="N49" i="17"/>
  <c r="N43" i="17"/>
  <c r="J29" i="17"/>
  <c r="H32" i="17"/>
  <c r="N79" i="17"/>
  <c r="P49" i="17"/>
  <c r="P26" i="17"/>
  <c r="L26" i="17"/>
  <c r="D26" i="17"/>
  <c r="F10" i="17"/>
  <c r="F18" i="17"/>
  <c r="N26" i="17"/>
  <c r="H39" i="17"/>
  <c r="P39" i="17"/>
  <c r="L70" i="17"/>
  <c r="D70" i="17"/>
  <c r="Q74" i="17"/>
  <c r="P74" i="17" s="1"/>
  <c r="J46" i="17"/>
  <c r="D33" i="17"/>
  <c r="H72" i="17"/>
  <c r="P83" i="17"/>
  <c r="H83" i="17"/>
  <c r="L83" i="17"/>
  <c r="D83" i="17"/>
  <c r="L77" i="17"/>
  <c r="P36" i="17"/>
  <c r="H36" i="17"/>
  <c r="J36" i="17"/>
  <c r="F36" i="17"/>
  <c r="N81" i="17"/>
  <c r="F81" i="17"/>
  <c r="J81" i="17"/>
  <c r="L72" i="17"/>
  <c r="N41" i="17"/>
  <c r="L14" i="17"/>
  <c r="L63" i="17"/>
  <c r="D55" i="17"/>
  <c r="F44" i="17"/>
  <c r="D32" i="17"/>
  <c r="D13" i="17"/>
  <c r="P21" i="17"/>
  <c r="N32" i="17"/>
  <c r="P77" i="17"/>
  <c r="H41" i="17"/>
  <c r="L27" i="17"/>
  <c r="F41" i="17"/>
  <c r="Q15" i="17"/>
  <c r="N15" i="17" s="1"/>
  <c r="P62" i="17"/>
  <c r="N27" i="17"/>
  <c r="L12" i="17"/>
  <c r="H12" i="17"/>
  <c r="P12" i="17"/>
  <c r="P10" i="17"/>
  <c r="N10" i="17"/>
  <c r="P18" i="17"/>
  <c r="P91" i="17"/>
  <c r="L30" i="17"/>
  <c r="D30" i="17"/>
  <c r="H30" i="17"/>
  <c r="P30" i="17"/>
  <c r="N63" i="17"/>
  <c r="F63" i="17"/>
  <c r="J63" i="17"/>
  <c r="N89" i="17"/>
  <c r="F89" i="17"/>
  <c r="J89" i="17"/>
  <c r="E93" i="17"/>
  <c r="N17" i="17"/>
  <c r="D27" i="17"/>
  <c r="L39" i="17"/>
  <c r="N50" i="17"/>
  <c r="F50" i="17"/>
  <c r="J50" i="17"/>
  <c r="L79" i="17"/>
  <c r="D79" i="17"/>
  <c r="P79" i="17"/>
  <c r="H79" i="17"/>
  <c r="N24" i="17"/>
  <c r="F24" i="17"/>
  <c r="J24" i="17"/>
  <c r="D43" i="17"/>
  <c r="L43" i="17"/>
  <c r="D21" i="17"/>
  <c r="P27" i="17"/>
  <c r="J19" i="17"/>
  <c r="F19" i="17"/>
  <c r="N19" i="17"/>
  <c r="N87" i="17"/>
  <c r="L91" i="17"/>
  <c r="N39" i="17"/>
  <c r="H18" i="17"/>
  <c r="I93" i="17"/>
  <c r="D62" i="17"/>
  <c r="J49" i="17"/>
  <c r="N18" i="17"/>
  <c r="P8" i="17"/>
  <c r="J10" i="17"/>
  <c r="Q53" i="17"/>
  <c r="H53" i="17" s="1"/>
  <c r="F46" i="17"/>
  <c r="N46" i="17"/>
  <c r="K93" i="17"/>
  <c r="Q68" i="17"/>
  <c r="F55" i="17"/>
  <c r="N55" i="17"/>
  <c r="P25" i="17"/>
  <c r="H25" i="17"/>
  <c r="J85" i="17"/>
  <c r="N85" i="17"/>
  <c r="F85" i="17"/>
  <c r="N48" i="17"/>
  <c r="L18" i="17"/>
  <c r="J48" i="17"/>
  <c r="N91" i="17"/>
  <c r="L25" i="17"/>
  <c r="J88" i="17"/>
  <c r="P88" i="17"/>
  <c r="H88" i="17"/>
  <c r="F88" i="17"/>
  <c r="N88" i="17"/>
  <c r="H85" i="17"/>
  <c r="D18" i="17"/>
  <c r="F29" i="17"/>
  <c r="L62" i="17"/>
  <c r="J80" i="17"/>
  <c r="F80" i="17"/>
  <c r="N80" i="17"/>
  <c r="J56" i="17"/>
  <c r="L56" i="17"/>
  <c r="D56" i="17"/>
  <c r="P56" i="17"/>
  <c r="F17" i="17"/>
  <c r="L48" i="17"/>
  <c r="J83" i="17"/>
  <c r="F25" i="17"/>
  <c r="F91" i="17"/>
  <c r="F48" i="17"/>
  <c r="D81" i="17"/>
  <c r="J28" i="17"/>
  <c r="F28" i="17"/>
  <c r="N28" i="17"/>
  <c r="N14" i="17"/>
  <c r="D80" i="17"/>
  <c r="N37" i="17"/>
  <c r="F37" i="17"/>
  <c r="D72" i="17"/>
  <c r="L55" i="17"/>
  <c r="H37" i="17"/>
  <c r="L24" i="17"/>
  <c r="D19" i="17"/>
  <c r="L88" i="17"/>
  <c r="F56" i="17"/>
  <c r="N36" i="17"/>
  <c r="J13" i="17"/>
  <c r="O93" i="17"/>
  <c r="H56" i="17"/>
  <c r="N33" i="17" l="1"/>
  <c r="L21" i="17"/>
  <c r="H21" i="17"/>
  <c r="N21" i="17"/>
  <c r="D53" i="17"/>
  <c r="P15" i="17"/>
  <c r="F68" i="17"/>
  <c r="N68" i="17"/>
  <c r="J68" i="17"/>
  <c r="F15" i="17"/>
  <c r="L53" i="17"/>
  <c r="L33" i="17"/>
  <c r="F33" i="17"/>
  <c r="P53" i="17"/>
  <c r="L15" i="17"/>
  <c r="L44" i="17"/>
  <c r="N44" i="17"/>
  <c r="D44" i="17"/>
  <c r="H15" i="17"/>
  <c r="N74" i="17"/>
  <c r="L68" i="17"/>
  <c r="J44" i="17"/>
  <c r="P44" i="17"/>
  <c r="J15" i="17"/>
  <c r="J21" i="17"/>
  <c r="J33" i="17"/>
  <c r="N53" i="17"/>
  <c r="F53" i="17"/>
  <c r="Q93" i="17"/>
  <c r="D93" i="17" s="1"/>
  <c r="D15" i="17"/>
  <c r="L74" i="17"/>
  <c r="J74" i="17"/>
  <c r="H74" i="17"/>
  <c r="D74" i="17"/>
  <c r="F21" i="17"/>
  <c r="H68" i="17"/>
  <c r="D68" i="17"/>
  <c r="P33" i="17"/>
  <c r="J53" i="17"/>
  <c r="F93" i="17" l="1"/>
  <c r="J93" i="17"/>
  <c r="L93" i="17"/>
  <c r="P93" i="17"/>
  <c r="N93" i="17"/>
  <c r="H93" i="17"/>
  <c r="F77" i="16"/>
  <c r="E77" i="16"/>
  <c r="G77" i="16" s="1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N78" i="14" l="1"/>
  <c r="M78" i="14"/>
  <c r="L78" i="14"/>
  <c r="I78" i="14"/>
  <c r="F78" i="14" s="1"/>
  <c r="H78" i="14"/>
  <c r="E78" i="14" s="1"/>
  <c r="G78" i="14"/>
  <c r="D78" i="14" s="1"/>
  <c r="C78" i="14"/>
  <c r="J76" i="14"/>
  <c r="K76" i="14" s="1"/>
  <c r="J75" i="14"/>
  <c r="K75" i="14" s="1"/>
  <c r="J74" i="14"/>
  <c r="K74" i="14" s="1"/>
  <c r="J73" i="14"/>
  <c r="K73" i="14" s="1"/>
  <c r="J72" i="14"/>
  <c r="K72" i="14" s="1"/>
  <c r="J71" i="14"/>
  <c r="K71" i="14" s="1"/>
  <c r="J70" i="14"/>
  <c r="K70" i="14" s="1"/>
  <c r="J69" i="14"/>
  <c r="K69" i="14" s="1"/>
  <c r="J68" i="14"/>
  <c r="K68" i="14" s="1"/>
  <c r="J67" i="14"/>
  <c r="K67" i="14" s="1"/>
  <c r="J66" i="14"/>
  <c r="K66" i="14" s="1"/>
  <c r="J65" i="14"/>
  <c r="K65" i="14" s="1"/>
  <c r="J64" i="14"/>
  <c r="K64" i="14" s="1"/>
  <c r="J63" i="14"/>
  <c r="K63" i="14" s="1"/>
  <c r="J62" i="14"/>
  <c r="K62" i="14" s="1"/>
  <c r="J61" i="14"/>
  <c r="K61" i="14" s="1"/>
  <c r="J60" i="14"/>
  <c r="K60" i="14" s="1"/>
  <c r="J59" i="14"/>
  <c r="K59" i="14" s="1"/>
  <c r="J58" i="14"/>
  <c r="K58" i="14" s="1"/>
  <c r="J57" i="14"/>
  <c r="K57" i="14" s="1"/>
  <c r="J56" i="14"/>
  <c r="K56" i="14" s="1"/>
  <c r="J55" i="14"/>
  <c r="K55" i="14" s="1"/>
  <c r="J54" i="14"/>
  <c r="K54" i="14" s="1"/>
  <c r="J53" i="14"/>
  <c r="K53" i="14" s="1"/>
  <c r="J52" i="14"/>
  <c r="K52" i="14" s="1"/>
  <c r="J51" i="14"/>
  <c r="K51" i="14" s="1"/>
  <c r="J50" i="14"/>
  <c r="K50" i="14" s="1"/>
  <c r="J49" i="14"/>
  <c r="K49" i="14" s="1"/>
  <c r="J48" i="14"/>
  <c r="K48" i="14" s="1"/>
  <c r="J47" i="14"/>
  <c r="K47" i="14" s="1"/>
  <c r="J46" i="14"/>
  <c r="K46" i="14" s="1"/>
  <c r="J45" i="14"/>
  <c r="K45" i="14" s="1"/>
  <c r="J44" i="14"/>
  <c r="K44" i="14" s="1"/>
  <c r="J43" i="14"/>
  <c r="K43" i="14" s="1"/>
  <c r="J42" i="14"/>
  <c r="K42" i="14" s="1"/>
  <c r="J41" i="14"/>
  <c r="K41" i="14" s="1"/>
  <c r="J40" i="14"/>
  <c r="K40" i="14" s="1"/>
  <c r="J39" i="14"/>
  <c r="K39" i="14" s="1"/>
  <c r="J38" i="14"/>
  <c r="K38" i="14" s="1"/>
  <c r="J37" i="14"/>
  <c r="K37" i="14" s="1"/>
  <c r="J36" i="14"/>
  <c r="K36" i="14" s="1"/>
  <c r="J35" i="14"/>
  <c r="K35" i="14" s="1"/>
  <c r="J34" i="14"/>
  <c r="K34" i="14" s="1"/>
  <c r="J33" i="14"/>
  <c r="K33" i="14" s="1"/>
  <c r="J32" i="14"/>
  <c r="K32" i="14" s="1"/>
  <c r="J31" i="14"/>
  <c r="K31" i="14" s="1"/>
  <c r="J30" i="14"/>
  <c r="K30" i="14" s="1"/>
  <c r="J29" i="14"/>
  <c r="K29" i="14" s="1"/>
  <c r="J28" i="14"/>
  <c r="K28" i="14" s="1"/>
  <c r="J27" i="14"/>
  <c r="K27" i="14" s="1"/>
  <c r="J26" i="14"/>
  <c r="K26" i="14" s="1"/>
  <c r="J25" i="14"/>
  <c r="K25" i="14" s="1"/>
  <c r="J24" i="14"/>
  <c r="K24" i="14" s="1"/>
  <c r="J23" i="14"/>
  <c r="K23" i="14" s="1"/>
  <c r="J22" i="14"/>
  <c r="K22" i="14" s="1"/>
  <c r="J21" i="14"/>
  <c r="K21" i="14" s="1"/>
  <c r="J20" i="14"/>
  <c r="K20" i="14" s="1"/>
  <c r="J19" i="14"/>
  <c r="K19" i="14" s="1"/>
  <c r="J18" i="14"/>
  <c r="K18" i="14" s="1"/>
  <c r="J17" i="14"/>
  <c r="K17" i="14" s="1"/>
  <c r="J16" i="14"/>
  <c r="K16" i="14" s="1"/>
  <c r="J15" i="14"/>
  <c r="K15" i="14" s="1"/>
  <c r="J14" i="14"/>
  <c r="K14" i="14" s="1"/>
  <c r="J13" i="14"/>
  <c r="K13" i="14" s="1"/>
  <c r="J12" i="14"/>
  <c r="K12" i="14" s="1"/>
  <c r="J11" i="14"/>
  <c r="K11" i="14" s="1"/>
  <c r="J10" i="14"/>
  <c r="K10" i="14" s="1"/>
  <c r="J9" i="14"/>
  <c r="K9" i="14" s="1"/>
  <c r="J8" i="14"/>
  <c r="J78" i="14" l="1"/>
  <c r="K78" i="14" s="1"/>
  <c r="K8" i="14"/>
  <c r="F78" i="13"/>
  <c r="E78" i="13"/>
  <c r="H78" i="13" s="1"/>
  <c r="C78" i="13"/>
  <c r="I76" i="13"/>
  <c r="H76" i="13"/>
  <c r="G76" i="13"/>
  <c r="I75" i="13"/>
  <c r="H75" i="13"/>
  <c r="G75" i="13"/>
  <c r="I74" i="13"/>
  <c r="H74" i="13"/>
  <c r="G74" i="13"/>
  <c r="I73" i="13"/>
  <c r="H73" i="13"/>
  <c r="G73" i="13"/>
  <c r="I72" i="13"/>
  <c r="H72" i="13"/>
  <c r="G72" i="13"/>
  <c r="I71" i="13"/>
  <c r="H71" i="13"/>
  <c r="G71" i="13"/>
  <c r="I70" i="13"/>
  <c r="H70" i="13"/>
  <c r="G70" i="13"/>
  <c r="I69" i="13"/>
  <c r="H69" i="13"/>
  <c r="G69" i="13"/>
  <c r="I68" i="13"/>
  <c r="H68" i="13"/>
  <c r="G68" i="13"/>
  <c r="I67" i="13"/>
  <c r="H67" i="13"/>
  <c r="G67" i="13"/>
  <c r="I66" i="13"/>
  <c r="H66" i="13"/>
  <c r="G66" i="13"/>
  <c r="I65" i="13"/>
  <c r="H65" i="13"/>
  <c r="G65" i="13"/>
  <c r="I64" i="13"/>
  <c r="H64" i="13"/>
  <c r="G64" i="13"/>
  <c r="I63" i="13"/>
  <c r="H63" i="13"/>
  <c r="G63" i="13"/>
  <c r="I62" i="13"/>
  <c r="H62" i="13"/>
  <c r="G62" i="13"/>
  <c r="I61" i="13"/>
  <c r="H61" i="13"/>
  <c r="G61" i="13"/>
  <c r="I60" i="13"/>
  <c r="H60" i="13"/>
  <c r="G60" i="13"/>
  <c r="I59" i="13"/>
  <c r="H59" i="13"/>
  <c r="G59" i="13"/>
  <c r="I58" i="13"/>
  <c r="H58" i="13"/>
  <c r="G58" i="13"/>
  <c r="I57" i="13"/>
  <c r="H57" i="13"/>
  <c r="G57" i="13"/>
  <c r="I56" i="13"/>
  <c r="H56" i="13"/>
  <c r="G56" i="13"/>
  <c r="I55" i="13"/>
  <c r="H55" i="13"/>
  <c r="G5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I28" i="13"/>
  <c r="H28" i="13"/>
  <c r="G28" i="13"/>
  <c r="I27" i="13"/>
  <c r="H27" i="13"/>
  <c r="G27" i="13"/>
  <c r="I26" i="13"/>
  <c r="H26" i="13"/>
  <c r="G26" i="13"/>
  <c r="I25" i="13"/>
  <c r="H25" i="13"/>
  <c r="G25" i="13"/>
  <c r="I24" i="13"/>
  <c r="H24" i="13"/>
  <c r="G24" i="13"/>
  <c r="I23" i="13"/>
  <c r="H23" i="13"/>
  <c r="G23" i="13"/>
  <c r="I22" i="13"/>
  <c r="H22" i="13"/>
  <c r="G22" i="13"/>
  <c r="I21" i="13"/>
  <c r="H21" i="13"/>
  <c r="G21" i="13"/>
  <c r="I20" i="13"/>
  <c r="H20" i="13"/>
  <c r="G20" i="13"/>
  <c r="I19" i="13"/>
  <c r="H19" i="13"/>
  <c r="G19" i="13"/>
  <c r="I18" i="13"/>
  <c r="H18" i="13"/>
  <c r="G18" i="13"/>
  <c r="I17" i="13"/>
  <c r="H17" i="13"/>
  <c r="G1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G78" i="13" l="1"/>
  <c r="I78" i="13"/>
  <c r="L78" i="12"/>
  <c r="K78" i="12"/>
  <c r="J78" i="12"/>
  <c r="I78" i="12"/>
  <c r="H78" i="12"/>
  <c r="R78" i="12" s="1"/>
  <c r="G78" i="12"/>
  <c r="Q78" i="12" s="1"/>
  <c r="F78" i="12"/>
  <c r="P78" i="12" s="1"/>
  <c r="E78" i="12"/>
  <c r="O78" i="12" s="1"/>
  <c r="D78" i="12"/>
  <c r="N78" i="12" s="1"/>
  <c r="C78" i="12"/>
  <c r="M78" i="12" s="1"/>
  <c r="B78" i="12"/>
  <c r="V76" i="12"/>
  <c r="U76" i="12"/>
  <c r="T76" i="12"/>
  <c r="S76" i="12"/>
  <c r="R76" i="12"/>
  <c r="Q76" i="12"/>
  <c r="P76" i="12"/>
  <c r="O76" i="12"/>
  <c r="N76" i="12"/>
  <c r="M76" i="12"/>
  <c r="V75" i="12"/>
  <c r="U75" i="12"/>
  <c r="T75" i="12"/>
  <c r="S75" i="12"/>
  <c r="R75" i="12"/>
  <c r="Q75" i="12"/>
  <c r="P75" i="12"/>
  <c r="O75" i="12"/>
  <c r="N75" i="12"/>
  <c r="M75" i="12"/>
  <c r="V74" i="12"/>
  <c r="U74" i="12"/>
  <c r="T74" i="12"/>
  <c r="S74" i="12"/>
  <c r="R74" i="12"/>
  <c r="Q74" i="12"/>
  <c r="P74" i="12"/>
  <c r="O74" i="12"/>
  <c r="N74" i="12"/>
  <c r="M74" i="12"/>
  <c r="V73" i="12"/>
  <c r="U73" i="12"/>
  <c r="T73" i="12"/>
  <c r="S73" i="12"/>
  <c r="R73" i="12"/>
  <c r="Q73" i="12"/>
  <c r="P73" i="12"/>
  <c r="O73" i="12"/>
  <c r="N73" i="12"/>
  <c r="M73" i="12"/>
  <c r="V72" i="12"/>
  <c r="U72" i="12"/>
  <c r="T72" i="12"/>
  <c r="S72" i="12"/>
  <c r="R72" i="12"/>
  <c r="Q72" i="12"/>
  <c r="P72" i="12"/>
  <c r="O72" i="12"/>
  <c r="N72" i="12"/>
  <c r="M72" i="12"/>
  <c r="V71" i="12"/>
  <c r="U71" i="12"/>
  <c r="T71" i="12"/>
  <c r="S71" i="12"/>
  <c r="R71" i="12"/>
  <c r="Q71" i="12"/>
  <c r="P71" i="12"/>
  <c r="O71" i="12"/>
  <c r="N71" i="12"/>
  <c r="M71" i="12"/>
  <c r="V70" i="12"/>
  <c r="U70" i="12"/>
  <c r="T70" i="12"/>
  <c r="S70" i="12"/>
  <c r="R70" i="12"/>
  <c r="Q70" i="12"/>
  <c r="P70" i="12"/>
  <c r="O70" i="12"/>
  <c r="N70" i="12"/>
  <c r="M70" i="12"/>
  <c r="V69" i="12"/>
  <c r="U69" i="12"/>
  <c r="T69" i="12"/>
  <c r="S69" i="12"/>
  <c r="R69" i="12"/>
  <c r="Q69" i="12"/>
  <c r="P69" i="12"/>
  <c r="O69" i="12"/>
  <c r="N69" i="12"/>
  <c r="M69" i="12"/>
  <c r="V68" i="12"/>
  <c r="U68" i="12"/>
  <c r="T68" i="12"/>
  <c r="S68" i="12"/>
  <c r="R68" i="12"/>
  <c r="Q68" i="12"/>
  <c r="P68" i="12"/>
  <c r="O68" i="12"/>
  <c r="N68" i="12"/>
  <c r="M68" i="12"/>
  <c r="V67" i="12"/>
  <c r="U67" i="12"/>
  <c r="T67" i="12"/>
  <c r="S67" i="12"/>
  <c r="R67" i="12"/>
  <c r="Q67" i="12"/>
  <c r="P67" i="12"/>
  <c r="O67" i="12"/>
  <c r="N67" i="12"/>
  <c r="M67" i="12"/>
  <c r="V66" i="12"/>
  <c r="U66" i="12"/>
  <c r="T66" i="12"/>
  <c r="S66" i="12"/>
  <c r="R66" i="12"/>
  <c r="Q66" i="12"/>
  <c r="P66" i="12"/>
  <c r="O66" i="12"/>
  <c r="N66" i="12"/>
  <c r="M66" i="12"/>
  <c r="V65" i="12"/>
  <c r="U65" i="12"/>
  <c r="T65" i="12"/>
  <c r="S65" i="12"/>
  <c r="R65" i="12"/>
  <c r="Q65" i="12"/>
  <c r="P65" i="12"/>
  <c r="O65" i="12"/>
  <c r="N65" i="12"/>
  <c r="M65" i="12"/>
  <c r="V64" i="12"/>
  <c r="U64" i="12"/>
  <c r="T64" i="12"/>
  <c r="S64" i="12"/>
  <c r="R64" i="12"/>
  <c r="Q64" i="12"/>
  <c r="P64" i="12"/>
  <c r="O64" i="12"/>
  <c r="N64" i="12"/>
  <c r="M64" i="12"/>
  <c r="V63" i="12"/>
  <c r="U63" i="12"/>
  <c r="T63" i="12"/>
  <c r="S63" i="12"/>
  <c r="R63" i="12"/>
  <c r="Q63" i="12"/>
  <c r="P63" i="12"/>
  <c r="O63" i="12"/>
  <c r="N63" i="12"/>
  <c r="M63" i="12"/>
  <c r="V62" i="12"/>
  <c r="U62" i="12"/>
  <c r="T62" i="12"/>
  <c r="S62" i="12"/>
  <c r="R62" i="12"/>
  <c r="Q62" i="12"/>
  <c r="P62" i="12"/>
  <c r="O62" i="12"/>
  <c r="N62" i="12"/>
  <c r="M62" i="12"/>
  <c r="V61" i="12"/>
  <c r="U61" i="12"/>
  <c r="T61" i="12"/>
  <c r="S61" i="12"/>
  <c r="R61" i="12"/>
  <c r="Q61" i="12"/>
  <c r="P61" i="12"/>
  <c r="O61" i="12"/>
  <c r="N61" i="12"/>
  <c r="M61" i="12"/>
  <c r="V60" i="12"/>
  <c r="U60" i="12"/>
  <c r="T60" i="12"/>
  <c r="S60" i="12"/>
  <c r="R60" i="12"/>
  <c r="Q60" i="12"/>
  <c r="P60" i="12"/>
  <c r="O60" i="12"/>
  <c r="N60" i="12"/>
  <c r="M60" i="12"/>
  <c r="V59" i="12"/>
  <c r="U59" i="12"/>
  <c r="T59" i="12"/>
  <c r="S59" i="12"/>
  <c r="R59" i="12"/>
  <c r="Q59" i="12"/>
  <c r="P59" i="12"/>
  <c r="O59" i="12"/>
  <c r="N59" i="12"/>
  <c r="M59" i="12"/>
  <c r="V58" i="12"/>
  <c r="U58" i="12"/>
  <c r="T58" i="12"/>
  <c r="S58" i="12"/>
  <c r="R58" i="12"/>
  <c r="Q58" i="12"/>
  <c r="P58" i="12"/>
  <c r="O58" i="12"/>
  <c r="N58" i="12"/>
  <c r="M58" i="12"/>
  <c r="V57" i="12"/>
  <c r="U57" i="12"/>
  <c r="T57" i="12"/>
  <c r="S57" i="12"/>
  <c r="R57" i="12"/>
  <c r="Q57" i="12"/>
  <c r="P57" i="12"/>
  <c r="O57" i="12"/>
  <c r="N57" i="12"/>
  <c r="M57" i="12"/>
  <c r="V56" i="12"/>
  <c r="U56" i="12"/>
  <c r="T56" i="12"/>
  <c r="S56" i="12"/>
  <c r="R56" i="12"/>
  <c r="Q56" i="12"/>
  <c r="P56" i="12"/>
  <c r="O56" i="12"/>
  <c r="N56" i="12"/>
  <c r="M56" i="12"/>
  <c r="V55" i="12"/>
  <c r="U55" i="12"/>
  <c r="T55" i="12"/>
  <c r="S55" i="12"/>
  <c r="R55" i="12"/>
  <c r="Q55" i="12"/>
  <c r="P55" i="12"/>
  <c r="O55" i="12"/>
  <c r="N55" i="12"/>
  <c r="M55" i="12"/>
  <c r="V54" i="12"/>
  <c r="U54" i="12"/>
  <c r="T54" i="12"/>
  <c r="S54" i="12"/>
  <c r="R54" i="12"/>
  <c r="Q54" i="12"/>
  <c r="P54" i="12"/>
  <c r="O54" i="12"/>
  <c r="N54" i="12"/>
  <c r="M54" i="12"/>
  <c r="V53" i="12"/>
  <c r="U53" i="12"/>
  <c r="T53" i="12"/>
  <c r="S53" i="12"/>
  <c r="R53" i="12"/>
  <c r="Q53" i="12"/>
  <c r="P53" i="12"/>
  <c r="O53" i="12"/>
  <c r="N53" i="12"/>
  <c r="M53" i="12"/>
  <c r="V52" i="12"/>
  <c r="U52" i="12"/>
  <c r="T52" i="12"/>
  <c r="S52" i="12"/>
  <c r="R52" i="12"/>
  <c r="Q52" i="12"/>
  <c r="P52" i="12"/>
  <c r="O52" i="12"/>
  <c r="N52" i="12"/>
  <c r="M52" i="12"/>
  <c r="V51" i="12"/>
  <c r="U51" i="12"/>
  <c r="T51" i="12"/>
  <c r="S51" i="12"/>
  <c r="R51" i="12"/>
  <c r="Q51" i="12"/>
  <c r="P51" i="12"/>
  <c r="O51" i="12"/>
  <c r="N51" i="12"/>
  <c r="M51" i="12"/>
  <c r="V50" i="12"/>
  <c r="U50" i="12"/>
  <c r="T50" i="12"/>
  <c r="S50" i="12"/>
  <c r="R50" i="12"/>
  <c r="Q50" i="12"/>
  <c r="P50" i="12"/>
  <c r="O50" i="12"/>
  <c r="N50" i="12"/>
  <c r="M50" i="12"/>
  <c r="V49" i="12"/>
  <c r="U49" i="12"/>
  <c r="T49" i="12"/>
  <c r="S49" i="12"/>
  <c r="R49" i="12"/>
  <c r="Q49" i="12"/>
  <c r="P49" i="12"/>
  <c r="O49" i="12"/>
  <c r="N49" i="12"/>
  <c r="M49" i="12"/>
  <c r="V48" i="12"/>
  <c r="U48" i="12"/>
  <c r="T48" i="12"/>
  <c r="S48" i="12"/>
  <c r="R48" i="12"/>
  <c r="Q48" i="12"/>
  <c r="P48" i="12"/>
  <c r="O48" i="12"/>
  <c r="N48" i="12"/>
  <c r="M48" i="12"/>
  <c r="V47" i="12"/>
  <c r="U47" i="12"/>
  <c r="T47" i="12"/>
  <c r="S47" i="12"/>
  <c r="R47" i="12"/>
  <c r="Q47" i="12"/>
  <c r="P47" i="12"/>
  <c r="O47" i="12"/>
  <c r="N47" i="12"/>
  <c r="M47" i="12"/>
  <c r="V46" i="12"/>
  <c r="U46" i="12"/>
  <c r="T46" i="12"/>
  <c r="S46" i="12"/>
  <c r="R46" i="12"/>
  <c r="Q46" i="12"/>
  <c r="P46" i="12"/>
  <c r="O46" i="12"/>
  <c r="N46" i="12"/>
  <c r="M46" i="12"/>
  <c r="V45" i="12"/>
  <c r="U45" i="12"/>
  <c r="T45" i="12"/>
  <c r="S45" i="12"/>
  <c r="R45" i="12"/>
  <c r="Q45" i="12"/>
  <c r="P45" i="12"/>
  <c r="O45" i="12"/>
  <c r="N45" i="12"/>
  <c r="M45" i="12"/>
  <c r="V44" i="12"/>
  <c r="U44" i="12"/>
  <c r="T44" i="12"/>
  <c r="S44" i="12"/>
  <c r="R44" i="12"/>
  <c r="Q44" i="12"/>
  <c r="P44" i="12"/>
  <c r="O44" i="12"/>
  <c r="N44" i="12"/>
  <c r="M44" i="12"/>
  <c r="V43" i="12"/>
  <c r="U43" i="12"/>
  <c r="T43" i="12"/>
  <c r="S43" i="12"/>
  <c r="R43" i="12"/>
  <c r="Q43" i="12"/>
  <c r="P43" i="12"/>
  <c r="O43" i="12"/>
  <c r="N43" i="12"/>
  <c r="M43" i="12"/>
  <c r="V42" i="12"/>
  <c r="U42" i="12"/>
  <c r="T42" i="12"/>
  <c r="S42" i="12"/>
  <c r="R42" i="12"/>
  <c r="Q42" i="12"/>
  <c r="P42" i="12"/>
  <c r="O42" i="12"/>
  <c r="N42" i="12"/>
  <c r="M42" i="12"/>
  <c r="V41" i="12"/>
  <c r="U41" i="12"/>
  <c r="T41" i="12"/>
  <c r="S41" i="12"/>
  <c r="R41" i="12"/>
  <c r="Q41" i="12"/>
  <c r="P41" i="12"/>
  <c r="O41" i="12"/>
  <c r="N41" i="12"/>
  <c r="M41" i="12"/>
  <c r="V40" i="12"/>
  <c r="U40" i="12"/>
  <c r="T40" i="12"/>
  <c r="S40" i="12"/>
  <c r="R40" i="12"/>
  <c r="Q40" i="12"/>
  <c r="P40" i="12"/>
  <c r="O40" i="12"/>
  <c r="N40" i="12"/>
  <c r="M40" i="12"/>
  <c r="V39" i="12"/>
  <c r="U39" i="12"/>
  <c r="T39" i="12"/>
  <c r="S39" i="12"/>
  <c r="R39" i="12"/>
  <c r="Q39" i="12"/>
  <c r="P39" i="12"/>
  <c r="O39" i="12"/>
  <c r="N39" i="12"/>
  <c r="M39" i="12"/>
  <c r="V38" i="12"/>
  <c r="U38" i="12"/>
  <c r="T38" i="12"/>
  <c r="S38" i="12"/>
  <c r="R38" i="12"/>
  <c r="Q38" i="12"/>
  <c r="P38" i="12"/>
  <c r="O38" i="12"/>
  <c r="N38" i="12"/>
  <c r="M38" i="12"/>
  <c r="V37" i="12"/>
  <c r="U37" i="12"/>
  <c r="T37" i="12"/>
  <c r="S37" i="12"/>
  <c r="R37" i="12"/>
  <c r="Q37" i="12"/>
  <c r="P37" i="12"/>
  <c r="O37" i="12"/>
  <c r="N37" i="12"/>
  <c r="M37" i="12"/>
  <c r="V36" i="12"/>
  <c r="U36" i="12"/>
  <c r="T36" i="12"/>
  <c r="S36" i="12"/>
  <c r="R36" i="12"/>
  <c r="Q36" i="12"/>
  <c r="P36" i="12"/>
  <c r="O36" i="12"/>
  <c r="N36" i="12"/>
  <c r="M36" i="12"/>
  <c r="V35" i="12"/>
  <c r="U35" i="12"/>
  <c r="T35" i="12"/>
  <c r="S35" i="12"/>
  <c r="R35" i="12"/>
  <c r="Q35" i="12"/>
  <c r="P35" i="12"/>
  <c r="O35" i="12"/>
  <c r="N35" i="12"/>
  <c r="M35" i="12"/>
  <c r="V34" i="12"/>
  <c r="U34" i="12"/>
  <c r="T34" i="12"/>
  <c r="S34" i="12"/>
  <c r="R34" i="12"/>
  <c r="Q34" i="12"/>
  <c r="P34" i="12"/>
  <c r="O34" i="12"/>
  <c r="N34" i="12"/>
  <c r="M34" i="12"/>
  <c r="V33" i="12"/>
  <c r="U33" i="12"/>
  <c r="T33" i="12"/>
  <c r="S33" i="12"/>
  <c r="R33" i="12"/>
  <c r="Q33" i="12"/>
  <c r="P33" i="12"/>
  <c r="O33" i="12"/>
  <c r="N33" i="12"/>
  <c r="M33" i="12"/>
  <c r="V32" i="12"/>
  <c r="U32" i="12"/>
  <c r="T32" i="12"/>
  <c r="S32" i="12"/>
  <c r="R32" i="12"/>
  <c r="Q32" i="12"/>
  <c r="P32" i="12"/>
  <c r="O32" i="12"/>
  <c r="N32" i="12"/>
  <c r="M32" i="12"/>
  <c r="V31" i="12"/>
  <c r="U31" i="12"/>
  <c r="T31" i="12"/>
  <c r="S31" i="12"/>
  <c r="R31" i="12"/>
  <c r="Q31" i="12"/>
  <c r="P31" i="12"/>
  <c r="O31" i="12"/>
  <c r="N31" i="12"/>
  <c r="M31" i="12"/>
  <c r="V30" i="12"/>
  <c r="U30" i="12"/>
  <c r="T30" i="12"/>
  <c r="S30" i="12"/>
  <c r="R30" i="12"/>
  <c r="Q30" i="12"/>
  <c r="P30" i="12"/>
  <c r="O30" i="12"/>
  <c r="N30" i="12"/>
  <c r="M30" i="12"/>
  <c r="V29" i="12"/>
  <c r="U29" i="12"/>
  <c r="T29" i="12"/>
  <c r="S29" i="12"/>
  <c r="R29" i="12"/>
  <c r="Q29" i="12"/>
  <c r="P29" i="12"/>
  <c r="O29" i="12"/>
  <c r="N29" i="12"/>
  <c r="M29" i="12"/>
  <c r="V28" i="12"/>
  <c r="U28" i="12"/>
  <c r="T28" i="12"/>
  <c r="S28" i="12"/>
  <c r="R28" i="12"/>
  <c r="Q28" i="12"/>
  <c r="P28" i="12"/>
  <c r="O28" i="12"/>
  <c r="N28" i="12"/>
  <c r="M28" i="12"/>
  <c r="V27" i="12"/>
  <c r="U27" i="12"/>
  <c r="T27" i="12"/>
  <c r="S27" i="12"/>
  <c r="R27" i="12"/>
  <c r="Q27" i="12"/>
  <c r="P27" i="12"/>
  <c r="O27" i="12"/>
  <c r="N27" i="12"/>
  <c r="M27" i="12"/>
  <c r="V26" i="12"/>
  <c r="U26" i="12"/>
  <c r="T26" i="12"/>
  <c r="S26" i="12"/>
  <c r="R26" i="12"/>
  <c r="Q26" i="12"/>
  <c r="P26" i="12"/>
  <c r="O26" i="12"/>
  <c r="N26" i="12"/>
  <c r="M26" i="12"/>
  <c r="V25" i="12"/>
  <c r="U25" i="12"/>
  <c r="T25" i="12"/>
  <c r="S25" i="12"/>
  <c r="R25" i="12"/>
  <c r="Q25" i="12"/>
  <c r="P25" i="12"/>
  <c r="O25" i="12"/>
  <c r="N25" i="12"/>
  <c r="M25" i="12"/>
  <c r="V24" i="12"/>
  <c r="U24" i="12"/>
  <c r="T24" i="12"/>
  <c r="S24" i="12"/>
  <c r="R24" i="12"/>
  <c r="Q24" i="12"/>
  <c r="P24" i="12"/>
  <c r="O24" i="12"/>
  <c r="N24" i="12"/>
  <c r="M24" i="12"/>
  <c r="V23" i="12"/>
  <c r="U23" i="12"/>
  <c r="T23" i="12"/>
  <c r="S23" i="12"/>
  <c r="R23" i="12"/>
  <c r="Q23" i="12"/>
  <c r="P23" i="12"/>
  <c r="O23" i="12"/>
  <c r="N23" i="12"/>
  <c r="M23" i="12"/>
  <c r="V22" i="12"/>
  <c r="U22" i="12"/>
  <c r="T22" i="12"/>
  <c r="S22" i="12"/>
  <c r="R22" i="12"/>
  <c r="Q22" i="12"/>
  <c r="P22" i="12"/>
  <c r="O22" i="12"/>
  <c r="N22" i="12"/>
  <c r="M22" i="12"/>
  <c r="V21" i="12"/>
  <c r="U21" i="12"/>
  <c r="T21" i="12"/>
  <c r="S21" i="12"/>
  <c r="R21" i="12"/>
  <c r="Q21" i="12"/>
  <c r="P21" i="12"/>
  <c r="O21" i="12"/>
  <c r="N21" i="12"/>
  <c r="M21" i="12"/>
  <c r="V20" i="12"/>
  <c r="U20" i="12"/>
  <c r="T20" i="12"/>
  <c r="S20" i="12"/>
  <c r="R20" i="12"/>
  <c r="Q20" i="12"/>
  <c r="P20" i="12"/>
  <c r="O20" i="12"/>
  <c r="N20" i="12"/>
  <c r="M20" i="12"/>
  <c r="V19" i="12"/>
  <c r="U19" i="12"/>
  <c r="T19" i="12"/>
  <c r="S19" i="12"/>
  <c r="R19" i="12"/>
  <c r="Q19" i="12"/>
  <c r="P19" i="12"/>
  <c r="O19" i="12"/>
  <c r="N19" i="12"/>
  <c r="M19" i="12"/>
  <c r="V18" i="12"/>
  <c r="U18" i="12"/>
  <c r="T18" i="12"/>
  <c r="S18" i="12"/>
  <c r="R18" i="12"/>
  <c r="Q18" i="12"/>
  <c r="P18" i="12"/>
  <c r="O18" i="12"/>
  <c r="N18" i="12"/>
  <c r="M18" i="12"/>
  <c r="V17" i="12"/>
  <c r="U17" i="12"/>
  <c r="T17" i="12"/>
  <c r="S17" i="12"/>
  <c r="R17" i="12"/>
  <c r="Q17" i="12"/>
  <c r="P17" i="12"/>
  <c r="O17" i="12"/>
  <c r="N17" i="12"/>
  <c r="M17" i="12"/>
  <c r="V16" i="12"/>
  <c r="U16" i="12"/>
  <c r="T16" i="12"/>
  <c r="S16" i="12"/>
  <c r="R16" i="12"/>
  <c r="Q16" i="12"/>
  <c r="P16" i="12"/>
  <c r="O16" i="12"/>
  <c r="N16" i="12"/>
  <c r="M16" i="12"/>
  <c r="V15" i="12"/>
  <c r="U15" i="12"/>
  <c r="T15" i="12"/>
  <c r="S15" i="12"/>
  <c r="R15" i="12"/>
  <c r="Q15" i="12"/>
  <c r="P15" i="12"/>
  <c r="O15" i="12"/>
  <c r="N15" i="12"/>
  <c r="M15" i="12"/>
  <c r="V14" i="12"/>
  <c r="U14" i="12"/>
  <c r="T14" i="12"/>
  <c r="S14" i="12"/>
  <c r="R14" i="12"/>
  <c r="Q14" i="12"/>
  <c r="P14" i="12"/>
  <c r="O14" i="12"/>
  <c r="N14" i="12"/>
  <c r="M14" i="12"/>
  <c r="V13" i="12"/>
  <c r="U13" i="12"/>
  <c r="T13" i="12"/>
  <c r="S13" i="12"/>
  <c r="R13" i="12"/>
  <c r="Q13" i="12"/>
  <c r="P13" i="12"/>
  <c r="O13" i="12"/>
  <c r="N13" i="12"/>
  <c r="M13" i="12"/>
  <c r="V12" i="12"/>
  <c r="U12" i="12"/>
  <c r="T12" i="12"/>
  <c r="S12" i="12"/>
  <c r="R12" i="12"/>
  <c r="Q12" i="12"/>
  <c r="P12" i="12"/>
  <c r="O12" i="12"/>
  <c r="N12" i="12"/>
  <c r="M12" i="12"/>
  <c r="V11" i="12"/>
  <c r="U11" i="12"/>
  <c r="T11" i="12"/>
  <c r="S11" i="12"/>
  <c r="R11" i="12"/>
  <c r="Q11" i="12"/>
  <c r="P11" i="12"/>
  <c r="O11" i="12"/>
  <c r="N11" i="12"/>
  <c r="M11" i="12"/>
  <c r="V10" i="12"/>
  <c r="U10" i="12"/>
  <c r="T10" i="12"/>
  <c r="S10" i="12"/>
  <c r="R10" i="12"/>
  <c r="Q10" i="12"/>
  <c r="P10" i="12"/>
  <c r="O10" i="12"/>
  <c r="N10" i="12"/>
  <c r="M10" i="12"/>
  <c r="V9" i="12"/>
  <c r="U9" i="12"/>
  <c r="T9" i="12"/>
  <c r="S9" i="12"/>
  <c r="R9" i="12"/>
  <c r="Q9" i="12"/>
  <c r="P9" i="12"/>
  <c r="O9" i="12"/>
  <c r="N9" i="12"/>
  <c r="M9" i="12"/>
  <c r="V8" i="12"/>
  <c r="U8" i="12"/>
  <c r="T8" i="12"/>
  <c r="S8" i="12"/>
  <c r="R8" i="12"/>
  <c r="Q8" i="12"/>
  <c r="P8" i="12"/>
  <c r="O8" i="12"/>
  <c r="N8" i="12"/>
  <c r="M8" i="12"/>
  <c r="N79" i="11"/>
  <c r="M79" i="11"/>
  <c r="Y79" i="11" s="1"/>
  <c r="L79" i="11"/>
  <c r="K79" i="11"/>
  <c r="J79" i="11"/>
  <c r="I79" i="11"/>
  <c r="H79" i="11"/>
  <c r="T79" i="11" s="1"/>
  <c r="G79" i="11"/>
  <c r="S79" i="11" s="1"/>
  <c r="F79" i="11"/>
  <c r="E79" i="11"/>
  <c r="Q79" i="11" s="1"/>
  <c r="D79" i="11"/>
  <c r="C79" i="11"/>
  <c r="B79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Z9" i="11"/>
  <c r="Y9" i="11"/>
  <c r="X9" i="11"/>
  <c r="W9" i="11"/>
  <c r="V9" i="11"/>
  <c r="U9" i="11"/>
  <c r="T9" i="11"/>
  <c r="S9" i="11"/>
  <c r="R9" i="11"/>
  <c r="Q9" i="11"/>
  <c r="P9" i="11"/>
  <c r="O9" i="11"/>
  <c r="V79" i="10"/>
  <c r="P79" i="10"/>
  <c r="O79" i="10"/>
  <c r="N79" i="10"/>
  <c r="M79" i="10"/>
  <c r="L79" i="10"/>
  <c r="X79" i="10" s="1"/>
  <c r="K79" i="10"/>
  <c r="J79" i="10"/>
  <c r="I79" i="10"/>
  <c r="H79" i="10"/>
  <c r="U79" i="10" s="1"/>
  <c r="G79" i="10"/>
  <c r="T79" i="10" s="1"/>
  <c r="F79" i="10"/>
  <c r="S79" i="10" s="1"/>
  <c r="E79" i="10"/>
  <c r="R79" i="10" s="1"/>
  <c r="D79" i="10"/>
  <c r="Q79" i="10" s="1"/>
  <c r="C79" i="10"/>
  <c r="B79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AB9" i="10"/>
  <c r="AA9" i="10"/>
  <c r="Z9" i="10"/>
  <c r="Y9" i="10"/>
  <c r="X9" i="10"/>
  <c r="W9" i="10"/>
  <c r="V9" i="10"/>
  <c r="U9" i="10"/>
  <c r="T9" i="10"/>
  <c r="S9" i="10"/>
  <c r="R9" i="10"/>
  <c r="Q9" i="10"/>
  <c r="S78" i="12" l="1"/>
  <c r="T78" i="12"/>
  <c r="U78" i="12"/>
  <c r="V78" i="12"/>
  <c r="U79" i="11"/>
  <c r="Z79" i="11"/>
  <c r="V79" i="11"/>
  <c r="O79" i="11"/>
  <c r="W79" i="11"/>
  <c r="W79" i="10"/>
  <c r="Z79" i="10"/>
  <c r="AA79" i="10"/>
  <c r="AB79" i="10"/>
  <c r="Y79" i="10"/>
  <c r="P79" i="11"/>
  <c r="X79" i="11"/>
  <c r="R79" i="11"/>
  <c r="K892" i="9"/>
  <c r="I892" i="9"/>
  <c r="N892" i="9" s="1"/>
  <c r="H892" i="9"/>
  <c r="M892" i="9" s="1"/>
  <c r="G892" i="9"/>
  <c r="L892" i="9" s="1"/>
  <c r="F892" i="9"/>
  <c r="E892" i="9"/>
  <c r="N890" i="9"/>
  <c r="M890" i="9"/>
  <c r="L890" i="9"/>
  <c r="K890" i="9"/>
  <c r="J890" i="9"/>
  <c r="O890" i="9" s="1"/>
  <c r="O889" i="9"/>
  <c r="N889" i="9"/>
  <c r="M889" i="9"/>
  <c r="L889" i="9"/>
  <c r="K889" i="9"/>
  <c r="J889" i="9"/>
  <c r="N888" i="9"/>
  <c r="M888" i="9"/>
  <c r="L888" i="9"/>
  <c r="K888" i="9"/>
  <c r="J888" i="9"/>
  <c r="O888" i="9" s="1"/>
  <c r="N887" i="9"/>
  <c r="M887" i="9"/>
  <c r="L887" i="9"/>
  <c r="K887" i="9"/>
  <c r="J887" i="9"/>
  <c r="O887" i="9" s="1"/>
  <c r="N886" i="9"/>
  <c r="M886" i="9"/>
  <c r="L886" i="9"/>
  <c r="K886" i="9"/>
  <c r="J886" i="9"/>
  <c r="O886" i="9" s="1"/>
  <c r="O885" i="9"/>
  <c r="N885" i="9"/>
  <c r="M885" i="9"/>
  <c r="L885" i="9"/>
  <c r="K885" i="9"/>
  <c r="J885" i="9"/>
  <c r="N884" i="9"/>
  <c r="M884" i="9"/>
  <c r="L884" i="9"/>
  <c r="K884" i="9"/>
  <c r="J884" i="9"/>
  <c r="O884" i="9" s="1"/>
  <c r="N883" i="9"/>
  <c r="M883" i="9"/>
  <c r="L883" i="9"/>
  <c r="K883" i="9"/>
  <c r="J883" i="9"/>
  <c r="O883" i="9" s="1"/>
  <c r="N882" i="9"/>
  <c r="M882" i="9"/>
  <c r="L882" i="9"/>
  <c r="K882" i="9"/>
  <c r="J882" i="9"/>
  <c r="O882" i="9" s="1"/>
  <c r="N881" i="9"/>
  <c r="M881" i="9"/>
  <c r="L881" i="9"/>
  <c r="K881" i="9"/>
  <c r="J881" i="9"/>
  <c r="O881" i="9" s="1"/>
  <c r="N880" i="9"/>
  <c r="M880" i="9"/>
  <c r="L880" i="9"/>
  <c r="K880" i="9"/>
  <c r="J880" i="9"/>
  <c r="O880" i="9" s="1"/>
  <c r="O879" i="9"/>
  <c r="N879" i="9"/>
  <c r="M879" i="9"/>
  <c r="L879" i="9"/>
  <c r="K879" i="9"/>
  <c r="J879" i="9"/>
  <c r="N878" i="9"/>
  <c r="M878" i="9"/>
  <c r="L878" i="9"/>
  <c r="K878" i="9"/>
  <c r="J878" i="9"/>
  <c r="O878" i="9" s="1"/>
  <c r="N877" i="9"/>
  <c r="M877" i="9"/>
  <c r="L877" i="9"/>
  <c r="K877" i="9"/>
  <c r="J877" i="9"/>
  <c r="O877" i="9" s="1"/>
  <c r="N876" i="9"/>
  <c r="M876" i="9"/>
  <c r="L876" i="9"/>
  <c r="K876" i="9"/>
  <c r="J876" i="9"/>
  <c r="O876" i="9" s="1"/>
  <c r="O875" i="9"/>
  <c r="N875" i="9"/>
  <c r="M875" i="9"/>
  <c r="L875" i="9"/>
  <c r="K875" i="9"/>
  <c r="J875" i="9"/>
  <c r="N874" i="9"/>
  <c r="M874" i="9"/>
  <c r="L874" i="9"/>
  <c r="K874" i="9"/>
  <c r="J874" i="9"/>
  <c r="O874" i="9" s="1"/>
  <c r="O873" i="9"/>
  <c r="N873" i="9"/>
  <c r="M873" i="9"/>
  <c r="L873" i="9"/>
  <c r="K873" i="9"/>
  <c r="J873" i="9"/>
  <c r="N872" i="9"/>
  <c r="M872" i="9"/>
  <c r="L872" i="9"/>
  <c r="K872" i="9"/>
  <c r="J872" i="9"/>
  <c r="O872" i="9" s="1"/>
  <c r="N871" i="9"/>
  <c r="M871" i="9"/>
  <c r="L871" i="9"/>
  <c r="K871" i="9"/>
  <c r="J871" i="9"/>
  <c r="O871" i="9" s="1"/>
  <c r="N870" i="9"/>
  <c r="M870" i="9"/>
  <c r="L870" i="9"/>
  <c r="K870" i="9"/>
  <c r="J870" i="9"/>
  <c r="O870" i="9" s="1"/>
  <c r="O869" i="9"/>
  <c r="N869" i="9"/>
  <c r="M869" i="9"/>
  <c r="L869" i="9"/>
  <c r="K869" i="9"/>
  <c r="J869" i="9"/>
  <c r="N868" i="9"/>
  <c r="M868" i="9"/>
  <c r="L868" i="9"/>
  <c r="K868" i="9"/>
  <c r="J868" i="9"/>
  <c r="O868" i="9" s="1"/>
  <c r="N867" i="9"/>
  <c r="M867" i="9"/>
  <c r="L867" i="9"/>
  <c r="K867" i="9"/>
  <c r="J867" i="9"/>
  <c r="O867" i="9" s="1"/>
  <c r="N866" i="9"/>
  <c r="M866" i="9"/>
  <c r="L866" i="9"/>
  <c r="K866" i="9"/>
  <c r="J866" i="9"/>
  <c r="O866" i="9" s="1"/>
  <c r="O865" i="9"/>
  <c r="N865" i="9"/>
  <c r="M865" i="9"/>
  <c r="L865" i="9"/>
  <c r="K865" i="9"/>
  <c r="J865" i="9"/>
  <c r="N864" i="9"/>
  <c r="M864" i="9"/>
  <c r="L864" i="9"/>
  <c r="K864" i="9"/>
  <c r="J864" i="9"/>
  <c r="O864" i="9" s="1"/>
  <c r="O863" i="9"/>
  <c r="N863" i="9"/>
  <c r="M863" i="9"/>
  <c r="L863" i="9"/>
  <c r="K863" i="9"/>
  <c r="J863" i="9"/>
  <c r="N862" i="9"/>
  <c r="M862" i="9"/>
  <c r="L862" i="9"/>
  <c r="K862" i="9"/>
  <c r="J862" i="9"/>
  <c r="O862" i="9" s="1"/>
  <c r="N861" i="9"/>
  <c r="M861" i="9"/>
  <c r="L861" i="9"/>
  <c r="K861" i="9"/>
  <c r="J861" i="9"/>
  <c r="O861" i="9" s="1"/>
  <c r="N860" i="9"/>
  <c r="M860" i="9"/>
  <c r="L860" i="9"/>
  <c r="K860" i="9"/>
  <c r="J860" i="9"/>
  <c r="O860" i="9" s="1"/>
  <c r="O859" i="9"/>
  <c r="N859" i="9"/>
  <c r="M859" i="9"/>
  <c r="L859" i="9"/>
  <c r="K859" i="9"/>
  <c r="J859" i="9"/>
  <c r="N858" i="9"/>
  <c r="M858" i="9"/>
  <c r="L858" i="9"/>
  <c r="K858" i="9"/>
  <c r="J858" i="9"/>
  <c r="O858" i="9" s="1"/>
  <c r="O857" i="9"/>
  <c r="N857" i="9"/>
  <c r="M857" i="9"/>
  <c r="L857" i="9"/>
  <c r="K857" i="9"/>
  <c r="J857" i="9"/>
  <c r="N856" i="9"/>
  <c r="M856" i="9"/>
  <c r="L856" i="9"/>
  <c r="K856" i="9"/>
  <c r="J856" i="9"/>
  <c r="O856" i="9" s="1"/>
  <c r="N855" i="9"/>
  <c r="M855" i="9"/>
  <c r="L855" i="9"/>
  <c r="K855" i="9"/>
  <c r="J855" i="9"/>
  <c r="O855" i="9" s="1"/>
  <c r="N854" i="9"/>
  <c r="M854" i="9"/>
  <c r="L854" i="9"/>
  <c r="K854" i="9"/>
  <c r="J854" i="9"/>
  <c r="O854" i="9" s="1"/>
  <c r="O853" i="9"/>
  <c r="N853" i="9"/>
  <c r="M853" i="9"/>
  <c r="L853" i="9"/>
  <c r="K853" i="9"/>
  <c r="J853" i="9"/>
  <c r="N852" i="9"/>
  <c r="M852" i="9"/>
  <c r="L852" i="9"/>
  <c r="K852" i="9"/>
  <c r="J852" i="9"/>
  <c r="O852" i="9" s="1"/>
  <c r="N851" i="9"/>
  <c r="M851" i="9"/>
  <c r="L851" i="9"/>
  <c r="K851" i="9"/>
  <c r="J851" i="9"/>
  <c r="O851" i="9" s="1"/>
  <c r="N850" i="9"/>
  <c r="M850" i="9"/>
  <c r="L850" i="9"/>
  <c r="K850" i="9"/>
  <c r="J850" i="9"/>
  <c r="O850" i="9" s="1"/>
  <c r="N849" i="9"/>
  <c r="M849" i="9"/>
  <c r="L849" i="9"/>
  <c r="K849" i="9"/>
  <c r="J849" i="9"/>
  <c r="O849" i="9" s="1"/>
  <c r="N848" i="9"/>
  <c r="M848" i="9"/>
  <c r="L848" i="9"/>
  <c r="K848" i="9"/>
  <c r="J848" i="9"/>
  <c r="O848" i="9" s="1"/>
  <c r="O847" i="9"/>
  <c r="N847" i="9"/>
  <c r="M847" i="9"/>
  <c r="L847" i="9"/>
  <c r="K847" i="9"/>
  <c r="J847" i="9"/>
  <c r="N846" i="9"/>
  <c r="M846" i="9"/>
  <c r="L846" i="9"/>
  <c r="K846" i="9"/>
  <c r="J846" i="9"/>
  <c r="O846" i="9" s="1"/>
  <c r="N845" i="9"/>
  <c r="M845" i="9"/>
  <c r="L845" i="9"/>
  <c r="K845" i="9"/>
  <c r="J845" i="9"/>
  <c r="O845" i="9" s="1"/>
  <c r="N844" i="9"/>
  <c r="M844" i="9"/>
  <c r="L844" i="9"/>
  <c r="K844" i="9"/>
  <c r="J844" i="9"/>
  <c r="O844" i="9" s="1"/>
  <c r="O843" i="9"/>
  <c r="N843" i="9"/>
  <c r="M843" i="9"/>
  <c r="L843" i="9"/>
  <c r="K843" i="9"/>
  <c r="J843" i="9"/>
  <c r="N842" i="9"/>
  <c r="M842" i="9"/>
  <c r="L842" i="9"/>
  <c r="K842" i="9"/>
  <c r="J842" i="9"/>
  <c r="O842" i="9" s="1"/>
  <c r="O841" i="9"/>
  <c r="N841" i="9"/>
  <c r="M841" i="9"/>
  <c r="L841" i="9"/>
  <c r="K841" i="9"/>
  <c r="J841" i="9"/>
  <c r="N840" i="9"/>
  <c r="M840" i="9"/>
  <c r="L840" i="9"/>
  <c r="K840" i="9"/>
  <c r="J840" i="9"/>
  <c r="O840" i="9" s="1"/>
  <c r="N839" i="9"/>
  <c r="M839" i="9"/>
  <c r="L839" i="9"/>
  <c r="K839" i="9"/>
  <c r="J839" i="9"/>
  <c r="O839" i="9" s="1"/>
  <c r="N838" i="9"/>
  <c r="M838" i="9"/>
  <c r="L838" i="9"/>
  <c r="K838" i="9"/>
  <c r="J838" i="9"/>
  <c r="O838" i="9" s="1"/>
  <c r="O837" i="9"/>
  <c r="N837" i="9"/>
  <c r="M837" i="9"/>
  <c r="L837" i="9"/>
  <c r="K837" i="9"/>
  <c r="J837" i="9"/>
  <c r="N836" i="9"/>
  <c r="M836" i="9"/>
  <c r="L836" i="9"/>
  <c r="K836" i="9"/>
  <c r="J836" i="9"/>
  <c r="O836" i="9" s="1"/>
  <c r="N835" i="9"/>
  <c r="M835" i="9"/>
  <c r="L835" i="9"/>
  <c r="K835" i="9"/>
  <c r="J835" i="9"/>
  <c r="O835" i="9" s="1"/>
  <c r="N834" i="9"/>
  <c r="M834" i="9"/>
  <c r="L834" i="9"/>
  <c r="K834" i="9"/>
  <c r="J834" i="9"/>
  <c r="O834" i="9" s="1"/>
  <c r="N833" i="9"/>
  <c r="M833" i="9"/>
  <c r="L833" i="9"/>
  <c r="K833" i="9"/>
  <c r="J833" i="9"/>
  <c r="O833" i="9" s="1"/>
  <c r="N832" i="9"/>
  <c r="M832" i="9"/>
  <c r="L832" i="9"/>
  <c r="K832" i="9"/>
  <c r="J832" i="9"/>
  <c r="O832" i="9" s="1"/>
  <c r="O831" i="9"/>
  <c r="N831" i="9"/>
  <c r="M831" i="9"/>
  <c r="L831" i="9"/>
  <c r="K831" i="9"/>
  <c r="J831" i="9"/>
  <c r="N830" i="9"/>
  <c r="M830" i="9"/>
  <c r="L830" i="9"/>
  <c r="K830" i="9"/>
  <c r="J830" i="9"/>
  <c r="O830" i="9" s="1"/>
  <c r="N829" i="9"/>
  <c r="M829" i="9"/>
  <c r="L829" i="9"/>
  <c r="K829" i="9"/>
  <c r="J829" i="9"/>
  <c r="O829" i="9" s="1"/>
  <c r="N828" i="9"/>
  <c r="M828" i="9"/>
  <c r="L828" i="9"/>
  <c r="K828" i="9"/>
  <c r="J828" i="9"/>
  <c r="O828" i="9" s="1"/>
  <c r="O827" i="9"/>
  <c r="N827" i="9"/>
  <c r="M827" i="9"/>
  <c r="L827" i="9"/>
  <c r="K827" i="9"/>
  <c r="J827" i="9"/>
  <c r="N826" i="9"/>
  <c r="M826" i="9"/>
  <c r="L826" i="9"/>
  <c r="K826" i="9"/>
  <c r="J826" i="9"/>
  <c r="O826" i="9" s="1"/>
  <c r="O825" i="9"/>
  <c r="N825" i="9"/>
  <c r="M825" i="9"/>
  <c r="L825" i="9"/>
  <c r="K825" i="9"/>
  <c r="J825" i="9"/>
  <c r="N824" i="9"/>
  <c r="M824" i="9"/>
  <c r="L824" i="9"/>
  <c r="K824" i="9"/>
  <c r="J824" i="9"/>
  <c r="O824" i="9" s="1"/>
  <c r="N823" i="9"/>
  <c r="M823" i="9"/>
  <c r="L823" i="9"/>
  <c r="K823" i="9"/>
  <c r="J823" i="9"/>
  <c r="O823" i="9" s="1"/>
  <c r="N822" i="9"/>
  <c r="M822" i="9"/>
  <c r="L822" i="9"/>
  <c r="K822" i="9"/>
  <c r="J822" i="9"/>
  <c r="O822" i="9" s="1"/>
  <c r="L818" i="9"/>
  <c r="K818" i="9"/>
  <c r="I818" i="9"/>
  <c r="N818" i="9" s="1"/>
  <c r="H818" i="9"/>
  <c r="M818" i="9" s="1"/>
  <c r="G818" i="9"/>
  <c r="F818" i="9"/>
  <c r="E818" i="9"/>
  <c r="O816" i="9"/>
  <c r="N816" i="9"/>
  <c r="M816" i="9"/>
  <c r="L816" i="9"/>
  <c r="K816" i="9"/>
  <c r="J816" i="9"/>
  <c r="N815" i="9"/>
  <c r="M815" i="9"/>
  <c r="L815" i="9"/>
  <c r="K815" i="9"/>
  <c r="J815" i="9"/>
  <c r="O815" i="9" s="1"/>
  <c r="N814" i="9"/>
  <c r="M814" i="9"/>
  <c r="L814" i="9"/>
  <c r="K814" i="9"/>
  <c r="J814" i="9"/>
  <c r="O814" i="9" s="1"/>
  <c r="N813" i="9"/>
  <c r="M813" i="9"/>
  <c r="L813" i="9"/>
  <c r="K813" i="9"/>
  <c r="J813" i="9"/>
  <c r="O813" i="9" s="1"/>
  <c r="N812" i="9"/>
  <c r="M812" i="9"/>
  <c r="L812" i="9"/>
  <c r="K812" i="9"/>
  <c r="J812" i="9"/>
  <c r="O812" i="9" s="1"/>
  <c r="N811" i="9"/>
  <c r="M811" i="9"/>
  <c r="L811" i="9"/>
  <c r="K811" i="9"/>
  <c r="J811" i="9"/>
  <c r="O811" i="9" s="1"/>
  <c r="N810" i="9"/>
  <c r="M810" i="9"/>
  <c r="L810" i="9"/>
  <c r="K810" i="9"/>
  <c r="J810" i="9"/>
  <c r="O810" i="9" s="1"/>
  <c r="N809" i="9"/>
  <c r="M809" i="9"/>
  <c r="L809" i="9"/>
  <c r="K809" i="9"/>
  <c r="J809" i="9"/>
  <c r="O809" i="9" s="1"/>
  <c r="O808" i="9"/>
  <c r="N808" i="9"/>
  <c r="M808" i="9"/>
  <c r="L808" i="9"/>
  <c r="K808" i="9"/>
  <c r="J808" i="9"/>
  <c r="N807" i="9"/>
  <c r="M807" i="9"/>
  <c r="L807" i="9"/>
  <c r="K807" i="9"/>
  <c r="J807" i="9"/>
  <c r="O807" i="9" s="1"/>
  <c r="N806" i="9"/>
  <c r="M806" i="9"/>
  <c r="L806" i="9"/>
  <c r="K806" i="9"/>
  <c r="J806" i="9"/>
  <c r="O806" i="9" s="1"/>
  <c r="O805" i="9"/>
  <c r="N805" i="9"/>
  <c r="M805" i="9"/>
  <c r="L805" i="9"/>
  <c r="K805" i="9"/>
  <c r="J805" i="9"/>
  <c r="O804" i="9"/>
  <c r="N804" i="9"/>
  <c r="M804" i="9"/>
  <c r="L804" i="9"/>
  <c r="K804" i="9"/>
  <c r="J804" i="9"/>
  <c r="N803" i="9"/>
  <c r="M803" i="9"/>
  <c r="L803" i="9"/>
  <c r="K803" i="9"/>
  <c r="J803" i="9"/>
  <c r="O803" i="9" s="1"/>
  <c r="N802" i="9"/>
  <c r="M802" i="9"/>
  <c r="L802" i="9"/>
  <c r="K802" i="9"/>
  <c r="J802" i="9"/>
  <c r="O802" i="9" s="1"/>
  <c r="O801" i="9"/>
  <c r="N801" i="9"/>
  <c r="M801" i="9"/>
  <c r="L801" i="9"/>
  <c r="K801" i="9"/>
  <c r="J801" i="9"/>
  <c r="O800" i="9"/>
  <c r="N800" i="9"/>
  <c r="M800" i="9"/>
  <c r="L800" i="9"/>
  <c r="K800" i="9"/>
  <c r="J800" i="9"/>
  <c r="N799" i="9"/>
  <c r="M799" i="9"/>
  <c r="L799" i="9"/>
  <c r="K799" i="9"/>
  <c r="J799" i="9"/>
  <c r="O799" i="9" s="1"/>
  <c r="N798" i="9"/>
  <c r="M798" i="9"/>
  <c r="L798" i="9"/>
  <c r="K798" i="9"/>
  <c r="J798" i="9"/>
  <c r="O798" i="9" s="1"/>
  <c r="O797" i="9"/>
  <c r="N797" i="9"/>
  <c r="M797" i="9"/>
  <c r="L797" i="9"/>
  <c r="K797" i="9"/>
  <c r="J797" i="9"/>
  <c r="N796" i="9"/>
  <c r="M796" i="9"/>
  <c r="L796" i="9"/>
  <c r="K796" i="9"/>
  <c r="J796" i="9"/>
  <c r="O796" i="9" s="1"/>
  <c r="N795" i="9"/>
  <c r="M795" i="9"/>
  <c r="L795" i="9"/>
  <c r="K795" i="9"/>
  <c r="J795" i="9"/>
  <c r="O795" i="9" s="1"/>
  <c r="N794" i="9"/>
  <c r="M794" i="9"/>
  <c r="L794" i="9"/>
  <c r="K794" i="9"/>
  <c r="J794" i="9"/>
  <c r="O794" i="9" s="1"/>
  <c r="N793" i="9"/>
  <c r="M793" i="9"/>
  <c r="L793" i="9"/>
  <c r="K793" i="9"/>
  <c r="J793" i="9"/>
  <c r="O793" i="9" s="1"/>
  <c r="O792" i="9"/>
  <c r="N792" i="9"/>
  <c r="M792" i="9"/>
  <c r="L792" i="9"/>
  <c r="K792" i="9"/>
  <c r="J792" i="9"/>
  <c r="N791" i="9"/>
  <c r="M791" i="9"/>
  <c r="L791" i="9"/>
  <c r="K791" i="9"/>
  <c r="J791" i="9"/>
  <c r="O791" i="9" s="1"/>
  <c r="N790" i="9"/>
  <c r="M790" i="9"/>
  <c r="L790" i="9"/>
  <c r="K790" i="9"/>
  <c r="J790" i="9"/>
  <c r="O790" i="9" s="1"/>
  <c r="O789" i="9"/>
  <c r="N789" i="9"/>
  <c r="M789" i="9"/>
  <c r="L789" i="9"/>
  <c r="K789" i="9"/>
  <c r="J789" i="9"/>
  <c r="O788" i="9"/>
  <c r="N788" i="9"/>
  <c r="M788" i="9"/>
  <c r="L788" i="9"/>
  <c r="K788" i="9"/>
  <c r="J788" i="9"/>
  <c r="N787" i="9"/>
  <c r="M787" i="9"/>
  <c r="L787" i="9"/>
  <c r="K787" i="9"/>
  <c r="J787" i="9"/>
  <c r="O787" i="9" s="1"/>
  <c r="N786" i="9"/>
  <c r="M786" i="9"/>
  <c r="L786" i="9"/>
  <c r="K786" i="9"/>
  <c r="J786" i="9"/>
  <c r="O786" i="9" s="1"/>
  <c r="N785" i="9"/>
  <c r="M785" i="9"/>
  <c r="L785" i="9"/>
  <c r="K785" i="9"/>
  <c r="J785" i="9"/>
  <c r="O785" i="9" s="1"/>
  <c r="N784" i="9"/>
  <c r="M784" i="9"/>
  <c r="L784" i="9"/>
  <c r="K784" i="9"/>
  <c r="J784" i="9"/>
  <c r="O784" i="9" s="1"/>
  <c r="N783" i="9"/>
  <c r="M783" i="9"/>
  <c r="L783" i="9"/>
  <c r="K783" i="9"/>
  <c r="J783" i="9"/>
  <c r="O783" i="9" s="1"/>
  <c r="N782" i="9"/>
  <c r="M782" i="9"/>
  <c r="L782" i="9"/>
  <c r="K782" i="9"/>
  <c r="J782" i="9"/>
  <c r="O782" i="9" s="1"/>
  <c r="N781" i="9"/>
  <c r="M781" i="9"/>
  <c r="L781" i="9"/>
  <c r="K781" i="9"/>
  <c r="J781" i="9"/>
  <c r="O781" i="9" s="1"/>
  <c r="N780" i="9"/>
  <c r="M780" i="9"/>
  <c r="L780" i="9"/>
  <c r="K780" i="9"/>
  <c r="J780" i="9"/>
  <c r="O780" i="9" s="1"/>
  <c r="N779" i="9"/>
  <c r="M779" i="9"/>
  <c r="L779" i="9"/>
  <c r="K779" i="9"/>
  <c r="J779" i="9"/>
  <c r="O779" i="9" s="1"/>
  <c r="N778" i="9"/>
  <c r="M778" i="9"/>
  <c r="L778" i="9"/>
  <c r="K778" i="9"/>
  <c r="J778" i="9"/>
  <c r="O778" i="9" s="1"/>
  <c r="N777" i="9"/>
  <c r="M777" i="9"/>
  <c r="L777" i="9"/>
  <c r="K777" i="9"/>
  <c r="J777" i="9"/>
  <c r="O777" i="9" s="1"/>
  <c r="O776" i="9"/>
  <c r="N776" i="9"/>
  <c r="M776" i="9"/>
  <c r="L776" i="9"/>
  <c r="K776" i="9"/>
  <c r="J776" i="9"/>
  <c r="N775" i="9"/>
  <c r="M775" i="9"/>
  <c r="L775" i="9"/>
  <c r="K775" i="9"/>
  <c r="J775" i="9"/>
  <c r="O775" i="9" s="1"/>
  <c r="N774" i="9"/>
  <c r="M774" i="9"/>
  <c r="L774" i="9"/>
  <c r="K774" i="9"/>
  <c r="J774" i="9"/>
  <c r="O774" i="9" s="1"/>
  <c r="O773" i="9"/>
  <c r="N773" i="9"/>
  <c r="M773" i="9"/>
  <c r="L773" i="9"/>
  <c r="K773" i="9"/>
  <c r="J773" i="9"/>
  <c r="O772" i="9"/>
  <c r="N772" i="9"/>
  <c r="M772" i="9"/>
  <c r="L772" i="9"/>
  <c r="K772" i="9"/>
  <c r="J772" i="9"/>
  <c r="N771" i="9"/>
  <c r="M771" i="9"/>
  <c r="L771" i="9"/>
  <c r="K771" i="9"/>
  <c r="J771" i="9"/>
  <c r="O771" i="9" s="1"/>
  <c r="N770" i="9"/>
  <c r="M770" i="9"/>
  <c r="L770" i="9"/>
  <c r="K770" i="9"/>
  <c r="J770" i="9"/>
  <c r="O770" i="9" s="1"/>
  <c r="O769" i="9"/>
  <c r="N769" i="9"/>
  <c r="M769" i="9"/>
  <c r="L769" i="9"/>
  <c r="K769" i="9"/>
  <c r="J769" i="9"/>
  <c r="N768" i="9"/>
  <c r="M768" i="9"/>
  <c r="L768" i="9"/>
  <c r="K768" i="9"/>
  <c r="J768" i="9"/>
  <c r="O768" i="9" s="1"/>
  <c r="N767" i="9"/>
  <c r="M767" i="9"/>
  <c r="L767" i="9"/>
  <c r="K767" i="9"/>
  <c r="J767" i="9"/>
  <c r="O767" i="9" s="1"/>
  <c r="N766" i="9"/>
  <c r="M766" i="9"/>
  <c r="L766" i="9"/>
  <c r="K766" i="9"/>
  <c r="J766" i="9"/>
  <c r="O766" i="9" s="1"/>
  <c r="N765" i="9"/>
  <c r="M765" i="9"/>
  <c r="L765" i="9"/>
  <c r="K765" i="9"/>
  <c r="J765" i="9"/>
  <c r="O765" i="9" s="1"/>
  <c r="N764" i="9"/>
  <c r="M764" i="9"/>
  <c r="L764" i="9"/>
  <c r="K764" i="9"/>
  <c r="J764" i="9"/>
  <c r="O764" i="9" s="1"/>
  <c r="N763" i="9"/>
  <c r="M763" i="9"/>
  <c r="L763" i="9"/>
  <c r="K763" i="9"/>
  <c r="J763" i="9"/>
  <c r="O763" i="9" s="1"/>
  <c r="N762" i="9"/>
  <c r="M762" i="9"/>
  <c r="L762" i="9"/>
  <c r="K762" i="9"/>
  <c r="J762" i="9"/>
  <c r="O762" i="9" s="1"/>
  <c r="N761" i="9"/>
  <c r="M761" i="9"/>
  <c r="L761" i="9"/>
  <c r="K761" i="9"/>
  <c r="J761" i="9"/>
  <c r="O761" i="9" s="1"/>
  <c r="O760" i="9"/>
  <c r="N760" i="9"/>
  <c r="M760" i="9"/>
  <c r="L760" i="9"/>
  <c r="K760" i="9"/>
  <c r="J760" i="9"/>
  <c r="N759" i="9"/>
  <c r="M759" i="9"/>
  <c r="L759" i="9"/>
  <c r="K759" i="9"/>
  <c r="J759" i="9"/>
  <c r="O759" i="9" s="1"/>
  <c r="N758" i="9"/>
  <c r="M758" i="9"/>
  <c r="L758" i="9"/>
  <c r="K758" i="9"/>
  <c r="J758" i="9"/>
  <c r="O758" i="9" s="1"/>
  <c r="O757" i="9"/>
  <c r="N757" i="9"/>
  <c r="M757" i="9"/>
  <c r="L757" i="9"/>
  <c r="K757" i="9"/>
  <c r="J757" i="9"/>
  <c r="O756" i="9"/>
  <c r="N756" i="9"/>
  <c r="M756" i="9"/>
  <c r="L756" i="9"/>
  <c r="K756" i="9"/>
  <c r="J756" i="9"/>
  <c r="N755" i="9"/>
  <c r="M755" i="9"/>
  <c r="L755" i="9"/>
  <c r="K755" i="9"/>
  <c r="J755" i="9"/>
  <c r="O755" i="9" s="1"/>
  <c r="N754" i="9"/>
  <c r="M754" i="9"/>
  <c r="L754" i="9"/>
  <c r="K754" i="9"/>
  <c r="J754" i="9"/>
  <c r="O754" i="9" s="1"/>
  <c r="O753" i="9"/>
  <c r="N753" i="9"/>
  <c r="M753" i="9"/>
  <c r="L753" i="9"/>
  <c r="K753" i="9"/>
  <c r="J753" i="9"/>
  <c r="N752" i="9"/>
  <c r="M752" i="9"/>
  <c r="L752" i="9"/>
  <c r="K752" i="9"/>
  <c r="J752" i="9"/>
  <c r="O752" i="9" s="1"/>
  <c r="N751" i="9"/>
  <c r="M751" i="9"/>
  <c r="L751" i="9"/>
  <c r="K751" i="9"/>
  <c r="J751" i="9"/>
  <c r="O751" i="9" s="1"/>
  <c r="N750" i="9"/>
  <c r="M750" i="9"/>
  <c r="L750" i="9"/>
  <c r="K750" i="9"/>
  <c r="J750" i="9"/>
  <c r="O750" i="9" s="1"/>
  <c r="N749" i="9"/>
  <c r="M749" i="9"/>
  <c r="L749" i="9"/>
  <c r="K749" i="9"/>
  <c r="J749" i="9"/>
  <c r="O749" i="9" s="1"/>
  <c r="N748" i="9"/>
  <c r="M748" i="9"/>
  <c r="L748" i="9"/>
  <c r="K748" i="9"/>
  <c r="J748" i="9"/>
  <c r="O748" i="9" s="1"/>
  <c r="L744" i="9"/>
  <c r="I744" i="9"/>
  <c r="H744" i="9"/>
  <c r="G744" i="9"/>
  <c r="F744" i="9"/>
  <c r="E744" i="9"/>
  <c r="M744" i="9" s="1"/>
  <c r="O742" i="9"/>
  <c r="N742" i="9"/>
  <c r="M742" i="9"/>
  <c r="L742" i="9"/>
  <c r="K742" i="9"/>
  <c r="J742" i="9"/>
  <c r="N741" i="9"/>
  <c r="M741" i="9"/>
  <c r="L741" i="9"/>
  <c r="K741" i="9"/>
  <c r="J741" i="9"/>
  <c r="O741" i="9" s="1"/>
  <c r="O740" i="9"/>
  <c r="N740" i="9"/>
  <c r="M740" i="9"/>
  <c r="L740" i="9"/>
  <c r="K740" i="9"/>
  <c r="J740" i="9"/>
  <c r="N739" i="9"/>
  <c r="M739" i="9"/>
  <c r="L739" i="9"/>
  <c r="K739" i="9"/>
  <c r="J739" i="9"/>
  <c r="O739" i="9" s="1"/>
  <c r="N738" i="9"/>
  <c r="M738" i="9"/>
  <c r="L738" i="9"/>
  <c r="K738" i="9"/>
  <c r="J738" i="9"/>
  <c r="O738" i="9" s="1"/>
  <c r="N737" i="9"/>
  <c r="M737" i="9"/>
  <c r="L737" i="9"/>
  <c r="K737" i="9"/>
  <c r="J737" i="9"/>
  <c r="O737" i="9" s="1"/>
  <c r="O736" i="9"/>
  <c r="N736" i="9"/>
  <c r="M736" i="9"/>
  <c r="L736" i="9"/>
  <c r="K736" i="9"/>
  <c r="J736" i="9"/>
  <c r="N735" i="9"/>
  <c r="M735" i="9"/>
  <c r="L735" i="9"/>
  <c r="K735" i="9"/>
  <c r="J735" i="9"/>
  <c r="O735" i="9" s="1"/>
  <c r="N734" i="9"/>
  <c r="M734" i="9"/>
  <c r="L734" i="9"/>
  <c r="K734" i="9"/>
  <c r="J734" i="9"/>
  <c r="O734" i="9" s="1"/>
  <c r="N733" i="9"/>
  <c r="M733" i="9"/>
  <c r="L733" i="9"/>
  <c r="K733" i="9"/>
  <c r="J733" i="9"/>
  <c r="O733" i="9" s="1"/>
  <c r="N732" i="9"/>
  <c r="M732" i="9"/>
  <c r="L732" i="9"/>
  <c r="K732" i="9"/>
  <c r="J732" i="9"/>
  <c r="O732" i="9" s="1"/>
  <c r="N731" i="9"/>
  <c r="M731" i="9"/>
  <c r="L731" i="9"/>
  <c r="K731" i="9"/>
  <c r="J731" i="9"/>
  <c r="O731" i="9" s="1"/>
  <c r="O730" i="9"/>
  <c r="N730" i="9"/>
  <c r="M730" i="9"/>
  <c r="L730" i="9"/>
  <c r="K730" i="9"/>
  <c r="J730" i="9"/>
  <c r="N729" i="9"/>
  <c r="M729" i="9"/>
  <c r="L729" i="9"/>
  <c r="K729" i="9"/>
  <c r="J729" i="9"/>
  <c r="O729" i="9" s="1"/>
  <c r="N728" i="9"/>
  <c r="M728" i="9"/>
  <c r="L728" i="9"/>
  <c r="K728" i="9"/>
  <c r="J728" i="9"/>
  <c r="O728" i="9" s="1"/>
  <c r="N727" i="9"/>
  <c r="M727" i="9"/>
  <c r="L727" i="9"/>
  <c r="K727" i="9"/>
  <c r="J727" i="9"/>
  <c r="O727" i="9" s="1"/>
  <c r="O726" i="9"/>
  <c r="N726" i="9"/>
  <c r="M726" i="9"/>
  <c r="L726" i="9"/>
  <c r="K726" i="9"/>
  <c r="J726" i="9"/>
  <c r="N725" i="9"/>
  <c r="M725" i="9"/>
  <c r="L725" i="9"/>
  <c r="K725" i="9"/>
  <c r="J725" i="9"/>
  <c r="O725" i="9" s="1"/>
  <c r="O724" i="9"/>
  <c r="N724" i="9"/>
  <c r="M724" i="9"/>
  <c r="L724" i="9"/>
  <c r="K724" i="9"/>
  <c r="J724" i="9"/>
  <c r="N723" i="9"/>
  <c r="M723" i="9"/>
  <c r="L723" i="9"/>
  <c r="K723" i="9"/>
  <c r="J723" i="9"/>
  <c r="O723" i="9" s="1"/>
  <c r="N722" i="9"/>
  <c r="M722" i="9"/>
  <c r="L722" i="9"/>
  <c r="K722" i="9"/>
  <c r="J722" i="9"/>
  <c r="O722" i="9" s="1"/>
  <c r="N721" i="9"/>
  <c r="M721" i="9"/>
  <c r="L721" i="9"/>
  <c r="K721" i="9"/>
  <c r="J721" i="9"/>
  <c r="O721" i="9" s="1"/>
  <c r="O720" i="9"/>
  <c r="N720" i="9"/>
  <c r="M720" i="9"/>
  <c r="L720" i="9"/>
  <c r="K720" i="9"/>
  <c r="J720" i="9"/>
  <c r="N719" i="9"/>
  <c r="M719" i="9"/>
  <c r="L719" i="9"/>
  <c r="K719" i="9"/>
  <c r="J719" i="9"/>
  <c r="O719" i="9" s="1"/>
  <c r="N718" i="9"/>
  <c r="M718" i="9"/>
  <c r="L718" i="9"/>
  <c r="K718" i="9"/>
  <c r="J718" i="9"/>
  <c r="O718" i="9" s="1"/>
  <c r="N717" i="9"/>
  <c r="M717" i="9"/>
  <c r="L717" i="9"/>
  <c r="K717" i="9"/>
  <c r="J717" i="9"/>
  <c r="O717" i="9" s="1"/>
  <c r="O716" i="9"/>
  <c r="N716" i="9"/>
  <c r="M716" i="9"/>
  <c r="L716" i="9"/>
  <c r="K716" i="9"/>
  <c r="J716" i="9"/>
  <c r="N715" i="9"/>
  <c r="M715" i="9"/>
  <c r="L715" i="9"/>
  <c r="K715" i="9"/>
  <c r="J715" i="9"/>
  <c r="O715" i="9" s="1"/>
  <c r="O714" i="9"/>
  <c r="N714" i="9"/>
  <c r="M714" i="9"/>
  <c r="L714" i="9"/>
  <c r="K714" i="9"/>
  <c r="J714" i="9"/>
  <c r="N713" i="9"/>
  <c r="M713" i="9"/>
  <c r="L713" i="9"/>
  <c r="K713" i="9"/>
  <c r="J713" i="9"/>
  <c r="O713" i="9" s="1"/>
  <c r="N712" i="9"/>
  <c r="M712" i="9"/>
  <c r="L712" i="9"/>
  <c r="K712" i="9"/>
  <c r="J712" i="9"/>
  <c r="O712" i="9" s="1"/>
  <c r="N711" i="9"/>
  <c r="M711" i="9"/>
  <c r="L711" i="9"/>
  <c r="K711" i="9"/>
  <c r="J711" i="9"/>
  <c r="O711" i="9" s="1"/>
  <c r="O710" i="9"/>
  <c r="N710" i="9"/>
  <c r="M710" i="9"/>
  <c r="L710" i="9"/>
  <c r="K710" i="9"/>
  <c r="J710" i="9"/>
  <c r="N709" i="9"/>
  <c r="M709" i="9"/>
  <c r="L709" i="9"/>
  <c r="K709" i="9"/>
  <c r="J709" i="9"/>
  <c r="O709" i="9" s="1"/>
  <c r="O708" i="9"/>
  <c r="N708" i="9"/>
  <c r="M708" i="9"/>
  <c r="L708" i="9"/>
  <c r="K708" i="9"/>
  <c r="J708" i="9"/>
  <c r="N707" i="9"/>
  <c r="M707" i="9"/>
  <c r="L707" i="9"/>
  <c r="K707" i="9"/>
  <c r="J707" i="9"/>
  <c r="O707" i="9" s="1"/>
  <c r="N706" i="9"/>
  <c r="M706" i="9"/>
  <c r="L706" i="9"/>
  <c r="K706" i="9"/>
  <c r="J706" i="9"/>
  <c r="O706" i="9" s="1"/>
  <c r="N705" i="9"/>
  <c r="M705" i="9"/>
  <c r="L705" i="9"/>
  <c r="K705" i="9"/>
  <c r="J705" i="9"/>
  <c r="O705" i="9" s="1"/>
  <c r="O704" i="9"/>
  <c r="N704" i="9"/>
  <c r="M704" i="9"/>
  <c r="L704" i="9"/>
  <c r="K704" i="9"/>
  <c r="J704" i="9"/>
  <c r="N703" i="9"/>
  <c r="M703" i="9"/>
  <c r="L703" i="9"/>
  <c r="K703" i="9"/>
  <c r="J703" i="9"/>
  <c r="O703" i="9" s="1"/>
  <c r="N702" i="9"/>
  <c r="M702" i="9"/>
  <c r="L702" i="9"/>
  <c r="K702" i="9"/>
  <c r="J702" i="9"/>
  <c r="O702" i="9" s="1"/>
  <c r="N701" i="9"/>
  <c r="M701" i="9"/>
  <c r="L701" i="9"/>
  <c r="K701" i="9"/>
  <c r="J701" i="9"/>
  <c r="O701" i="9" s="1"/>
  <c r="N700" i="9"/>
  <c r="M700" i="9"/>
  <c r="L700" i="9"/>
  <c r="K700" i="9"/>
  <c r="J700" i="9"/>
  <c r="O700" i="9" s="1"/>
  <c r="N699" i="9"/>
  <c r="M699" i="9"/>
  <c r="L699" i="9"/>
  <c r="K699" i="9"/>
  <c r="J699" i="9"/>
  <c r="O699" i="9" s="1"/>
  <c r="O698" i="9"/>
  <c r="N698" i="9"/>
  <c r="M698" i="9"/>
  <c r="L698" i="9"/>
  <c r="K698" i="9"/>
  <c r="J698" i="9"/>
  <c r="N697" i="9"/>
  <c r="M697" i="9"/>
  <c r="L697" i="9"/>
  <c r="K697" i="9"/>
  <c r="J697" i="9"/>
  <c r="O697" i="9" s="1"/>
  <c r="N696" i="9"/>
  <c r="M696" i="9"/>
  <c r="L696" i="9"/>
  <c r="K696" i="9"/>
  <c r="J696" i="9"/>
  <c r="O696" i="9" s="1"/>
  <c r="N695" i="9"/>
  <c r="M695" i="9"/>
  <c r="L695" i="9"/>
  <c r="K695" i="9"/>
  <c r="J695" i="9"/>
  <c r="O695" i="9" s="1"/>
  <c r="O694" i="9"/>
  <c r="N694" i="9"/>
  <c r="M694" i="9"/>
  <c r="L694" i="9"/>
  <c r="K694" i="9"/>
  <c r="J694" i="9"/>
  <c r="N693" i="9"/>
  <c r="M693" i="9"/>
  <c r="L693" i="9"/>
  <c r="K693" i="9"/>
  <c r="J693" i="9"/>
  <c r="O693" i="9" s="1"/>
  <c r="O692" i="9"/>
  <c r="N692" i="9"/>
  <c r="M692" i="9"/>
  <c r="L692" i="9"/>
  <c r="K692" i="9"/>
  <c r="J692" i="9"/>
  <c r="N691" i="9"/>
  <c r="M691" i="9"/>
  <c r="L691" i="9"/>
  <c r="K691" i="9"/>
  <c r="J691" i="9"/>
  <c r="O691" i="9" s="1"/>
  <c r="N690" i="9"/>
  <c r="M690" i="9"/>
  <c r="L690" i="9"/>
  <c r="K690" i="9"/>
  <c r="J690" i="9"/>
  <c r="O690" i="9" s="1"/>
  <c r="N689" i="9"/>
  <c r="M689" i="9"/>
  <c r="L689" i="9"/>
  <c r="K689" i="9"/>
  <c r="J689" i="9"/>
  <c r="O689" i="9" s="1"/>
  <c r="O688" i="9"/>
  <c r="N688" i="9"/>
  <c r="M688" i="9"/>
  <c r="L688" i="9"/>
  <c r="K688" i="9"/>
  <c r="J688" i="9"/>
  <c r="N687" i="9"/>
  <c r="M687" i="9"/>
  <c r="L687" i="9"/>
  <c r="K687" i="9"/>
  <c r="J687" i="9"/>
  <c r="O687" i="9" s="1"/>
  <c r="N686" i="9"/>
  <c r="M686" i="9"/>
  <c r="L686" i="9"/>
  <c r="K686" i="9"/>
  <c r="J686" i="9"/>
  <c r="O686" i="9" s="1"/>
  <c r="N685" i="9"/>
  <c r="M685" i="9"/>
  <c r="L685" i="9"/>
  <c r="K685" i="9"/>
  <c r="J685" i="9"/>
  <c r="O685" i="9" s="1"/>
  <c r="N684" i="9"/>
  <c r="M684" i="9"/>
  <c r="L684" i="9"/>
  <c r="K684" i="9"/>
  <c r="J684" i="9"/>
  <c r="O684" i="9" s="1"/>
  <c r="N683" i="9"/>
  <c r="M683" i="9"/>
  <c r="L683" i="9"/>
  <c r="K683" i="9"/>
  <c r="J683" i="9"/>
  <c r="O683" i="9" s="1"/>
  <c r="O682" i="9"/>
  <c r="N682" i="9"/>
  <c r="M682" i="9"/>
  <c r="L682" i="9"/>
  <c r="K682" i="9"/>
  <c r="J682" i="9"/>
  <c r="N681" i="9"/>
  <c r="M681" i="9"/>
  <c r="L681" i="9"/>
  <c r="K681" i="9"/>
  <c r="J681" i="9"/>
  <c r="O681" i="9" s="1"/>
  <c r="N680" i="9"/>
  <c r="M680" i="9"/>
  <c r="L680" i="9"/>
  <c r="K680" i="9"/>
  <c r="J680" i="9"/>
  <c r="O680" i="9" s="1"/>
  <c r="N679" i="9"/>
  <c r="M679" i="9"/>
  <c r="L679" i="9"/>
  <c r="K679" i="9"/>
  <c r="J679" i="9"/>
  <c r="O679" i="9" s="1"/>
  <c r="O678" i="9"/>
  <c r="N678" i="9"/>
  <c r="M678" i="9"/>
  <c r="L678" i="9"/>
  <c r="K678" i="9"/>
  <c r="J678" i="9"/>
  <c r="N677" i="9"/>
  <c r="M677" i="9"/>
  <c r="L677" i="9"/>
  <c r="K677" i="9"/>
  <c r="J677" i="9"/>
  <c r="O677" i="9" s="1"/>
  <c r="O676" i="9"/>
  <c r="N676" i="9"/>
  <c r="M676" i="9"/>
  <c r="L676" i="9"/>
  <c r="K676" i="9"/>
  <c r="J676" i="9"/>
  <c r="N675" i="9"/>
  <c r="M675" i="9"/>
  <c r="L675" i="9"/>
  <c r="K675" i="9"/>
  <c r="J675" i="9"/>
  <c r="O675" i="9" s="1"/>
  <c r="N674" i="9"/>
  <c r="M674" i="9"/>
  <c r="L674" i="9"/>
  <c r="K674" i="9"/>
  <c r="J674" i="9"/>
  <c r="O674" i="9" s="1"/>
  <c r="I670" i="9"/>
  <c r="H670" i="9"/>
  <c r="G670" i="9"/>
  <c r="F670" i="9"/>
  <c r="E670" i="9"/>
  <c r="M670" i="9" s="1"/>
  <c r="N668" i="9"/>
  <c r="M668" i="9"/>
  <c r="L668" i="9"/>
  <c r="K668" i="9"/>
  <c r="J668" i="9"/>
  <c r="O668" i="9" s="1"/>
  <c r="N667" i="9"/>
  <c r="M667" i="9"/>
  <c r="L667" i="9"/>
  <c r="K667" i="9"/>
  <c r="J667" i="9"/>
  <c r="O667" i="9" s="1"/>
  <c r="N666" i="9"/>
  <c r="M666" i="9"/>
  <c r="L666" i="9"/>
  <c r="K666" i="9"/>
  <c r="J666" i="9"/>
  <c r="O666" i="9" s="1"/>
  <c r="N665" i="9"/>
  <c r="M665" i="9"/>
  <c r="L665" i="9"/>
  <c r="K665" i="9"/>
  <c r="J665" i="9"/>
  <c r="O665" i="9" s="1"/>
  <c r="N664" i="9"/>
  <c r="M664" i="9"/>
  <c r="L664" i="9"/>
  <c r="K664" i="9"/>
  <c r="J664" i="9"/>
  <c r="O664" i="9" s="1"/>
  <c r="N663" i="9"/>
  <c r="M663" i="9"/>
  <c r="L663" i="9"/>
  <c r="K663" i="9"/>
  <c r="J663" i="9"/>
  <c r="O663" i="9" s="1"/>
  <c r="O662" i="9"/>
  <c r="N662" i="9"/>
  <c r="M662" i="9"/>
  <c r="L662" i="9"/>
  <c r="K662" i="9"/>
  <c r="J662" i="9"/>
  <c r="N661" i="9"/>
  <c r="M661" i="9"/>
  <c r="L661" i="9"/>
  <c r="K661" i="9"/>
  <c r="J661" i="9"/>
  <c r="O661" i="9" s="1"/>
  <c r="N660" i="9"/>
  <c r="M660" i="9"/>
  <c r="L660" i="9"/>
  <c r="K660" i="9"/>
  <c r="J660" i="9"/>
  <c r="O660" i="9" s="1"/>
  <c r="O659" i="9"/>
  <c r="N659" i="9"/>
  <c r="M659" i="9"/>
  <c r="L659" i="9"/>
  <c r="K659" i="9"/>
  <c r="J659" i="9"/>
  <c r="O658" i="9"/>
  <c r="N658" i="9"/>
  <c r="M658" i="9"/>
  <c r="L658" i="9"/>
  <c r="K658" i="9"/>
  <c r="J658" i="9"/>
  <c r="N657" i="9"/>
  <c r="M657" i="9"/>
  <c r="L657" i="9"/>
  <c r="K657" i="9"/>
  <c r="J657" i="9"/>
  <c r="O657" i="9" s="1"/>
  <c r="N656" i="9"/>
  <c r="M656" i="9"/>
  <c r="L656" i="9"/>
  <c r="K656" i="9"/>
  <c r="J656" i="9"/>
  <c r="O656" i="9" s="1"/>
  <c r="O655" i="9"/>
  <c r="N655" i="9"/>
  <c r="M655" i="9"/>
  <c r="L655" i="9"/>
  <c r="K655" i="9"/>
  <c r="J655" i="9"/>
  <c r="N654" i="9"/>
  <c r="M654" i="9"/>
  <c r="L654" i="9"/>
  <c r="K654" i="9"/>
  <c r="J654" i="9"/>
  <c r="O654" i="9" s="1"/>
  <c r="N653" i="9"/>
  <c r="M653" i="9"/>
  <c r="L653" i="9"/>
  <c r="K653" i="9"/>
  <c r="J653" i="9"/>
  <c r="O653" i="9" s="1"/>
  <c r="N652" i="9"/>
  <c r="M652" i="9"/>
  <c r="L652" i="9"/>
  <c r="K652" i="9"/>
  <c r="J652" i="9"/>
  <c r="O652" i="9" s="1"/>
  <c r="N651" i="9"/>
  <c r="M651" i="9"/>
  <c r="L651" i="9"/>
  <c r="K651" i="9"/>
  <c r="J651" i="9"/>
  <c r="O651" i="9" s="1"/>
  <c r="N650" i="9"/>
  <c r="M650" i="9"/>
  <c r="L650" i="9"/>
  <c r="K650" i="9"/>
  <c r="J650" i="9"/>
  <c r="O650" i="9" s="1"/>
  <c r="N649" i="9"/>
  <c r="M649" i="9"/>
  <c r="L649" i="9"/>
  <c r="K649" i="9"/>
  <c r="J649" i="9"/>
  <c r="O649" i="9" s="1"/>
  <c r="N648" i="9"/>
  <c r="M648" i="9"/>
  <c r="L648" i="9"/>
  <c r="K648" i="9"/>
  <c r="J648" i="9"/>
  <c r="O648" i="9" s="1"/>
  <c r="N647" i="9"/>
  <c r="M647" i="9"/>
  <c r="L647" i="9"/>
  <c r="K647" i="9"/>
  <c r="J647" i="9"/>
  <c r="O647" i="9" s="1"/>
  <c r="N646" i="9"/>
  <c r="M646" i="9"/>
  <c r="L646" i="9"/>
  <c r="K646" i="9"/>
  <c r="J646" i="9"/>
  <c r="O646" i="9" s="1"/>
  <c r="N645" i="9"/>
  <c r="M645" i="9"/>
  <c r="L645" i="9"/>
  <c r="K645" i="9"/>
  <c r="J645" i="9"/>
  <c r="O645" i="9" s="1"/>
  <c r="O644" i="9"/>
  <c r="N644" i="9"/>
  <c r="M644" i="9"/>
  <c r="L644" i="9"/>
  <c r="K644" i="9"/>
  <c r="J644" i="9"/>
  <c r="O643" i="9"/>
  <c r="N643" i="9"/>
  <c r="M643" i="9"/>
  <c r="L643" i="9"/>
  <c r="K643" i="9"/>
  <c r="J643" i="9"/>
  <c r="N642" i="9"/>
  <c r="M642" i="9"/>
  <c r="L642" i="9"/>
  <c r="K642" i="9"/>
  <c r="J642" i="9"/>
  <c r="O642" i="9" s="1"/>
  <c r="N641" i="9"/>
  <c r="M641" i="9"/>
  <c r="L641" i="9"/>
  <c r="K641" i="9"/>
  <c r="J641" i="9"/>
  <c r="O641" i="9" s="1"/>
  <c r="N640" i="9"/>
  <c r="M640" i="9"/>
  <c r="L640" i="9"/>
  <c r="K640" i="9"/>
  <c r="J640" i="9"/>
  <c r="O640" i="9" s="1"/>
  <c r="N639" i="9"/>
  <c r="M639" i="9"/>
  <c r="L639" i="9"/>
  <c r="K639" i="9"/>
  <c r="J639" i="9"/>
  <c r="O639" i="9" s="1"/>
  <c r="N638" i="9"/>
  <c r="M638" i="9"/>
  <c r="L638" i="9"/>
  <c r="K638" i="9"/>
  <c r="J638" i="9"/>
  <c r="O638" i="9" s="1"/>
  <c r="N637" i="9"/>
  <c r="M637" i="9"/>
  <c r="L637" i="9"/>
  <c r="K637" i="9"/>
  <c r="J637" i="9"/>
  <c r="O637" i="9" s="1"/>
  <c r="N636" i="9"/>
  <c r="M636" i="9"/>
  <c r="L636" i="9"/>
  <c r="K636" i="9"/>
  <c r="J636" i="9"/>
  <c r="O636" i="9" s="1"/>
  <c r="N635" i="9"/>
  <c r="M635" i="9"/>
  <c r="L635" i="9"/>
  <c r="K635" i="9"/>
  <c r="J635" i="9"/>
  <c r="O635" i="9" s="1"/>
  <c r="N634" i="9"/>
  <c r="M634" i="9"/>
  <c r="L634" i="9"/>
  <c r="K634" i="9"/>
  <c r="J634" i="9"/>
  <c r="O634" i="9" s="1"/>
  <c r="N633" i="9"/>
  <c r="M633" i="9"/>
  <c r="L633" i="9"/>
  <c r="K633" i="9"/>
  <c r="J633" i="9"/>
  <c r="O633" i="9" s="1"/>
  <c r="N632" i="9"/>
  <c r="M632" i="9"/>
  <c r="L632" i="9"/>
  <c r="K632" i="9"/>
  <c r="J632" i="9"/>
  <c r="O632" i="9" s="1"/>
  <c r="O631" i="9"/>
  <c r="N631" i="9"/>
  <c r="M631" i="9"/>
  <c r="L631" i="9"/>
  <c r="K631" i="9"/>
  <c r="J631" i="9"/>
  <c r="N630" i="9"/>
  <c r="M630" i="9"/>
  <c r="L630" i="9"/>
  <c r="K630" i="9"/>
  <c r="J630" i="9"/>
  <c r="O630" i="9" s="1"/>
  <c r="N629" i="9"/>
  <c r="M629" i="9"/>
  <c r="L629" i="9"/>
  <c r="K629" i="9"/>
  <c r="J629" i="9"/>
  <c r="O629" i="9" s="1"/>
  <c r="N628" i="9"/>
  <c r="M628" i="9"/>
  <c r="L628" i="9"/>
  <c r="K628" i="9"/>
  <c r="J628" i="9"/>
  <c r="O628" i="9" s="1"/>
  <c r="N627" i="9"/>
  <c r="M627" i="9"/>
  <c r="L627" i="9"/>
  <c r="K627" i="9"/>
  <c r="J627" i="9"/>
  <c r="O627" i="9" s="1"/>
  <c r="N626" i="9"/>
  <c r="M626" i="9"/>
  <c r="L626" i="9"/>
  <c r="K626" i="9"/>
  <c r="J626" i="9"/>
  <c r="O626" i="9" s="1"/>
  <c r="N625" i="9"/>
  <c r="M625" i="9"/>
  <c r="L625" i="9"/>
  <c r="K625" i="9"/>
  <c r="J625" i="9"/>
  <c r="O625" i="9" s="1"/>
  <c r="N624" i="9"/>
  <c r="M624" i="9"/>
  <c r="L624" i="9"/>
  <c r="K624" i="9"/>
  <c r="J624" i="9"/>
  <c r="O624" i="9" s="1"/>
  <c r="O623" i="9"/>
  <c r="N623" i="9"/>
  <c r="M623" i="9"/>
  <c r="L623" i="9"/>
  <c r="K623" i="9"/>
  <c r="J623" i="9"/>
  <c r="N622" i="9"/>
  <c r="M622" i="9"/>
  <c r="L622" i="9"/>
  <c r="K622" i="9"/>
  <c r="J622" i="9"/>
  <c r="O622" i="9" s="1"/>
  <c r="N621" i="9"/>
  <c r="M621" i="9"/>
  <c r="L621" i="9"/>
  <c r="K621" i="9"/>
  <c r="J621" i="9"/>
  <c r="O621" i="9" s="1"/>
  <c r="N620" i="9"/>
  <c r="M620" i="9"/>
  <c r="L620" i="9"/>
  <c r="K620" i="9"/>
  <c r="J620" i="9"/>
  <c r="O620" i="9" s="1"/>
  <c r="N619" i="9"/>
  <c r="M619" i="9"/>
  <c r="L619" i="9"/>
  <c r="K619" i="9"/>
  <c r="J619" i="9"/>
  <c r="O619" i="9" s="1"/>
  <c r="N618" i="9"/>
  <c r="M618" i="9"/>
  <c r="L618" i="9"/>
  <c r="K618" i="9"/>
  <c r="J618" i="9"/>
  <c r="O618" i="9" s="1"/>
  <c r="N617" i="9"/>
  <c r="M617" i="9"/>
  <c r="L617" i="9"/>
  <c r="K617" i="9"/>
  <c r="J617" i="9"/>
  <c r="O617" i="9" s="1"/>
  <c r="N616" i="9"/>
  <c r="M616" i="9"/>
  <c r="L616" i="9"/>
  <c r="K616" i="9"/>
  <c r="J616" i="9"/>
  <c r="O616" i="9" s="1"/>
  <c r="N615" i="9"/>
  <c r="M615" i="9"/>
  <c r="L615" i="9"/>
  <c r="K615" i="9"/>
  <c r="J615" i="9"/>
  <c r="O615" i="9" s="1"/>
  <c r="N614" i="9"/>
  <c r="M614" i="9"/>
  <c r="L614" i="9"/>
  <c r="K614" i="9"/>
  <c r="J614" i="9"/>
  <c r="O614" i="9" s="1"/>
  <c r="N613" i="9"/>
  <c r="M613" i="9"/>
  <c r="L613" i="9"/>
  <c r="K613" i="9"/>
  <c r="J613" i="9"/>
  <c r="O613" i="9" s="1"/>
  <c r="N612" i="9"/>
  <c r="M612" i="9"/>
  <c r="L612" i="9"/>
  <c r="K612" i="9"/>
  <c r="J612" i="9"/>
  <c r="O612" i="9" s="1"/>
  <c r="O611" i="9"/>
  <c r="N611" i="9"/>
  <c r="M611" i="9"/>
  <c r="L611" i="9"/>
  <c r="K611" i="9"/>
  <c r="J611" i="9"/>
  <c r="N610" i="9"/>
  <c r="M610" i="9"/>
  <c r="L610" i="9"/>
  <c r="K610" i="9"/>
  <c r="J610" i="9"/>
  <c r="O610" i="9" s="1"/>
  <c r="N609" i="9"/>
  <c r="M609" i="9"/>
  <c r="L609" i="9"/>
  <c r="K609" i="9"/>
  <c r="J609" i="9"/>
  <c r="O609" i="9" s="1"/>
  <c r="N608" i="9"/>
  <c r="M608" i="9"/>
  <c r="L608" i="9"/>
  <c r="K608" i="9"/>
  <c r="J608" i="9"/>
  <c r="O608" i="9" s="1"/>
  <c r="N607" i="9"/>
  <c r="M607" i="9"/>
  <c r="L607" i="9"/>
  <c r="K607" i="9"/>
  <c r="J607" i="9"/>
  <c r="O607" i="9" s="1"/>
  <c r="N606" i="9"/>
  <c r="M606" i="9"/>
  <c r="L606" i="9"/>
  <c r="K606" i="9"/>
  <c r="J606" i="9"/>
  <c r="O606" i="9" s="1"/>
  <c r="N605" i="9"/>
  <c r="M605" i="9"/>
  <c r="L605" i="9"/>
  <c r="K605" i="9"/>
  <c r="J605" i="9"/>
  <c r="O605" i="9" s="1"/>
  <c r="N604" i="9"/>
  <c r="M604" i="9"/>
  <c r="L604" i="9"/>
  <c r="K604" i="9"/>
  <c r="J604" i="9"/>
  <c r="O604" i="9" s="1"/>
  <c r="N603" i="9"/>
  <c r="M603" i="9"/>
  <c r="L603" i="9"/>
  <c r="K603" i="9"/>
  <c r="J603" i="9"/>
  <c r="O603" i="9" s="1"/>
  <c r="N602" i="9"/>
  <c r="M602" i="9"/>
  <c r="L602" i="9"/>
  <c r="K602" i="9"/>
  <c r="J602" i="9"/>
  <c r="O602" i="9" s="1"/>
  <c r="N601" i="9"/>
  <c r="M601" i="9"/>
  <c r="L601" i="9"/>
  <c r="K601" i="9"/>
  <c r="J601" i="9"/>
  <c r="N600" i="9"/>
  <c r="M600" i="9"/>
  <c r="L600" i="9"/>
  <c r="K600" i="9"/>
  <c r="J600" i="9"/>
  <c r="O600" i="9" s="1"/>
  <c r="N596" i="9"/>
  <c r="I596" i="9"/>
  <c r="H596" i="9"/>
  <c r="M596" i="9" s="1"/>
  <c r="G596" i="9"/>
  <c r="L596" i="9" s="1"/>
  <c r="F596" i="9"/>
  <c r="K596" i="9" s="1"/>
  <c r="E596" i="9"/>
  <c r="N594" i="9"/>
  <c r="M594" i="9"/>
  <c r="L594" i="9"/>
  <c r="K594" i="9"/>
  <c r="J594" i="9"/>
  <c r="O594" i="9" s="1"/>
  <c r="N593" i="9"/>
  <c r="M593" i="9"/>
  <c r="L593" i="9"/>
  <c r="K593" i="9"/>
  <c r="J593" i="9"/>
  <c r="O593" i="9" s="1"/>
  <c r="N592" i="9"/>
  <c r="M592" i="9"/>
  <c r="L592" i="9"/>
  <c r="K592" i="9"/>
  <c r="J592" i="9"/>
  <c r="O592" i="9" s="1"/>
  <c r="N591" i="9"/>
  <c r="M591" i="9"/>
  <c r="L591" i="9"/>
  <c r="K591" i="9"/>
  <c r="J591" i="9"/>
  <c r="O591" i="9" s="1"/>
  <c r="N590" i="9"/>
  <c r="M590" i="9"/>
  <c r="L590" i="9"/>
  <c r="K590" i="9"/>
  <c r="J590" i="9"/>
  <c r="O590" i="9" s="1"/>
  <c r="O589" i="9"/>
  <c r="N589" i="9"/>
  <c r="M589" i="9"/>
  <c r="L589" i="9"/>
  <c r="K589" i="9"/>
  <c r="J589" i="9"/>
  <c r="N588" i="9"/>
  <c r="M588" i="9"/>
  <c r="L588" i="9"/>
  <c r="K588" i="9"/>
  <c r="J588" i="9"/>
  <c r="O588" i="9" s="1"/>
  <c r="O587" i="9"/>
  <c r="N587" i="9"/>
  <c r="M587" i="9"/>
  <c r="L587" i="9"/>
  <c r="K587" i="9"/>
  <c r="J587" i="9"/>
  <c r="N586" i="9"/>
  <c r="M586" i="9"/>
  <c r="L586" i="9"/>
  <c r="K586" i="9"/>
  <c r="J586" i="9"/>
  <c r="O586" i="9" s="1"/>
  <c r="O585" i="9"/>
  <c r="N585" i="9"/>
  <c r="M585" i="9"/>
  <c r="L585" i="9"/>
  <c r="K585" i="9"/>
  <c r="J585" i="9"/>
  <c r="N584" i="9"/>
  <c r="M584" i="9"/>
  <c r="L584" i="9"/>
  <c r="K584" i="9"/>
  <c r="J584" i="9"/>
  <c r="O584" i="9" s="1"/>
  <c r="O583" i="9"/>
  <c r="N583" i="9"/>
  <c r="M583" i="9"/>
  <c r="L583" i="9"/>
  <c r="K583" i="9"/>
  <c r="J583" i="9"/>
  <c r="N582" i="9"/>
  <c r="M582" i="9"/>
  <c r="L582" i="9"/>
  <c r="K582" i="9"/>
  <c r="J582" i="9"/>
  <c r="O582" i="9" s="1"/>
  <c r="N581" i="9"/>
  <c r="M581" i="9"/>
  <c r="L581" i="9"/>
  <c r="K581" i="9"/>
  <c r="J581" i="9"/>
  <c r="O581" i="9" s="1"/>
  <c r="N580" i="9"/>
  <c r="M580" i="9"/>
  <c r="L580" i="9"/>
  <c r="K580" i="9"/>
  <c r="J580" i="9"/>
  <c r="O580" i="9" s="1"/>
  <c r="O579" i="9"/>
  <c r="N579" i="9"/>
  <c r="M579" i="9"/>
  <c r="L579" i="9"/>
  <c r="K579" i="9"/>
  <c r="J579" i="9"/>
  <c r="N578" i="9"/>
  <c r="M578" i="9"/>
  <c r="L578" i="9"/>
  <c r="K578" i="9"/>
  <c r="J578" i="9"/>
  <c r="O578" i="9" s="1"/>
  <c r="N577" i="9"/>
  <c r="M577" i="9"/>
  <c r="L577" i="9"/>
  <c r="K577" i="9"/>
  <c r="J577" i="9"/>
  <c r="O577" i="9" s="1"/>
  <c r="N576" i="9"/>
  <c r="M576" i="9"/>
  <c r="L576" i="9"/>
  <c r="K576" i="9"/>
  <c r="J576" i="9"/>
  <c r="O576" i="9" s="1"/>
  <c r="N575" i="9"/>
  <c r="M575" i="9"/>
  <c r="L575" i="9"/>
  <c r="K575" i="9"/>
  <c r="J575" i="9"/>
  <c r="O575" i="9" s="1"/>
  <c r="N574" i="9"/>
  <c r="M574" i="9"/>
  <c r="L574" i="9"/>
  <c r="K574" i="9"/>
  <c r="J574" i="9"/>
  <c r="O574" i="9" s="1"/>
  <c r="O573" i="9"/>
  <c r="N573" i="9"/>
  <c r="M573" i="9"/>
  <c r="L573" i="9"/>
  <c r="K573" i="9"/>
  <c r="J573" i="9"/>
  <c r="N572" i="9"/>
  <c r="M572" i="9"/>
  <c r="L572" i="9"/>
  <c r="K572" i="9"/>
  <c r="J572" i="9"/>
  <c r="O572" i="9" s="1"/>
  <c r="O571" i="9"/>
  <c r="N571" i="9"/>
  <c r="M571" i="9"/>
  <c r="L571" i="9"/>
  <c r="K571" i="9"/>
  <c r="J571" i="9"/>
  <c r="N570" i="9"/>
  <c r="M570" i="9"/>
  <c r="L570" i="9"/>
  <c r="K570" i="9"/>
  <c r="J570" i="9"/>
  <c r="O570" i="9" s="1"/>
  <c r="O569" i="9"/>
  <c r="N569" i="9"/>
  <c r="M569" i="9"/>
  <c r="L569" i="9"/>
  <c r="K569" i="9"/>
  <c r="J569" i="9"/>
  <c r="N568" i="9"/>
  <c r="M568" i="9"/>
  <c r="L568" i="9"/>
  <c r="K568" i="9"/>
  <c r="J568" i="9"/>
  <c r="O568" i="9" s="1"/>
  <c r="O567" i="9"/>
  <c r="N567" i="9"/>
  <c r="M567" i="9"/>
  <c r="L567" i="9"/>
  <c r="K567" i="9"/>
  <c r="J567" i="9"/>
  <c r="N566" i="9"/>
  <c r="M566" i="9"/>
  <c r="L566" i="9"/>
  <c r="K566" i="9"/>
  <c r="J566" i="9"/>
  <c r="O566" i="9" s="1"/>
  <c r="N565" i="9"/>
  <c r="M565" i="9"/>
  <c r="L565" i="9"/>
  <c r="K565" i="9"/>
  <c r="J565" i="9"/>
  <c r="O565" i="9" s="1"/>
  <c r="N564" i="9"/>
  <c r="M564" i="9"/>
  <c r="L564" i="9"/>
  <c r="K564" i="9"/>
  <c r="J564" i="9"/>
  <c r="O564" i="9" s="1"/>
  <c r="O563" i="9"/>
  <c r="N563" i="9"/>
  <c r="M563" i="9"/>
  <c r="L563" i="9"/>
  <c r="K563" i="9"/>
  <c r="J563" i="9"/>
  <c r="N562" i="9"/>
  <c r="M562" i="9"/>
  <c r="L562" i="9"/>
  <c r="K562" i="9"/>
  <c r="J562" i="9"/>
  <c r="O562" i="9" s="1"/>
  <c r="N561" i="9"/>
  <c r="M561" i="9"/>
  <c r="L561" i="9"/>
  <c r="K561" i="9"/>
  <c r="J561" i="9"/>
  <c r="O561" i="9" s="1"/>
  <c r="N560" i="9"/>
  <c r="M560" i="9"/>
  <c r="L560" i="9"/>
  <c r="K560" i="9"/>
  <c r="J560" i="9"/>
  <c r="O560" i="9" s="1"/>
  <c r="N559" i="9"/>
  <c r="M559" i="9"/>
  <c r="L559" i="9"/>
  <c r="K559" i="9"/>
  <c r="J559" i="9"/>
  <c r="O559" i="9" s="1"/>
  <c r="N558" i="9"/>
  <c r="M558" i="9"/>
  <c r="L558" i="9"/>
  <c r="K558" i="9"/>
  <c r="J558" i="9"/>
  <c r="O558" i="9" s="1"/>
  <c r="O557" i="9"/>
  <c r="N557" i="9"/>
  <c r="M557" i="9"/>
  <c r="L557" i="9"/>
  <c r="K557" i="9"/>
  <c r="J557" i="9"/>
  <c r="N556" i="9"/>
  <c r="M556" i="9"/>
  <c r="L556" i="9"/>
  <c r="K556" i="9"/>
  <c r="J556" i="9"/>
  <c r="O556" i="9" s="1"/>
  <c r="O555" i="9"/>
  <c r="N555" i="9"/>
  <c r="M555" i="9"/>
  <c r="L555" i="9"/>
  <c r="K555" i="9"/>
  <c r="J555" i="9"/>
  <c r="N554" i="9"/>
  <c r="M554" i="9"/>
  <c r="L554" i="9"/>
  <c r="K554" i="9"/>
  <c r="J554" i="9"/>
  <c r="O554" i="9" s="1"/>
  <c r="O553" i="9"/>
  <c r="N553" i="9"/>
  <c r="M553" i="9"/>
  <c r="L553" i="9"/>
  <c r="K553" i="9"/>
  <c r="J553" i="9"/>
  <c r="N552" i="9"/>
  <c r="M552" i="9"/>
  <c r="L552" i="9"/>
  <c r="K552" i="9"/>
  <c r="J552" i="9"/>
  <c r="O552" i="9" s="1"/>
  <c r="O551" i="9"/>
  <c r="N551" i="9"/>
  <c r="M551" i="9"/>
  <c r="L551" i="9"/>
  <c r="K551" i="9"/>
  <c r="J551" i="9"/>
  <c r="N550" i="9"/>
  <c r="M550" i="9"/>
  <c r="L550" i="9"/>
  <c r="K550" i="9"/>
  <c r="J550" i="9"/>
  <c r="O550" i="9" s="1"/>
  <c r="N549" i="9"/>
  <c r="M549" i="9"/>
  <c r="L549" i="9"/>
  <c r="K549" i="9"/>
  <c r="J549" i="9"/>
  <c r="O549" i="9" s="1"/>
  <c r="N548" i="9"/>
  <c r="M548" i="9"/>
  <c r="L548" i="9"/>
  <c r="K548" i="9"/>
  <c r="J548" i="9"/>
  <c r="O548" i="9" s="1"/>
  <c r="O547" i="9"/>
  <c r="N547" i="9"/>
  <c r="M547" i="9"/>
  <c r="L547" i="9"/>
  <c r="K547" i="9"/>
  <c r="J547" i="9"/>
  <c r="N546" i="9"/>
  <c r="M546" i="9"/>
  <c r="L546" i="9"/>
  <c r="K546" i="9"/>
  <c r="J546" i="9"/>
  <c r="O546" i="9" s="1"/>
  <c r="N545" i="9"/>
  <c r="M545" i="9"/>
  <c r="L545" i="9"/>
  <c r="K545" i="9"/>
  <c r="J545" i="9"/>
  <c r="O545" i="9" s="1"/>
  <c r="N544" i="9"/>
  <c r="M544" i="9"/>
  <c r="L544" i="9"/>
  <c r="K544" i="9"/>
  <c r="J544" i="9"/>
  <c r="O544" i="9" s="1"/>
  <c r="N543" i="9"/>
  <c r="M543" i="9"/>
  <c r="L543" i="9"/>
  <c r="K543" i="9"/>
  <c r="J543" i="9"/>
  <c r="O543" i="9" s="1"/>
  <c r="N542" i="9"/>
  <c r="M542" i="9"/>
  <c r="L542" i="9"/>
  <c r="K542" i="9"/>
  <c r="J542" i="9"/>
  <c r="O542" i="9" s="1"/>
  <c r="O541" i="9"/>
  <c r="N541" i="9"/>
  <c r="M541" i="9"/>
  <c r="L541" i="9"/>
  <c r="K541" i="9"/>
  <c r="J541" i="9"/>
  <c r="N540" i="9"/>
  <c r="M540" i="9"/>
  <c r="L540" i="9"/>
  <c r="K540" i="9"/>
  <c r="J540" i="9"/>
  <c r="O540" i="9" s="1"/>
  <c r="O539" i="9"/>
  <c r="N539" i="9"/>
  <c r="M539" i="9"/>
  <c r="L539" i="9"/>
  <c r="K539" i="9"/>
  <c r="J539" i="9"/>
  <c r="N538" i="9"/>
  <c r="M538" i="9"/>
  <c r="L538" i="9"/>
  <c r="K538" i="9"/>
  <c r="J538" i="9"/>
  <c r="O538" i="9" s="1"/>
  <c r="O537" i="9"/>
  <c r="N537" i="9"/>
  <c r="M537" i="9"/>
  <c r="L537" i="9"/>
  <c r="K537" i="9"/>
  <c r="J537" i="9"/>
  <c r="N536" i="9"/>
  <c r="M536" i="9"/>
  <c r="L536" i="9"/>
  <c r="K536" i="9"/>
  <c r="J536" i="9"/>
  <c r="O536" i="9" s="1"/>
  <c r="O535" i="9"/>
  <c r="N535" i="9"/>
  <c r="M535" i="9"/>
  <c r="L535" i="9"/>
  <c r="K535" i="9"/>
  <c r="J535" i="9"/>
  <c r="N534" i="9"/>
  <c r="M534" i="9"/>
  <c r="L534" i="9"/>
  <c r="K534" i="9"/>
  <c r="J534" i="9"/>
  <c r="O534" i="9" s="1"/>
  <c r="N533" i="9"/>
  <c r="M533" i="9"/>
  <c r="L533" i="9"/>
  <c r="K533" i="9"/>
  <c r="J533" i="9"/>
  <c r="O533" i="9" s="1"/>
  <c r="N532" i="9"/>
  <c r="M532" i="9"/>
  <c r="L532" i="9"/>
  <c r="K532" i="9"/>
  <c r="J532" i="9"/>
  <c r="O532" i="9" s="1"/>
  <c r="O531" i="9"/>
  <c r="N531" i="9"/>
  <c r="M531" i="9"/>
  <c r="L531" i="9"/>
  <c r="K531" i="9"/>
  <c r="J531" i="9"/>
  <c r="N530" i="9"/>
  <c r="M530" i="9"/>
  <c r="L530" i="9"/>
  <c r="K530" i="9"/>
  <c r="J530" i="9"/>
  <c r="O530" i="9" s="1"/>
  <c r="N529" i="9"/>
  <c r="M529" i="9"/>
  <c r="L529" i="9"/>
  <c r="K529" i="9"/>
  <c r="J529" i="9"/>
  <c r="O529" i="9" s="1"/>
  <c r="N528" i="9"/>
  <c r="M528" i="9"/>
  <c r="L528" i="9"/>
  <c r="K528" i="9"/>
  <c r="J528" i="9"/>
  <c r="O528" i="9" s="1"/>
  <c r="N527" i="9"/>
  <c r="M527" i="9"/>
  <c r="L527" i="9"/>
  <c r="K527" i="9"/>
  <c r="J527" i="9"/>
  <c r="O527" i="9" s="1"/>
  <c r="N526" i="9"/>
  <c r="M526" i="9"/>
  <c r="L526" i="9"/>
  <c r="K526" i="9"/>
  <c r="J526" i="9"/>
  <c r="I522" i="9"/>
  <c r="N522" i="9" s="1"/>
  <c r="H522" i="9"/>
  <c r="M522" i="9" s="1"/>
  <c r="G522" i="9"/>
  <c r="L522" i="9" s="1"/>
  <c r="F522" i="9"/>
  <c r="K522" i="9" s="1"/>
  <c r="E522" i="9"/>
  <c r="N520" i="9"/>
  <c r="M520" i="9"/>
  <c r="L520" i="9"/>
  <c r="K520" i="9"/>
  <c r="J520" i="9"/>
  <c r="O520" i="9" s="1"/>
  <c r="N519" i="9"/>
  <c r="M519" i="9"/>
  <c r="L519" i="9"/>
  <c r="K519" i="9"/>
  <c r="J519" i="9"/>
  <c r="O519" i="9" s="1"/>
  <c r="N518" i="9"/>
  <c r="M518" i="9"/>
  <c r="L518" i="9"/>
  <c r="K518" i="9"/>
  <c r="J518" i="9"/>
  <c r="O518" i="9" s="1"/>
  <c r="N517" i="9"/>
  <c r="M517" i="9"/>
  <c r="L517" i="9"/>
  <c r="K517" i="9"/>
  <c r="J517" i="9"/>
  <c r="O517" i="9" s="1"/>
  <c r="N516" i="9"/>
  <c r="M516" i="9"/>
  <c r="L516" i="9"/>
  <c r="K516" i="9"/>
  <c r="J516" i="9"/>
  <c r="O516" i="9" s="1"/>
  <c r="N515" i="9"/>
  <c r="M515" i="9"/>
  <c r="L515" i="9"/>
  <c r="K515" i="9"/>
  <c r="J515" i="9"/>
  <c r="O515" i="9" s="1"/>
  <c r="N514" i="9"/>
  <c r="M514" i="9"/>
  <c r="L514" i="9"/>
  <c r="K514" i="9"/>
  <c r="J514" i="9"/>
  <c r="O514" i="9" s="1"/>
  <c r="N513" i="9"/>
  <c r="M513" i="9"/>
  <c r="L513" i="9"/>
  <c r="K513" i="9"/>
  <c r="J513" i="9"/>
  <c r="O513" i="9" s="1"/>
  <c r="N512" i="9"/>
  <c r="M512" i="9"/>
  <c r="L512" i="9"/>
  <c r="K512" i="9"/>
  <c r="J512" i="9"/>
  <c r="O512" i="9" s="1"/>
  <c r="N511" i="9"/>
  <c r="M511" i="9"/>
  <c r="L511" i="9"/>
  <c r="K511" i="9"/>
  <c r="J511" i="9"/>
  <c r="O511" i="9" s="1"/>
  <c r="N510" i="9"/>
  <c r="M510" i="9"/>
  <c r="L510" i="9"/>
  <c r="K510" i="9"/>
  <c r="J510" i="9"/>
  <c r="O510" i="9" s="1"/>
  <c r="N509" i="9"/>
  <c r="M509" i="9"/>
  <c r="L509" i="9"/>
  <c r="K509" i="9"/>
  <c r="J509" i="9"/>
  <c r="O509" i="9" s="1"/>
  <c r="N508" i="9"/>
  <c r="M508" i="9"/>
  <c r="L508" i="9"/>
  <c r="K508" i="9"/>
  <c r="J508" i="9"/>
  <c r="O508" i="9" s="1"/>
  <c r="N507" i="9"/>
  <c r="M507" i="9"/>
  <c r="L507" i="9"/>
  <c r="K507" i="9"/>
  <c r="J507" i="9"/>
  <c r="O507" i="9" s="1"/>
  <c r="O506" i="9"/>
  <c r="N506" i="9"/>
  <c r="M506" i="9"/>
  <c r="L506" i="9"/>
  <c r="K506" i="9"/>
  <c r="J506" i="9"/>
  <c r="N505" i="9"/>
  <c r="M505" i="9"/>
  <c r="L505" i="9"/>
  <c r="K505" i="9"/>
  <c r="J505" i="9"/>
  <c r="O505" i="9" s="1"/>
  <c r="N504" i="9"/>
  <c r="M504" i="9"/>
  <c r="L504" i="9"/>
  <c r="K504" i="9"/>
  <c r="J504" i="9"/>
  <c r="O504" i="9" s="1"/>
  <c r="N503" i="9"/>
  <c r="M503" i="9"/>
  <c r="L503" i="9"/>
  <c r="K503" i="9"/>
  <c r="J503" i="9"/>
  <c r="O503" i="9" s="1"/>
  <c r="N502" i="9"/>
  <c r="M502" i="9"/>
  <c r="L502" i="9"/>
  <c r="K502" i="9"/>
  <c r="J502" i="9"/>
  <c r="O502" i="9" s="1"/>
  <c r="N501" i="9"/>
  <c r="M501" i="9"/>
  <c r="L501" i="9"/>
  <c r="K501" i="9"/>
  <c r="J501" i="9"/>
  <c r="O501" i="9" s="1"/>
  <c r="N500" i="9"/>
  <c r="M500" i="9"/>
  <c r="L500" i="9"/>
  <c r="K500" i="9"/>
  <c r="J500" i="9"/>
  <c r="O500" i="9" s="1"/>
  <c r="N499" i="9"/>
  <c r="M499" i="9"/>
  <c r="L499" i="9"/>
  <c r="K499" i="9"/>
  <c r="J499" i="9"/>
  <c r="O499" i="9" s="1"/>
  <c r="O498" i="9"/>
  <c r="N498" i="9"/>
  <c r="M498" i="9"/>
  <c r="L498" i="9"/>
  <c r="K498" i="9"/>
  <c r="J498" i="9"/>
  <c r="N497" i="9"/>
  <c r="M497" i="9"/>
  <c r="L497" i="9"/>
  <c r="K497" i="9"/>
  <c r="J497" i="9"/>
  <c r="O497" i="9" s="1"/>
  <c r="N496" i="9"/>
  <c r="M496" i="9"/>
  <c r="L496" i="9"/>
  <c r="K496" i="9"/>
  <c r="J496" i="9"/>
  <c r="O496" i="9" s="1"/>
  <c r="N495" i="9"/>
  <c r="M495" i="9"/>
  <c r="L495" i="9"/>
  <c r="K495" i="9"/>
  <c r="J495" i="9"/>
  <c r="O495" i="9" s="1"/>
  <c r="O494" i="9"/>
  <c r="N494" i="9"/>
  <c r="M494" i="9"/>
  <c r="L494" i="9"/>
  <c r="K494" i="9"/>
  <c r="J494" i="9"/>
  <c r="N493" i="9"/>
  <c r="M493" i="9"/>
  <c r="L493" i="9"/>
  <c r="K493" i="9"/>
  <c r="J493" i="9"/>
  <c r="O493" i="9" s="1"/>
  <c r="N492" i="9"/>
  <c r="M492" i="9"/>
  <c r="L492" i="9"/>
  <c r="K492" i="9"/>
  <c r="J492" i="9"/>
  <c r="O492" i="9" s="1"/>
  <c r="N491" i="9"/>
  <c r="M491" i="9"/>
  <c r="L491" i="9"/>
  <c r="K491" i="9"/>
  <c r="J491" i="9"/>
  <c r="O491" i="9" s="1"/>
  <c r="O490" i="9"/>
  <c r="N490" i="9"/>
  <c r="M490" i="9"/>
  <c r="L490" i="9"/>
  <c r="K490" i="9"/>
  <c r="J490" i="9"/>
  <c r="N489" i="9"/>
  <c r="M489" i="9"/>
  <c r="L489" i="9"/>
  <c r="K489" i="9"/>
  <c r="J489" i="9"/>
  <c r="O489" i="9" s="1"/>
  <c r="N488" i="9"/>
  <c r="M488" i="9"/>
  <c r="L488" i="9"/>
  <c r="K488" i="9"/>
  <c r="J488" i="9"/>
  <c r="O488" i="9" s="1"/>
  <c r="N487" i="9"/>
  <c r="M487" i="9"/>
  <c r="L487" i="9"/>
  <c r="K487" i="9"/>
  <c r="J487" i="9"/>
  <c r="O487" i="9" s="1"/>
  <c r="N486" i="9"/>
  <c r="M486" i="9"/>
  <c r="L486" i="9"/>
  <c r="K486" i="9"/>
  <c r="J486" i="9"/>
  <c r="O486" i="9" s="1"/>
  <c r="N485" i="9"/>
  <c r="M485" i="9"/>
  <c r="L485" i="9"/>
  <c r="K485" i="9"/>
  <c r="J485" i="9"/>
  <c r="O485" i="9" s="1"/>
  <c r="N484" i="9"/>
  <c r="M484" i="9"/>
  <c r="L484" i="9"/>
  <c r="K484" i="9"/>
  <c r="J484" i="9"/>
  <c r="O484" i="9" s="1"/>
  <c r="N483" i="9"/>
  <c r="M483" i="9"/>
  <c r="L483" i="9"/>
  <c r="K483" i="9"/>
  <c r="J483" i="9"/>
  <c r="O483" i="9" s="1"/>
  <c r="O482" i="9"/>
  <c r="N482" i="9"/>
  <c r="M482" i="9"/>
  <c r="L482" i="9"/>
  <c r="K482" i="9"/>
  <c r="J482" i="9"/>
  <c r="N481" i="9"/>
  <c r="M481" i="9"/>
  <c r="L481" i="9"/>
  <c r="K481" i="9"/>
  <c r="J481" i="9"/>
  <c r="O481" i="9" s="1"/>
  <c r="N480" i="9"/>
  <c r="M480" i="9"/>
  <c r="L480" i="9"/>
  <c r="K480" i="9"/>
  <c r="J480" i="9"/>
  <c r="O480" i="9" s="1"/>
  <c r="O479" i="9"/>
  <c r="N479" i="9"/>
  <c r="M479" i="9"/>
  <c r="L479" i="9"/>
  <c r="K479" i="9"/>
  <c r="J479" i="9"/>
  <c r="N478" i="9"/>
  <c r="M478" i="9"/>
  <c r="L478" i="9"/>
  <c r="K478" i="9"/>
  <c r="J478" i="9"/>
  <c r="O478" i="9" s="1"/>
  <c r="N477" i="9"/>
  <c r="M477" i="9"/>
  <c r="L477" i="9"/>
  <c r="K477" i="9"/>
  <c r="J477" i="9"/>
  <c r="O477" i="9" s="1"/>
  <c r="N476" i="9"/>
  <c r="M476" i="9"/>
  <c r="L476" i="9"/>
  <c r="K476" i="9"/>
  <c r="J476" i="9"/>
  <c r="O476" i="9" s="1"/>
  <c r="N475" i="9"/>
  <c r="M475" i="9"/>
  <c r="L475" i="9"/>
  <c r="K475" i="9"/>
  <c r="J475" i="9"/>
  <c r="O475" i="9" s="1"/>
  <c r="O474" i="9"/>
  <c r="N474" i="9"/>
  <c r="M474" i="9"/>
  <c r="L474" i="9"/>
  <c r="K474" i="9"/>
  <c r="J474" i="9"/>
  <c r="N473" i="9"/>
  <c r="M473" i="9"/>
  <c r="L473" i="9"/>
  <c r="K473" i="9"/>
  <c r="J473" i="9"/>
  <c r="O473" i="9" s="1"/>
  <c r="N472" i="9"/>
  <c r="M472" i="9"/>
  <c r="L472" i="9"/>
  <c r="K472" i="9"/>
  <c r="J472" i="9"/>
  <c r="O472" i="9" s="1"/>
  <c r="N471" i="9"/>
  <c r="M471" i="9"/>
  <c r="L471" i="9"/>
  <c r="K471" i="9"/>
  <c r="J471" i="9"/>
  <c r="O471" i="9" s="1"/>
  <c r="O470" i="9"/>
  <c r="N470" i="9"/>
  <c r="M470" i="9"/>
  <c r="L470" i="9"/>
  <c r="K470" i="9"/>
  <c r="J470" i="9"/>
  <c r="N469" i="9"/>
  <c r="M469" i="9"/>
  <c r="L469" i="9"/>
  <c r="K469" i="9"/>
  <c r="J469" i="9"/>
  <c r="O469" i="9" s="1"/>
  <c r="N468" i="9"/>
  <c r="M468" i="9"/>
  <c r="L468" i="9"/>
  <c r="K468" i="9"/>
  <c r="J468" i="9"/>
  <c r="O468" i="9" s="1"/>
  <c r="N467" i="9"/>
  <c r="M467" i="9"/>
  <c r="L467" i="9"/>
  <c r="K467" i="9"/>
  <c r="J467" i="9"/>
  <c r="O467" i="9" s="1"/>
  <c r="O466" i="9"/>
  <c r="N466" i="9"/>
  <c r="M466" i="9"/>
  <c r="L466" i="9"/>
  <c r="K466" i="9"/>
  <c r="J466" i="9"/>
  <c r="N465" i="9"/>
  <c r="M465" i="9"/>
  <c r="L465" i="9"/>
  <c r="K465" i="9"/>
  <c r="J465" i="9"/>
  <c r="O465" i="9" s="1"/>
  <c r="N464" i="9"/>
  <c r="M464" i="9"/>
  <c r="L464" i="9"/>
  <c r="K464" i="9"/>
  <c r="J464" i="9"/>
  <c r="O464" i="9" s="1"/>
  <c r="N463" i="9"/>
  <c r="M463" i="9"/>
  <c r="L463" i="9"/>
  <c r="K463" i="9"/>
  <c r="J463" i="9"/>
  <c r="O463" i="9" s="1"/>
  <c r="N462" i="9"/>
  <c r="M462" i="9"/>
  <c r="L462" i="9"/>
  <c r="K462" i="9"/>
  <c r="J462" i="9"/>
  <c r="O462" i="9" s="1"/>
  <c r="N461" i="9"/>
  <c r="M461" i="9"/>
  <c r="L461" i="9"/>
  <c r="K461" i="9"/>
  <c r="J461" i="9"/>
  <c r="O461" i="9" s="1"/>
  <c r="N460" i="9"/>
  <c r="M460" i="9"/>
  <c r="L460" i="9"/>
  <c r="K460" i="9"/>
  <c r="J460" i="9"/>
  <c r="O460" i="9" s="1"/>
  <c r="N459" i="9"/>
  <c r="M459" i="9"/>
  <c r="L459" i="9"/>
  <c r="K459" i="9"/>
  <c r="J459" i="9"/>
  <c r="O459" i="9" s="1"/>
  <c r="O458" i="9"/>
  <c r="N458" i="9"/>
  <c r="M458" i="9"/>
  <c r="L458" i="9"/>
  <c r="K458" i="9"/>
  <c r="J458" i="9"/>
  <c r="N457" i="9"/>
  <c r="M457" i="9"/>
  <c r="L457" i="9"/>
  <c r="K457" i="9"/>
  <c r="J457" i="9"/>
  <c r="O457" i="9" s="1"/>
  <c r="N456" i="9"/>
  <c r="M456" i="9"/>
  <c r="L456" i="9"/>
  <c r="K456" i="9"/>
  <c r="J456" i="9"/>
  <c r="O456" i="9" s="1"/>
  <c r="N455" i="9"/>
  <c r="M455" i="9"/>
  <c r="L455" i="9"/>
  <c r="K455" i="9"/>
  <c r="J455" i="9"/>
  <c r="O455" i="9" s="1"/>
  <c r="N454" i="9"/>
  <c r="M454" i="9"/>
  <c r="L454" i="9"/>
  <c r="K454" i="9"/>
  <c r="J454" i="9"/>
  <c r="O454" i="9" s="1"/>
  <c r="N453" i="9"/>
  <c r="M453" i="9"/>
  <c r="L453" i="9"/>
  <c r="K453" i="9"/>
  <c r="J453" i="9"/>
  <c r="O453" i="9" s="1"/>
  <c r="N452" i="9"/>
  <c r="M452" i="9"/>
  <c r="L452" i="9"/>
  <c r="K452" i="9"/>
  <c r="J452" i="9"/>
  <c r="I448" i="9"/>
  <c r="H448" i="9"/>
  <c r="G448" i="9"/>
  <c r="F448" i="9"/>
  <c r="E448" i="9"/>
  <c r="L448" i="9" s="1"/>
  <c r="O446" i="9"/>
  <c r="N446" i="9"/>
  <c r="M446" i="9"/>
  <c r="L446" i="9"/>
  <c r="K446" i="9"/>
  <c r="J446" i="9"/>
  <c r="N445" i="9"/>
  <c r="M445" i="9"/>
  <c r="L445" i="9"/>
  <c r="K445" i="9"/>
  <c r="J445" i="9"/>
  <c r="O445" i="9" s="1"/>
  <c r="N444" i="9"/>
  <c r="M444" i="9"/>
  <c r="L444" i="9"/>
  <c r="K444" i="9"/>
  <c r="J444" i="9"/>
  <c r="O444" i="9" s="1"/>
  <c r="N443" i="9"/>
  <c r="M443" i="9"/>
  <c r="L443" i="9"/>
  <c r="K443" i="9"/>
  <c r="J443" i="9"/>
  <c r="O443" i="9" s="1"/>
  <c r="N442" i="9"/>
  <c r="M442" i="9"/>
  <c r="L442" i="9"/>
  <c r="K442" i="9"/>
  <c r="J442" i="9"/>
  <c r="O442" i="9" s="1"/>
  <c r="N441" i="9"/>
  <c r="M441" i="9"/>
  <c r="L441" i="9"/>
  <c r="K441" i="9"/>
  <c r="J441" i="9"/>
  <c r="O441" i="9" s="1"/>
  <c r="N440" i="9"/>
  <c r="M440" i="9"/>
  <c r="L440" i="9"/>
  <c r="K440" i="9"/>
  <c r="J440" i="9"/>
  <c r="O440" i="9" s="1"/>
  <c r="N439" i="9"/>
  <c r="M439" i="9"/>
  <c r="L439" i="9"/>
  <c r="K439" i="9"/>
  <c r="J439" i="9"/>
  <c r="O439" i="9" s="1"/>
  <c r="O438" i="9"/>
  <c r="N438" i="9"/>
  <c r="M438" i="9"/>
  <c r="L438" i="9"/>
  <c r="K438" i="9"/>
  <c r="J438" i="9"/>
  <c r="N437" i="9"/>
  <c r="M437" i="9"/>
  <c r="L437" i="9"/>
  <c r="K437" i="9"/>
  <c r="J437" i="9"/>
  <c r="O437" i="9" s="1"/>
  <c r="O436" i="9"/>
  <c r="N436" i="9"/>
  <c r="M436" i="9"/>
  <c r="L436" i="9"/>
  <c r="K436" i="9"/>
  <c r="J436" i="9"/>
  <c r="N435" i="9"/>
  <c r="M435" i="9"/>
  <c r="L435" i="9"/>
  <c r="K435" i="9"/>
  <c r="J435" i="9"/>
  <c r="O435" i="9" s="1"/>
  <c r="O434" i="9"/>
  <c r="N434" i="9"/>
  <c r="M434" i="9"/>
  <c r="L434" i="9"/>
  <c r="K434" i="9"/>
  <c r="J434" i="9"/>
  <c r="N433" i="9"/>
  <c r="M433" i="9"/>
  <c r="L433" i="9"/>
  <c r="K433" i="9"/>
  <c r="J433" i="9"/>
  <c r="O433" i="9" s="1"/>
  <c r="N432" i="9"/>
  <c r="M432" i="9"/>
  <c r="L432" i="9"/>
  <c r="K432" i="9"/>
  <c r="J432" i="9"/>
  <c r="O432" i="9" s="1"/>
  <c r="N431" i="9"/>
  <c r="M431" i="9"/>
  <c r="L431" i="9"/>
  <c r="K431" i="9"/>
  <c r="J431" i="9"/>
  <c r="O431" i="9" s="1"/>
  <c r="O430" i="9"/>
  <c r="N430" i="9"/>
  <c r="M430" i="9"/>
  <c r="L430" i="9"/>
  <c r="K430" i="9"/>
  <c r="J430" i="9"/>
  <c r="N429" i="9"/>
  <c r="M429" i="9"/>
  <c r="L429" i="9"/>
  <c r="K429" i="9"/>
  <c r="J429" i="9"/>
  <c r="O429" i="9" s="1"/>
  <c r="N428" i="9"/>
  <c r="M428" i="9"/>
  <c r="L428" i="9"/>
  <c r="K428" i="9"/>
  <c r="J428" i="9"/>
  <c r="O428" i="9" s="1"/>
  <c r="N427" i="9"/>
  <c r="M427" i="9"/>
  <c r="L427" i="9"/>
  <c r="K427" i="9"/>
  <c r="J427" i="9"/>
  <c r="O427" i="9" s="1"/>
  <c r="O426" i="9"/>
  <c r="N426" i="9"/>
  <c r="M426" i="9"/>
  <c r="L426" i="9"/>
  <c r="K426" i="9"/>
  <c r="J426" i="9"/>
  <c r="N425" i="9"/>
  <c r="M425" i="9"/>
  <c r="L425" i="9"/>
  <c r="K425" i="9"/>
  <c r="J425" i="9"/>
  <c r="O425" i="9" s="1"/>
  <c r="N424" i="9"/>
  <c r="M424" i="9"/>
  <c r="L424" i="9"/>
  <c r="K424" i="9"/>
  <c r="J424" i="9"/>
  <c r="O424" i="9" s="1"/>
  <c r="N423" i="9"/>
  <c r="M423" i="9"/>
  <c r="L423" i="9"/>
  <c r="K423" i="9"/>
  <c r="J423" i="9"/>
  <c r="O423" i="9" s="1"/>
  <c r="O422" i="9"/>
  <c r="N422" i="9"/>
  <c r="M422" i="9"/>
  <c r="L422" i="9"/>
  <c r="K422" i="9"/>
  <c r="J422" i="9"/>
  <c r="N421" i="9"/>
  <c r="M421" i="9"/>
  <c r="L421" i="9"/>
  <c r="K421" i="9"/>
  <c r="J421" i="9"/>
  <c r="O421" i="9" s="1"/>
  <c r="O420" i="9"/>
  <c r="N420" i="9"/>
  <c r="M420" i="9"/>
  <c r="L420" i="9"/>
  <c r="K420" i="9"/>
  <c r="J420" i="9"/>
  <c r="N419" i="9"/>
  <c r="M419" i="9"/>
  <c r="L419" i="9"/>
  <c r="K419" i="9"/>
  <c r="J419" i="9"/>
  <c r="O419" i="9" s="1"/>
  <c r="O418" i="9"/>
  <c r="N418" i="9"/>
  <c r="M418" i="9"/>
  <c r="L418" i="9"/>
  <c r="K418" i="9"/>
  <c r="J418" i="9"/>
  <c r="N417" i="9"/>
  <c r="M417" i="9"/>
  <c r="L417" i="9"/>
  <c r="K417" i="9"/>
  <c r="J417" i="9"/>
  <c r="O417" i="9" s="1"/>
  <c r="N416" i="9"/>
  <c r="M416" i="9"/>
  <c r="L416" i="9"/>
  <c r="K416" i="9"/>
  <c r="J416" i="9"/>
  <c r="O416" i="9" s="1"/>
  <c r="N415" i="9"/>
  <c r="M415" i="9"/>
  <c r="L415" i="9"/>
  <c r="K415" i="9"/>
  <c r="J415" i="9"/>
  <c r="O415" i="9" s="1"/>
  <c r="O414" i="9"/>
  <c r="N414" i="9"/>
  <c r="M414" i="9"/>
  <c r="L414" i="9"/>
  <c r="K414" i="9"/>
  <c r="J414" i="9"/>
  <c r="N413" i="9"/>
  <c r="M413" i="9"/>
  <c r="L413" i="9"/>
  <c r="K413" i="9"/>
  <c r="J413" i="9"/>
  <c r="O413" i="9" s="1"/>
  <c r="N412" i="9"/>
  <c r="M412" i="9"/>
  <c r="L412" i="9"/>
  <c r="K412" i="9"/>
  <c r="J412" i="9"/>
  <c r="O412" i="9" s="1"/>
  <c r="N411" i="9"/>
  <c r="M411" i="9"/>
  <c r="L411" i="9"/>
  <c r="K411" i="9"/>
  <c r="J411" i="9"/>
  <c r="O411" i="9" s="1"/>
  <c r="O410" i="9"/>
  <c r="N410" i="9"/>
  <c r="M410" i="9"/>
  <c r="L410" i="9"/>
  <c r="K410" i="9"/>
  <c r="J410" i="9"/>
  <c r="N409" i="9"/>
  <c r="M409" i="9"/>
  <c r="L409" i="9"/>
  <c r="K409" i="9"/>
  <c r="J409" i="9"/>
  <c r="O409" i="9" s="1"/>
  <c r="N408" i="9"/>
  <c r="M408" i="9"/>
  <c r="L408" i="9"/>
  <c r="K408" i="9"/>
  <c r="J408" i="9"/>
  <c r="O408" i="9" s="1"/>
  <c r="N407" i="9"/>
  <c r="M407" i="9"/>
  <c r="L407" i="9"/>
  <c r="K407" i="9"/>
  <c r="J407" i="9"/>
  <c r="O407" i="9" s="1"/>
  <c r="O406" i="9"/>
  <c r="N406" i="9"/>
  <c r="M406" i="9"/>
  <c r="L406" i="9"/>
  <c r="K406" i="9"/>
  <c r="J406" i="9"/>
  <c r="N405" i="9"/>
  <c r="M405" i="9"/>
  <c r="L405" i="9"/>
  <c r="K405" i="9"/>
  <c r="J405" i="9"/>
  <c r="O405" i="9" s="1"/>
  <c r="O404" i="9"/>
  <c r="N404" i="9"/>
  <c r="M404" i="9"/>
  <c r="L404" i="9"/>
  <c r="K404" i="9"/>
  <c r="J404" i="9"/>
  <c r="N403" i="9"/>
  <c r="M403" i="9"/>
  <c r="L403" i="9"/>
  <c r="K403" i="9"/>
  <c r="J403" i="9"/>
  <c r="O403" i="9" s="1"/>
  <c r="O402" i="9"/>
  <c r="N402" i="9"/>
  <c r="M402" i="9"/>
  <c r="L402" i="9"/>
  <c r="K402" i="9"/>
  <c r="J402" i="9"/>
  <c r="N401" i="9"/>
  <c r="M401" i="9"/>
  <c r="L401" i="9"/>
  <c r="K401" i="9"/>
  <c r="J401" i="9"/>
  <c r="O401" i="9" s="1"/>
  <c r="N400" i="9"/>
  <c r="M400" i="9"/>
  <c r="L400" i="9"/>
  <c r="K400" i="9"/>
  <c r="J400" i="9"/>
  <c r="O400" i="9" s="1"/>
  <c r="N399" i="9"/>
  <c r="M399" i="9"/>
  <c r="L399" i="9"/>
  <c r="K399" i="9"/>
  <c r="J399" i="9"/>
  <c r="O399" i="9" s="1"/>
  <c r="O398" i="9"/>
  <c r="N398" i="9"/>
  <c r="M398" i="9"/>
  <c r="L398" i="9"/>
  <c r="K398" i="9"/>
  <c r="J398" i="9"/>
  <c r="N397" i="9"/>
  <c r="M397" i="9"/>
  <c r="L397" i="9"/>
  <c r="K397" i="9"/>
  <c r="J397" i="9"/>
  <c r="O397" i="9" s="1"/>
  <c r="N396" i="9"/>
  <c r="M396" i="9"/>
  <c r="L396" i="9"/>
  <c r="K396" i="9"/>
  <c r="J396" i="9"/>
  <c r="O396" i="9" s="1"/>
  <c r="N395" i="9"/>
  <c r="M395" i="9"/>
  <c r="L395" i="9"/>
  <c r="K395" i="9"/>
  <c r="J395" i="9"/>
  <c r="O395" i="9" s="1"/>
  <c r="O394" i="9"/>
  <c r="N394" i="9"/>
  <c r="M394" i="9"/>
  <c r="L394" i="9"/>
  <c r="K394" i="9"/>
  <c r="J394" i="9"/>
  <c r="N393" i="9"/>
  <c r="M393" i="9"/>
  <c r="L393" i="9"/>
  <c r="K393" i="9"/>
  <c r="J393" i="9"/>
  <c r="O393" i="9" s="1"/>
  <c r="N392" i="9"/>
  <c r="M392" i="9"/>
  <c r="L392" i="9"/>
  <c r="K392" i="9"/>
  <c r="J392" i="9"/>
  <c r="O392" i="9" s="1"/>
  <c r="N391" i="9"/>
  <c r="M391" i="9"/>
  <c r="L391" i="9"/>
  <c r="K391" i="9"/>
  <c r="J391" i="9"/>
  <c r="O391" i="9" s="1"/>
  <c r="O390" i="9"/>
  <c r="N390" i="9"/>
  <c r="M390" i="9"/>
  <c r="L390" i="9"/>
  <c r="K390" i="9"/>
  <c r="J390" i="9"/>
  <c r="N389" i="9"/>
  <c r="M389" i="9"/>
  <c r="L389" i="9"/>
  <c r="K389" i="9"/>
  <c r="J389" i="9"/>
  <c r="O389" i="9" s="1"/>
  <c r="O388" i="9"/>
  <c r="N388" i="9"/>
  <c r="M388" i="9"/>
  <c r="L388" i="9"/>
  <c r="K388" i="9"/>
  <c r="J388" i="9"/>
  <c r="N387" i="9"/>
  <c r="M387" i="9"/>
  <c r="L387" i="9"/>
  <c r="K387" i="9"/>
  <c r="J387" i="9"/>
  <c r="O387" i="9" s="1"/>
  <c r="O386" i="9"/>
  <c r="N386" i="9"/>
  <c r="M386" i="9"/>
  <c r="L386" i="9"/>
  <c r="K386" i="9"/>
  <c r="J386" i="9"/>
  <c r="N385" i="9"/>
  <c r="M385" i="9"/>
  <c r="L385" i="9"/>
  <c r="K385" i="9"/>
  <c r="J385" i="9"/>
  <c r="O385" i="9" s="1"/>
  <c r="N384" i="9"/>
  <c r="M384" i="9"/>
  <c r="L384" i="9"/>
  <c r="K384" i="9"/>
  <c r="J384" i="9"/>
  <c r="O384" i="9" s="1"/>
  <c r="N383" i="9"/>
  <c r="M383" i="9"/>
  <c r="L383" i="9"/>
  <c r="K383" i="9"/>
  <c r="J383" i="9"/>
  <c r="O383" i="9" s="1"/>
  <c r="O382" i="9"/>
  <c r="N382" i="9"/>
  <c r="M382" i="9"/>
  <c r="L382" i="9"/>
  <c r="K382" i="9"/>
  <c r="J382" i="9"/>
  <c r="N381" i="9"/>
  <c r="M381" i="9"/>
  <c r="L381" i="9"/>
  <c r="K381" i="9"/>
  <c r="J381" i="9"/>
  <c r="O381" i="9" s="1"/>
  <c r="N380" i="9"/>
  <c r="M380" i="9"/>
  <c r="L380" i="9"/>
  <c r="K380" i="9"/>
  <c r="J380" i="9"/>
  <c r="O380" i="9" s="1"/>
  <c r="N379" i="9"/>
  <c r="M379" i="9"/>
  <c r="L379" i="9"/>
  <c r="K379" i="9"/>
  <c r="J379" i="9"/>
  <c r="O379" i="9" s="1"/>
  <c r="O378" i="9"/>
  <c r="N378" i="9"/>
  <c r="M378" i="9"/>
  <c r="L378" i="9"/>
  <c r="K378" i="9"/>
  <c r="J378" i="9"/>
  <c r="I374" i="9"/>
  <c r="H374" i="9"/>
  <c r="G374" i="9"/>
  <c r="F374" i="9"/>
  <c r="E374" i="9"/>
  <c r="M374" i="9" s="1"/>
  <c r="N372" i="9"/>
  <c r="M372" i="9"/>
  <c r="L372" i="9"/>
  <c r="K372" i="9"/>
  <c r="J372" i="9"/>
  <c r="O372" i="9" s="1"/>
  <c r="N371" i="9"/>
  <c r="M371" i="9"/>
  <c r="L371" i="9"/>
  <c r="K371" i="9"/>
  <c r="J371" i="9"/>
  <c r="O371" i="9" s="1"/>
  <c r="N370" i="9"/>
  <c r="M370" i="9"/>
  <c r="L370" i="9"/>
  <c r="K370" i="9"/>
  <c r="J370" i="9"/>
  <c r="O370" i="9" s="1"/>
  <c r="N369" i="9"/>
  <c r="M369" i="9"/>
  <c r="L369" i="9"/>
  <c r="K369" i="9"/>
  <c r="J369" i="9"/>
  <c r="O369" i="9" s="1"/>
  <c r="N368" i="9"/>
  <c r="M368" i="9"/>
  <c r="L368" i="9"/>
  <c r="K368" i="9"/>
  <c r="J368" i="9"/>
  <c r="O368" i="9" s="1"/>
  <c r="N367" i="9"/>
  <c r="M367" i="9"/>
  <c r="L367" i="9"/>
  <c r="K367" i="9"/>
  <c r="J367" i="9"/>
  <c r="O367" i="9" s="1"/>
  <c r="N366" i="9"/>
  <c r="M366" i="9"/>
  <c r="L366" i="9"/>
  <c r="K366" i="9"/>
  <c r="J366" i="9"/>
  <c r="O366" i="9" s="1"/>
  <c r="O365" i="9"/>
  <c r="N365" i="9"/>
  <c r="M365" i="9"/>
  <c r="L365" i="9"/>
  <c r="K365" i="9"/>
  <c r="J365" i="9"/>
  <c r="N364" i="9"/>
  <c r="M364" i="9"/>
  <c r="L364" i="9"/>
  <c r="K364" i="9"/>
  <c r="J364" i="9"/>
  <c r="O364" i="9" s="1"/>
  <c r="N363" i="9"/>
  <c r="M363" i="9"/>
  <c r="L363" i="9"/>
  <c r="K363" i="9"/>
  <c r="J363" i="9"/>
  <c r="O363" i="9" s="1"/>
  <c r="O362" i="9"/>
  <c r="N362" i="9"/>
  <c r="M362" i="9"/>
  <c r="L362" i="9"/>
  <c r="K362" i="9"/>
  <c r="J362" i="9"/>
  <c r="N361" i="9"/>
  <c r="M361" i="9"/>
  <c r="L361" i="9"/>
  <c r="K361" i="9"/>
  <c r="J361" i="9"/>
  <c r="O361" i="9" s="1"/>
  <c r="N360" i="9"/>
  <c r="M360" i="9"/>
  <c r="L360" i="9"/>
  <c r="K360" i="9"/>
  <c r="J360" i="9"/>
  <c r="O360" i="9" s="1"/>
  <c r="N359" i="9"/>
  <c r="M359" i="9"/>
  <c r="L359" i="9"/>
  <c r="K359" i="9"/>
  <c r="J359" i="9"/>
  <c r="O359" i="9" s="1"/>
  <c r="N358" i="9"/>
  <c r="M358" i="9"/>
  <c r="L358" i="9"/>
  <c r="K358" i="9"/>
  <c r="J358" i="9"/>
  <c r="O358" i="9" s="1"/>
  <c r="N357" i="9"/>
  <c r="M357" i="9"/>
  <c r="L357" i="9"/>
  <c r="K357" i="9"/>
  <c r="J357" i="9"/>
  <c r="O357" i="9" s="1"/>
  <c r="N356" i="9"/>
  <c r="M356" i="9"/>
  <c r="L356" i="9"/>
  <c r="K356" i="9"/>
  <c r="J356" i="9"/>
  <c r="O356" i="9" s="1"/>
  <c r="N355" i="9"/>
  <c r="M355" i="9"/>
  <c r="L355" i="9"/>
  <c r="K355" i="9"/>
  <c r="J355" i="9"/>
  <c r="O355" i="9" s="1"/>
  <c r="N354" i="9"/>
  <c r="M354" i="9"/>
  <c r="L354" i="9"/>
  <c r="K354" i="9"/>
  <c r="J354" i="9"/>
  <c r="O354" i="9" s="1"/>
  <c r="N353" i="9"/>
  <c r="M353" i="9"/>
  <c r="L353" i="9"/>
  <c r="K353" i="9"/>
  <c r="J353" i="9"/>
  <c r="O353" i="9" s="1"/>
  <c r="N352" i="9"/>
  <c r="M352" i="9"/>
  <c r="L352" i="9"/>
  <c r="K352" i="9"/>
  <c r="J352" i="9"/>
  <c r="O352" i="9" s="1"/>
  <c r="N351" i="9"/>
  <c r="M351" i="9"/>
  <c r="L351" i="9"/>
  <c r="K351" i="9"/>
  <c r="J351" i="9"/>
  <c r="O351" i="9" s="1"/>
  <c r="N350" i="9"/>
  <c r="M350" i="9"/>
  <c r="L350" i="9"/>
  <c r="K350" i="9"/>
  <c r="J350" i="9"/>
  <c r="O350" i="9" s="1"/>
  <c r="O349" i="9"/>
  <c r="N349" i="9"/>
  <c r="M349" i="9"/>
  <c r="L349" i="9"/>
  <c r="K349" i="9"/>
  <c r="J349" i="9"/>
  <c r="N348" i="9"/>
  <c r="M348" i="9"/>
  <c r="L348" i="9"/>
  <c r="K348" i="9"/>
  <c r="J348" i="9"/>
  <c r="O348" i="9" s="1"/>
  <c r="N347" i="9"/>
  <c r="M347" i="9"/>
  <c r="L347" i="9"/>
  <c r="K347" i="9"/>
  <c r="J347" i="9"/>
  <c r="O347" i="9" s="1"/>
  <c r="O346" i="9"/>
  <c r="N346" i="9"/>
  <c r="M346" i="9"/>
  <c r="L346" i="9"/>
  <c r="K346" i="9"/>
  <c r="J346" i="9"/>
  <c r="N345" i="9"/>
  <c r="M345" i="9"/>
  <c r="L345" i="9"/>
  <c r="K345" i="9"/>
  <c r="J345" i="9"/>
  <c r="O345" i="9" s="1"/>
  <c r="N344" i="9"/>
  <c r="M344" i="9"/>
  <c r="L344" i="9"/>
  <c r="K344" i="9"/>
  <c r="J344" i="9"/>
  <c r="O344" i="9" s="1"/>
  <c r="N343" i="9"/>
  <c r="M343" i="9"/>
  <c r="L343" i="9"/>
  <c r="K343" i="9"/>
  <c r="J343" i="9"/>
  <c r="O343" i="9" s="1"/>
  <c r="N342" i="9"/>
  <c r="M342" i="9"/>
  <c r="L342" i="9"/>
  <c r="K342" i="9"/>
  <c r="J342" i="9"/>
  <c r="O342" i="9" s="1"/>
  <c r="N341" i="9"/>
  <c r="M341" i="9"/>
  <c r="L341" i="9"/>
  <c r="K341" i="9"/>
  <c r="J341" i="9"/>
  <c r="O341" i="9" s="1"/>
  <c r="N340" i="9"/>
  <c r="M340" i="9"/>
  <c r="L340" i="9"/>
  <c r="K340" i="9"/>
  <c r="J340" i="9"/>
  <c r="O340" i="9" s="1"/>
  <c r="N339" i="9"/>
  <c r="M339" i="9"/>
  <c r="L339" i="9"/>
  <c r="K339" i="9"/>
  <c r="J339" i="9"/>
  <c r="O339" i="9" s="1"/>
  <c r="N338" i="9"/>
  <c r="M338" i="9"/>
  <c r="L338" i="9"/>
  <c r="K338" i="9"/>
  <c r="J338" i="9"/>
  <c r="O338" i="9" s="1"/>
  <c r="N337" i="9"/>
  <c r="M337" i="9"/>
  <c r="L337" i="9"/>
  <c r="K337" i="9"/>
  <c r="J337" i="9"/>
  <c r="O337" i="9" s="1"/>
  <c r="N336" i="9"/>
  <c r="M336" i="9"/>
  <c r="L336" i="9"/>
  <c r="K336" i="9"/>
  <c r="J336" i="9"/>
  <c r="O336" i="9" s="1"/>
  <c r="N335" i="9"/>
  <c r="M335" i="9"/>
  <c r="L335" i="9"/>
  <c r="K335" i="9"/>
  <c r="J335" i="9"/>
  <c r="O335" i="9" s="1"/>
  <c r="N334" i="9"/>
  <c r="M334" i="9"/>
  <c r="L334" i="9"/>
  <c r="K334" i="9"/>
  <c r="J334" i="9"/>
  <c r="O334" i="9" s="1"/>
  <c r="O333" i="9"/>
  <c r="N333" i="9"/>
  <c r="M333" i="9"/>
  <c r="L333" i="9"/>
  <c r="K333" i="9"/>
  <c r="J333" i="9"/>
  <c r="N332" i="9"/>
  <c r="M332" i="9"/>
  <c r="L332" i="9"/>
  <c r="K332" i="9"/>
  <c r="J332" i="9"/>
  <c r="O332" i="9" s="1"/>
  <c r="N331" i="9"/>
  <c r="M331" i="9"/>
  <c r="L331" i="9"/>
  <c r="K331" i="9"/>
  <c r="J331" i="9"/>
  <c r="O331" i="9" s="1"/>
  <c r="O330" i="9"/>
  <c r="N330" i="9"/>
  <c r="M330" i="9"/>
  <c r="L330" i="9"/>
  <c r="K330" i="9"/>
  <c r="J330" i="9"/>
  <c r="N329" i="9"/>
  <c r="M329" i="9"/>
  <c r="L329" i="9"/>
  <c r="K329" i="9"/>
  <c r="J329" i="9"/>
  <c r="O329" i="9" s="1"/>
  <c r="N328" i="9"/>
  <c r="M328" i="9"/>
  <c r="L328" i="9"/>
  <c r="K328" i="9"/>
  <c r="J328" i="9"/>
  <c r="O328" i="9" s="1"/>
  <c r="N327" i="9"/>
  <c r="M327" i="9"/>
  <c r="L327" i="9"/>
  <c r="K327" i="9"/>
  <c r="J327" i="9"/>
  <c r="O327" i="9" s="1"/>
  <c r="N326" i="9"/>
  <c r="M326" i="9"/>
  <c r="L326" i="9"/>
  <c r="K326" i="9"/>
  <c r="J326" i="9"/>
  <c r="O326" i="9" s="1"/>
  <c r="N325" i="9"/>
  <c r="M325" i="9"/>
  <c r="L325" i="9"/>
  <c r="K325" i="9"/>
  <c r="J325" i="9"/>
  <c r="O325" i="9" s="1"/>
  <c r="N324" i="9"/>
  <c r="M324" i="9"/>
  <c r="L324" i="9"/>
  <c r="K324" i="9"/>
  <c r="J324" i="9"/>
  <c r="O324" i="9" s="1"/>
  <c r="N323" i="9"/>
  <c r="M323" i="9"/>
  <c r="L323" i="9"/>
  <c r="K323" i="9"/>
  <c r="J323" i="9"/>
  <c r="O323" i="9" s="1"/>
  <c r="N322" i="9"/>
  <c r="M322" i="9"/>
  <c r="L322" i="9"/>
  <c r="K322" i="9"/>
  <c r="J322" i="9"/>
  <c r="O322" i="9" s="1"/>
  <c r="N321" i="9"/>
  <c r="M321" i="9"/>
  <c r="L321" i="9"/>
  <c r="K321" i="9"/>
  <c r="J321" i="9"/>
  <c r="O321" i="9" s="1"/>
  <c r="N320" i="9"/>
  <c r="M320" i="9"/>
  <c r="L320" i="9"/>
  <c r="K320" i="9"/>
  <c r="J320" i="9"/>
  <c r="O320" i="9" s="1"/>
  <c r="N319" i="9"/>
  <c r="M319" i="9"/>
  <c r="L319" i="9"/>
  <c r="K319" i="9"/>
  <c r="J319" i="9"/>
  <c r="O319" i="9" s="1"/>
  <c r="N318" i="9"/>
  <c r="M318" i="9"/>
  <c r="L318" i="9"/>
  <c r="K318" i="9"/>
  <c r="J318" i="9"/>
  <c r="O318" i="9" s="1"/>
  <c r="O317" i="9"/>
  <c r="N317" i="9"/>
  <c r="M317" i="9"/>
  <c r="L317" i="9"/>
  <c r="K317" i="9"/>
  <c r="J317" i="9"/>
  <c r="N316" i="9"/>
  <c r="M316" i="9"/>
  <c r="L316" i="9"/>
  <c r="K316" i="9"/>
  <c r="J316" i="9"/>
  <c r="O316" i="9" s="1"/>
  <c r="N315" i="9"/>
  <c r="M315" i="9"/>
  <c r="L315" i="9"/>
  <c r="K315" i="9"/>
  <c r="J315" i="9"/>
  <c r="O315" i="9" s="1"/>
  <c r="O314" i="9"/>
  <c r="N314" i="9"/>
  <c r="M314" i="9"/>
  <c r="L314" i="9"/>
  <c r="K314" i="9"/>
  <c r="J314" i="9"/>
  <c r="N313" i="9"/>
  <c r="M313" i="9"/>
  <c r="L313" i="9"/>
  <c r="K313" i="9"/>
  <c r="J313" i="9"/>
  <c r="O313" i="9" s="1"/>
  <c r="N312" i="9"/>
  <c r="M312" i="9"/>
  <c r="L312" i="9"/>
  <c r="K312" i="9"/>
  <c r="J312" i="9"/>
  <c r="O312" i="9" s="1"/>
  <c r="N311" i="9"/>
  <c r="M311" i="9"/>
  <c r="L311" i="9"/>
  <c r="K311" i="9"/>
  <c r="J311" i="9"/>
  <c r="O311" i="9" s="1"/>
  <c r="N310" i="9"/>
  <c r="M310" i="9"/>
  <c r="L310" i="9"/>
  <c r="K310" i="9"/>
  <c r="J310" i="9"/>
  <c r="O310" i="9" s="1"/>
  <c r="O309" i="9"/>
  <c r="N309" i="9"/>
  <c r="M309" i="9"/>
  <c r="L309" i="9"/>
  <c r="K309" i="9"/>
  <c r="J309" i="9"/>
  <c r="N308" i="9"/>
  <c r="M308" i="9"/>
  <c r="L308" i="9"/>
  <c r="K308" i="9"/>
  <c r="J308" i="9"/>
  <c r="O308" i="9" s="1"/>
  <c r="N307" i="9"/>
  <c r="M307" i="9"/>
  <c r="L307" i="9"/>
  <c r="K307" i="9"/>
  <c r="J307" i="9"/>
  <c r="O307" i="9" s="1"/>
  <c r="O306" i="9"/>
  <c r="N306" i="9"/>
  <c r="M306" i="9"/>
  <c r="L306" i="9"/>
  <c r="K306" i="9"/>
  <c r="J306" i="9"/>
  <c r="O305" i="9"/>
  <c r="N305" i="9"/>
  <c r="M305" i="9"/>
  <c r="L305" i="9"/>
  <c r="K305" i="9"/>
  <c r="J305" i="9"/>
  <c r="N304" i="9"/>
  <c r="M304" i="9"/>
  <c r="L304" i="9"/>
  <c r="K304" i="9"/>
  <c r="J304" i="9"/>
  <c r="O304" i="9" s="1"/>
  <c r="I300" i="9"/>
  <c r="H300" i="9"/>
  <c r="G300" i="9"/>
  <c r="F300" i="9"/>
  <c r="K300" i="9" s="1"/>
  <c r="E300" i="9"/>
  <c r="N298" i="9"/>
  <c r="M298" i="9"/>
  <c r="L298" i="9"/>
  <c r="K298" i="9"/>
  <c r="J298" i="9"/>
  <c r="O298" i="9" s="1"/>
  <c r="N297" i="9"/>
  <c r="M297" i="9"/>
  <c r="L297" i="9"/>
  <c r="K297" i="9"/>
  <c r="J297" i="9"/>
  <c r="O297" i="9" s="1"/>
  <c r="N296" i="9"/>
  <c r="M296" i="9"/>
  <c r="L296" i="9"/>
  <c r="K296" i="9"/>
  <c r="J296" i="9"/>
  <c r="O296" i="9" s="1"/>
  <c r="O295" i="9"/>
  <c r="N295" i="9"/>
  <c r="M295" i="9"/>
  <c r="L295" i="9"/>
  <c r="K295" i="9"/>
  <c r="J295" i="9"/>
  <c r="N294" i="9"/>
  <c r="M294" i="9"/>
  <c r="L294" i="9"/>
  <c r="K294" i="9"/>
  <c r="J294" i="9"/>
  <c r="O294" i="9" s="1"/>
  <c r="N293" i="9"/>
  <c r="M293" i="9"/>
  <c r="L293" i="9"/>
  <c r="K293" i="9"/>
  <c r="J293" i="9"/>
  <c r="O293" i="9" s="1"/>
  <c r="N292" i="9"/>
  <c r="M292" i="9"/>
  <c r="L292" i="9"/>
  <c r="K292" i="9"/>
  <c r="J292" i="9"/>
  <c r="O292" i="9" s="1"/>
  <c r="N291" i="9"/>
  <c r="M291" i="9"/>
  <c r="L291" i="9"/>
  <c r="K291" i="9"/>
  <c r="J291" i="9"/>
  <c r="O291" i="9" s="1"/>
  <c r="N290" i="9"/>
  <c r="M290" i="9"/>
  <c r="L290" i="9"/>
  <c r="K290" i="9"/>
  <c r="J290" i="9"/>
  <c r="O290" i="9" s="1"/>
  <c r="N289" i="9"/>
  <c r="M289" i="9"/>
  <c r="L289" i="9"/>
  <c r="K289" i="9"/>
  <c r="J289" i="9"/>
  <c r="O289" i="9" s="1"/>
  <c r="N288" i="9"/>
  <c r="M288" i="9"/>
  <c r="L288" i="9"/>
  <c r="K288" i="9"/>
  <c r="J288" i="9"/>
  <c r="O288" i="9" s="1"/>
  <c r="O287" i="9"/>
  <c r="N287" i="9"/>
  <c r="M287" i="9"/>
  <c r="L287" i="9"/>
  <c r="K287" i="9"/>
  <c r="J287" i="9"/>
  <c r="N286" i="9"/>
  <c r="M286" i="9"/>
  <c r="L286" i="9"/>
  <c r="K286" i="9"/>
  <c r="J286" i="9"/>
  <c r="O286" i="9" s="1"/>
  <c r="N285" i="9"/>
  <c r="M285" i="9"/>
  <c r="L285" i="9"/>
  <c r="K285" i="9"/>
  <c r="J285" i="9"/>
  <c r="O285" i="9" s="1"/>
  <c r="N284" i="9"/>
  <c r="M284" i="9"/>
  <c r="L284" i="9"/>
  <c r="K284" i="9"/>
  <c r="J284" i="9"/>
  <c r="O284" i="9" s="1"/>
  <c r="O283" i="9"/>
  <c r="N283" i="9"/>
  <c r="M283" i="9"/>
  <c r="L283" i="9"/>
  <c r="K283" i="9"/>
  <c r="J283" i="9"/>
  <c r="N282" i="9"/>
  <c r="M282" i="9"/>
  <c r="L282" i="9"/>
  <c r="K282" i="9"/>
  <c r="J282" i="9"/>
  <c r="O282" i="9" s="1"/>
  <c r="N281" i="9"/>
  <c r="M281" i="9"/>
  <c r="L281" i="9"/>
  <c r="K281" i="9"/>
  <c r="J281" i="9"/>
  <c r="O281" i="9" s="1"/>
  <c r="N280" i="9"/>
  <c r="M280" i="9"/>
  <c r="L280" i="9"/>
  <c r="K280" i="9"/>
  <c r="J280" i="9"/>
  <c r="O280" i="9" s="1"/>
  <c r="O279" i="9"/>
  <c r="N279" i="9"/>
  <c r="M279" i="9"/>
  <c r="L279" i="9"/>
  <c r="K279" i="9"/>
  <c r="J279" i="9"/>
  <c r="N278" i="9"/>
  <c r="M278" i="9"/>
  <c r="L278" i="9"/>
  <c r="K278" i="9"/>
  <c r="J278" i="9"/>
  <c r="O278" i="9" s="1"/>
  <c r="N277" i="9"/>
  <c r="M277" i="9"/>
  <c r="L277" i="9"/>
  <c r="K277" i="9"/>
  <c r="J277" i="9"/>
  <c r="O277" i="9" s="1"/>
  <c r="N276" i="9"/>
  <c r="M276" i="9"/>
  <c r="L276" i="9"/>
  <c r="K276" i="9"/>
  <c r="J276" i="9"/>
  <c r="O276" i="9" s="1"/>
  <c r="N275" i="9"/>
  <c r="M275" i="9"/>
  <c r="L275" i="9"/>
  <c r="K275" i="9"/>
  <c r="J275" i="9"/>
  <c r="O275" i="9" s="1"/>
  <c r="N274" i="9"/>
  <c r="M274" i="9"/>
  <c r="L274" i="9"/>
  <c r="K274" i="9"/>
  <c r="J274" i="9"/>
  <c r="O274" i="9" s="1"/>
  <c r="N273" i="9"/>
  <c r="M273" i="9"/>
  <c r="L273" i="9"/>
  <c r="K273" i="9"/>
  <c r="J273" i="9"/>
  <c r="O273" i="9" s="1"/>
  <c r="N272" i="9"/>
  <c r="M272" i="9"/>
  <c r="L272" i="9"/>
  <c r="K272" i="9"/>
  <c r="J272" i="9"/>
  <c r="O272" i="9" s="1"/>
  <c r="N271" i="9"/>
  <c r="M271" i="9"/>
  <c r="L271" i="9"/>
  <c r="K271" i="9"/>
  <c r="J271" i="9"/>
  <c r="O271" i="9" s="1"/>
  <c r="N270" i="9"/>
  <c r="M270" i="9"/>
  <c r="L270" i="9"/>
  <c r="K270" i="9"/>
  <c r="J270" i="9"/>
  <c r="O270" i="9" s="1"/>
  <c r="N269" i="9"/>
  <c r="M269" i="9"/>
  <c r="L269" i="9"/>
  <c r="K269" i="9"/>
  <c r="J269" i="9"/>
  <c r="O269" i="9" s="1"/>
  <c r="N268" i="9"/>
  <c r="M268" i="9"/>
  <c r="L268" i="9"/>
  <c r="K268" i="9"/>
  <c r="J268" i="9"/>
  <c r="O268" i="9" s="1"/>
  <c r="O267" i="9"/>
  <c r="N267" i="9"/>
  <c r="M267" i="9"/>
  <c r="L267" i="9"/>
  <c r="K267" i="9"/>
  <c r="J267" i="9"/>
  <c r="N266" i="9"/>
  <c r="M266" i="9"/>
  <c r="L266" i="9"/>
  <c r="K266" i="9"/>
  <c r="J266" i="9"/>
  <c r="O266" i="9" s="1"/>
  <c r="N265" i="9"/>
  <c r="M265" i="9"/>
  <c r="L265" i="9"/>
  <c r="K265" i="9"/>
  <c r="J265" i="9"/>
  <c r="O265" i="9" s="1"/>
  <c r="O264" i="9"/>
  <c r="N264" i="9"/>
  <c r="M264" i="9"/>
  <c r="L264" i="9"/>
  <c r="K264" i="9"/>
  <c r="J264" i="9"/>
  <c r="O263" i="9"/>
  <c r="N263" i="9"/>
  <c r="M263" i="9"/>
  <c r="L263" i="9"/>
  <c r="K263" i="9"/>
  <c r="J263" i="9"/>
  <c r="O262" i="9"/>
  <c r="N262" i="9"/>
  <c r="M262" i="9"/>
  <c r="L262" i="9"/>
  <c r="K262" i="9"/>
  <c r="J262" i="9"/>
  <c r="N261" i="9"/>
  <c r="M261" i="9"/>
  <c r="L261" i="9"/>
  <c r="K261" i="9"/>
  <c r="J261" i="9"/>
  <c r="O261" i="9" s="1"/>
  <c r="N260" i="9"/>
  <c r="M260" i="9"/>
  <c r="L260" i="9"/>
  <c r="K260" i="9"/>
  <c r="J260" i="9"/>
  <c r="O260" i="9" s="1"/>
  <c r="N259" i="9"/>
  <c r="M259" i="9"/>
  <c r="L259" i="9"/>
  <c r="K259" i="9"/>
  <c r="J259" i="9"/>
  <c r="O259" i="9" s="1"/>
  <c r="O258" i="9"/>
  <c r="N258" i="9"/>
  <c r="M258" i="9"/>
  <c r="L258" i="9"/>
  <c r="K258" i="9"/>
  <c r="J258" i="9"/>
  <c r="N257" i="9"/>
  <c r="M257" i="9"/>
  <c r="L257" i="9"/>
  <c r="K257" i="9"/>
  <c r="J257" i="9"/>
  <c r="O257" i="9" s="1"/>
  <c r="O256" i="9"/>
  <c r="N256" i="9"/>
  <c r="M256" i="9"/>
  <c r="L256" i="9"/>
  <c r="K256" i="9"/>
  <c r="J256" i="9"/>
  <c r="N255" i="9"/>
  <c r="M255" i="9"/>
  <c r="L255" i="9"/>
  <c r="K255" i="9"/>
  <c r="J255" i="9"/>
  <c r="O255" i="9" s="1"/>
  <c r="O254" i="9"/>
  <c r="N254" i="9"/>
  <c r="M254" i="9"/>
  <c r="L254" i="9"/>
  <c r="K254" i="9"/>
  <c r="J254" i="9"/>
  <c r="N253" i="9"/>
  <c r="M253" i="9"/>
  <c r="L253" i="9"/>
  <c r="K253" i="9"/>
  <c r="J253" i="9"/>
  <c r="O253" i="9" s="1"/>
  <c r="N252" i="9"/>
  <c r="M252" i="9"/>
  <c r="L252" i="9"/>
  <c r="K252" i="9"/>
  <c r="J252" i="9"/>
  <c r="O252" i="9" s="1"/>
  <c r="N251" i="9"/>
  <c r="M251" i="9"/>
  <c r="L251" i="9"/>
  <c r="K251" i="9"/>
  <c r="J251" i="9"/>
  <c r="O251" i="9" s="1"/>
  <c r="O250" i="9"/>
  <c r="N250" i="9"/>
  <c r="M250" i="9"/>
  <c r="L250" i="9"/>
  <c r="K250" i="9"/>
  <c r="J250" i="9"/>
  <c r="N249" i="9"/>
  <c r="M249" i="9"/>
  <c r="L249" i="9"/>
  <c r="K249" i="9"/>
  <c r="J249" i="9"/>
  <c r="O249" i="9" s="1"/>
  <c r="N248" i="9"/>
  <c r="M248" i="9"/>
  <c r="L248" i="9"/>
  <c r="K248" i="9"/>
  <c r="J248" i="9"/>
  <c r="O248" i="9" s="1"/>
  <c r="N247" i="9"/>
  <c r="M247" i="9"/>
  <c r="L247" i="9"/>
  <c r="K247" i="9"/>
  <c r="J247" i="9"/>
  <c r="O247" i="9" s="1"/>
  <c r="O246" i="9"/>
  <c r="N246" i="9"/>
  <c r="M246" i="9"/>
  <c r="L246" i="9"/>
  <c r="K246" i="9"/>
  <c r="J246" i="9"/>
  <c r="N245" i="9"/>
  <c r="M245" i="9"/>
  <c r="L245" i="9"/>
  <c r="K245" i="9"/>
  <c r="J245" i="9"/>
  <c r="O245" i="9" s="1"/>
  <c r="N244" i="9"/>
  <c r="M244" i="9"/>
  <c r="L244" i="9"/>
  <c r="K244" i="9"/>
  <c r="J244" i="9"/>
  <c r="O244" i="9" s="1"/>
  <c r="N243" i="9"/>
  <c r="M243" i="9"/>
  <c r="L243" i="9"/>
  <c r="K243" i="9"/>
  <c r="J243" i="9"/>
  <c r="O243" i="9" s="1"/>
  <c r="O242" i="9"/>
  <c r="N242" i="9"/>
  <c r="M242" i="9"/>
  <c r="L242" i="9"/>
  <c r="K242" i="9"/>
  <c r="J242" i="9"/>
  <c r="N241" i="9"/>
  <c r="M241" i="9"/>
  <c r="L241" i="9"/>
  <c r="K241" i="9"/>
  <c r="J241" i="9"/>
  <c r="O241" i="9" s="1"/>
  <c r="O240" i="9"/>
  <c r="N240" i="9"/>
  <c r="M240" i="9"/>
  <c r="L240" i="9"/>
  <c r="K240" i="9"/>
  <c r="J240" i="9"/>
  <c r="N239" i="9"/>
  <c r="M239" i="9"/>
  <c r="L239" i="9"/>
  <c r="K239" i="9"/>
  <c r="J239" i="9"/>
  <c r="O239" i="9" s="1"/>
  <c r="N238" i="9"/>
  <c r="M238" i="9"/>
  <c r="L238" i="9"/>
  <c r="K238" i="9"/>
  <c r="J238" i="9"/>
  <c r="O238" i="9" s="1"/>
  <c r="N237" i="9"/>
  <c r="M237" i="9"/>
  <c r="L237" i="9"/>
  <c r="K237" i="9"/>
  <c r="J237" i="9"/>
  <c r="O237" i="9" s="1"/>
  <c r="O236" i="9"/>
  <c r="N236" i="9"/>
  <c r="M236" i="9"/>
  <c r="L236" i="9"/>
  <c r="K236" i="9"/>
  <c r="J236" i="9"/>
  <c r="N235" i="9"/>
  <c r="M235" i="9"/>
  <c r="L235" i="9"/>
  <c r="K235" i="9"/>
  <c r="J235" i="9"/>
  <c r="O235" i="9" s="1"/>
  <c r="N234" i="9"/>
  <c r="M234" i="9"/>
  <c r="L234" i="9"/>
  <c r="K234" i="9"/>
  <c r="J234" i="9"/>
  <c r="O234" i="9" s="1"/>
  <c r="N233" i="9"/>
  <c r="M233" i="9"/>
  <c r="L233" i="9"/>
  <c r="K233" i="9"/>
  <c r="J233" i="9"/>
  <c r="O233" i="9" s="1"/>
  <c r="O232" i="9"/>
  <c r="N232" i="9"/>
  <c r="M232" i="9"/>
  <c r="L232" i="9"/>
  <c r="K232" i="9"/>
  <c r="J232" i="9"/>
  <c r="N231" i="9"/>
  <c r="M231" i="9"/>
  <c r="L231" i="9"/>
  <c r="K231" i="9"/>
  <c r="J231" i="9"/>
  <c r="O231" i="9" s="1"/>
  <c r="O230" i="9"/>
  <c r="N230" i="9"/>
  <c r="M230" i="9"/>
  <c r="L230" i="9"/>
  <c r="K230" i="9"/>
  <c r="J230" i="9"/>
  <c r="I226" i="9"/>
  <c r="H226" i="9"/>
  <c r="G226" i="9"/>
  <c r="L226" i="9" s="1"/>
  <c r="F226" i="9"/>
  <c r="E226" i="9"/>
  <c r="M226" i="9" s="1"/>
  <c r="N224" i="9"/>
  <c r="M224" i="9"/>
  <c r="L224" i="9"/>
  <c r="K224" i="9"/>
  <c r="J224" i="9"/>
  <c r="O224" i="9" s="1"/>
  <c r="N223" i="9"/>
  <c r="M223" i="9"/>
  <c r="L223" i="9"/>
  <c r="K223" i="9"/>
  <c r="J223" i="9"/>
  <c r="O223" i="9" s="1"/>
  <c r="N222" i="9"/>
  <c r="M222" i="9"/>
  <c r="L222" i="9"/>
  <c r="K222" i="9"/>
  <c r="J222" i="9"/>
  <c r="O222" i="9" s="1"/>
  <c r="N221" i="9"/>
  <c r="M221" i="9"/>
  <c r="L221" i="9"/>
  <c r="K221" i="9"/>
  <c r="J221" i="9"/>
  <c r="O221" i="9" s="1"/>
  <c r="N220" i="9"/>
  <c r="M220" i="9"/>
  <c r="L220" i="9"/>
  <c r="K220" i="9"/>
  <c r="J220" i="9"/>
  <c r="O220" i="9" s="1"/>
  <c r="N219" i="9"/>
  <c r="M219" i="9"/>
  <c r="L219" i="9"/>
  <c r="K219" i="9"/>
  <c r="J219" i="9"/>
  <c r="O219" i="9" s="1"/>
  <c r="N218" i="9"/>
  <c r="M218" i="9"/>
  <c r="L218" i="9"/>
  <c r="K218" i="9"/>
  <c r="J218" i="9"/>
  <c r="O218" i="9" s="1"/>
  <c r="N217" i="9"/>
  <c r="M217" i="9"/>
  <c r="L217" i="9"/>
  <c r="K217" i="9"/>
  <c r="J217" i="9"/>
  <c r="O217" i="9" s="1"/>
  <c r="N216" i="9"/>
  <c r="M216" i="9"/>
  <c r="L216" i="9"/>
  <c r="K216" i="9"/>
  <c r="J216" i="9"/>
  <c r="O216" i="9" s="1"/>
  <c r="N215" i="9"/>
  <c r="M215" i="9"/>
  <c r="L215" i="9"/>
  <c r="K215" i="9"/>
  <c r="J215" i="9"/>
  <c r="O215" i="9" s="1"/>
  <c r="N214" i="9"/>
  <c r="M214" i="9"/>
  <c r="L214" i="9"/>
  <c r="K214" i="9"/>
  <c r="J214" i="9"/>
  <c r="O214" i="9" s="1"/>
  <c r="O213" i="9"/>
  <c r="N213" i="9"/>
  <c r="M213" i="9"/>
  <c r="L213" i="9"/>
  <c r="K213" i="9"/>
  <c r="J213" i="9"/>
  <c r="N212" i="9"/>
  <c r="M212" i="9"/>
  <c r="L212" i="9"/>
  <c r="K212" i="9"/>
  <c r="J212" i="9"/>
  <c r="O212" i="9" s="1"/>
  <c r="N211" i="9"/>
  <c r="M211" i="9"/>
  <c r="L211" i="9"/>
  <c r="K211" i="9"/>
  <c r="J211" i="9"/>
  <c r="O211" i="9" s="1"/>
  <c r="O210" i="9"/>
  <c r="N210" i="9"/>
  <c r="M210" i="9"/>
  <c r="L210" i="9"/>
  <c r="K210" i="9"/>
  <c r="J210" i="9"/>
  <c r="N209" i="9"/>
  <c r="M209" i="9"/>
  <c r="L209" i="9"/>
  <c r="K209" i="9"/>
  <c r="J209" i="9"/>
  <c r="O209" i="9" s="1"/>
  <c r="N208" i="9"/>
  <c r="M208" i="9"/>
  <c r="L208" i="9"/>
  <c r="K208" i="9"/>
  <c r="J208" i="9"/>
  <c r="O208" i="9" s="1"/>
  <c r="N207" i="9"/>
  <c r="M207" i="9"/>
  <c r="L207" i="9"/>
  <c r="K207" i="9"/>
  <c r="J207" i="9"/>
  <c r="O207" i="9" s="1"/>
  <c r="N206" i="9"/>
  <c r="M206" i="9"/>
  <c r="L206" i="9"/>
  <c r="K206" i="9"/>
  <c r="J206" i="9"/>
  <c r="O206" i="9" s="1"/>
  <c r="N205" i="9"/>
  <c r="M205" i="9"/>
  <c r="L205" i="9"/>
  <c r="K205" i="9"/>
  <c r="J205" i="9"/>
  <c r="O205" i="9" s="1"/>
  <c r="N204" i="9"/>
  <c r="M204" i="9"/>
  <c r="L204" i="9"/>
  <c r="K204" i="9"/>
  <c r="J204" i="9"/>
  <c r="O204" i="9" s="1"/>
  <c r="N203" i="9"/>
  <c r="M203" i="9"/>
  <c r="L203" i="9"/>
  <c r="K203" i="9"/>
  <c r="J203" i="9"/>
  <c r="O203" i="9" s="1"/>
  <c r="N202" i="9"/>
  <c r="M202" i="9"/>
  <c r="L202" i="9"/>
  <c r="K202" i="9"/>
  <c r="J202" i="9"/>
  <c r="O202" i="9" s="1"/>
  <c r="N201" i="9"/>
  <c r="M201" i="9"/>
  <c r="L201" i="9"/>
  <c r="K201" i="9"/>
  <c r="J201" i="9"/>
  <c r="O201" i="9" s="1"/>
  <c r="N200" i="9"/>
  <c r="M200" i="9"/>
  <c r="L200" i="9"/>
  <c r="K200" i="9"/>
  <c r="J200" i="9"/>
  <c r="O200" i="9" s="1"/>
  <c r="N199" i="9"/>
  <c r="M199" i="9"/>
  <c r="L199" i="9"/>
  <c r="K199" i="9"/>
  <c r="J199" i="9"/>
  <c r="O199" i="9" s="1"/>
  <c r="N198" i="9"/>
  <c r="M198" i="9"/>
  <c r="L198" i="9"/>
  <c r="K198" i="9"/>
  <c r="J198" i="9"/>
  <c r="O198" i="9" s="1"/>
  <c r="O197" i="9"/>
  <c r="N197" i="9"/>
  <c r="M197" i="9"/>
  <c r="L197" i="9"/>
  <c r="K197" i="9"/>
  <c r="J197" i="9"/>
  <c r="N196" i="9"/>
  <c r="M196" i="9"/>
  <c r="L196" i="9"/>
  <c r="K196" i="9"/>
  <c r="J196" i="9"/>
  <c r="O196" i="9" s="1"/>
  <c r="N195" i="9"/>
  <c r="M195" i="9"/>
  <c r="L195" i="9"/>
  <c r="K195" i="9"/>
  <c r="J195" i="9"/>
  <c r="O195" i="9" s="1"/>
  <c r="O194" i="9"/>
  <c r="N194" i="9"/>
  <c r="M194" i="9"/>
  <c r="L194" i="9"/>
  <c r="K194" i="9"/>
  <c r="J194" i="9"/>
  <c r="N193" i="9"/>
  <c r="M193" i="9"/>
  <c r="L193" i="9"/>
  <c r="K193" i="9"/>
  <c r="J193" i="9"/>
  <c r="O193" i="9" s="1"/>
  <c r="N192" i="9"/>
  <c r="M192" i="9"/>
  <c r="L192" i="9"/>
  <c r="K192" i="9"/>
  <c r="J192" i="9"/>
  <c r="O192" i="9" s="1"/>
  <c r="N191" i="9"/>
  <c r="M191" i="9"/>
  <c r="L191" i="9"/>
  <c r="K191" i="9"/>
  <c r="J191" i="9"/>
  <c r="O191" i="9" s="1"/>
  <c r="N190" i="9"/>
  <c r="M190" i="9"/>
  <c r="L190" i="9"/>
  <c r="K190" i="9"/>
  <c r="J190" i="9"/>
  <c r="O190" i="9" s="1"/>
  <c r="O189" i="9"/>
  <c r="N189" i="9"/>
  <c r="M189" i="9"/>
  <c r="L189" i="9"/>
  <c r="K189" i="9"/>
  <c r="J189" i="9"/>
  <c r="N188" i="9"/>
  <c r="M188" i="9"/>
  <c r="L188" i="9"/>
  <c r="K188" i="9"/>
  <c r="J188" i="9"/>
  <c r="O188" i="9" s="1"/>
  <c r="N187" i="9"/>
  <c r="M187" i="9"/>
  <c r="L187" i="9"/>
  <c r="K187" i="9"/>
  <c r="J187" i="9"/>
  <c r="O187" i="9" s="1"/>
  <c r="O186" i="9"/>
  <c r="N186" i="9"/>
  <c r="M186" i="9"/>
  <c r="L186" i="9"/>
  <c r="K186" i="9"/>
  <c r="J186" i="9"/>
  <c r="O185" i="9"/>
  <c r="N185" i="9"/>
  <c r="M185" i="9"/>
  <c r="L185" i="9"/>
  <c r="K185" i="9"/>
  <c r="J185" i="9"/>
  <c r="N184" i="9"/>
  <c r="M184" i="9"/>
  <c r="L184" i="9"/>
  <c r="K184" i="9"/>
  <c r="J184" i="9"/>
  <c r="O184" i="9" s="1"/>
  <c r="N183" i="9"/>
  <c r="M183" i="9"/>
  <c r="L183" i="9"/>
  <c r="K183" i="9"/>
  <c r="J183" i="9"/>
  <c r="O183" i="9" s="1"/>
  <c r="O182" i="9"/>
  <c r="N182" i="9"/>
  <c r="M182" i="9"/>
  <c r="L182" i="9"/>
  <c r="K182" i="9"/>
  <c r="J182" i="9"/>
  <c r="O181" i="9"/>
  <c r="N181" i="9"/>
  <c r="M181" i="9"/>
  <c r="L181" i="9"/>
  <c r="K181" i="9"/>
  <c r="J181" i="9"/>
  <c r="N180" i="9"/>
  <c r="M180" i="9"/>
  <c r="L180" i="9"/>
  <c r="K180" i="9"/>
  <c r="J180" i="9"/>
  <c r="O180" i="9" s="1"/>
  <c r="N179" i="9"/>
  <c r="M179" i="9"/>
  <c r="L179" i="9"/>
  <c r="K179" i="9"/>
  <c r="J179" i="9"/>
  <c r="O179" i="9" s="1"/>
  <c r="O178" i="9"/>
  <c r="N178" i="9"/>
  <c r="M178" i="9"/>
  <c r="L178" i="9"/>
  <c r="K178" i="9"/>
  <c r="J178" i="9"/>
  <c r="N177" i="9"/>
  <c r="M177" i="9"/>
  <c r="L177" i="9"/>
  <c r="K177" i="9"/>
  <c r="J177" i="9"/>
  <c r="O177" i="9" s="1"/>
  <c r="N176" i="9"/>
  <c r="M176" i="9"/>
  <c r="L176" i="9"/>
  <c r="K176" i="9"/>
  <c r="J176" i="9"/>
  <c r="O176" i="9" s="1"/>
  <c r="N175" i="9"/>
  <c r="M175" i="9"/>
  <c r="L175" i="9"/>
  <c r="K175" i="9"/>
  <c r="J175" i="9"/>
  <c r="O175" i="9" s="1"/>
  <c r="N174" i="9"/>
  <c r="M174" i="9"/>
  <c r="L174" i="9"/>
  <c r="K174" i="9"/>
  <c r="J174" i="9"/>
  <c r="O174" i="9" s="1"/>
  <c r="O173" i="9"/>
  <c r="N173" i="9"/>
  <c r="M173" i="9"/>
  <c r="L173" i="9"/>
  <c r="K173" i="9"/>
  <c r="J173" i="9"/>
  <c r="N172" i="9"/>
  <c r="M172" i="9"/>
  <c r="L172" i="9"/>
  <c r="K172" i="9"/>
  <c r="J172" i="9"/>
  <c r="O172" i="9" s="1"/>
  <c r="N171" i="9"/>
  <c r="M171" i="9"/>
  <c r="L171" i="9"/>
  <c r="K171" i="9"/>
  <c r="J171" i="9"/>
  <c r="O171" i="9" s="1"/>
  <c r="O170" i="9"/>
  <c r="N170" i="9"/>
  <c r="M170" i="9"/>
  <c r="L170" i="9"/>
  <c r="K170" i="9"/>
  <c r="J170" i="9"/>
  <c r="O169" i="9"/>
  <c r="N169" i="9"/>
  <c r="M169" i="9"/>
  <c r="L169" i="9"/>
  <c r="K169" i="9"/>
  <c r="J169" i="9"/>
  <c r="N168" i="9"/>
  <c r="M168" i="9"/>
  <c r="L168" i="9"/>
  <c r="K168" i="9"/>
  <c r="J168" i="9"/>
  <c r="O168" i="9" s="1"/>
  <c r="N167" i="9"/>
  <c r="M167" i="9"/>
  <c r="L167" i="9"/>
  <c r="K167" i="9"/>
  <c r="J167" i="9"/>
  <c r="O167" i="9" s="1"/>
  <c r="O166" i="9"/>
  <c r="N166" i="9"/>
  <c r="M166" i="9"/>
  <c r="L166" i="9"/>
  <c r="K166" i="9"/>
  <c r="J166" i="9"/>
  <c r="O165" i="9"/>
  <c r="N165" i="9"/>
  <c r="M165" i="9"/>
  <c r="L165" i="9"/>
  <c r="K165" i="9"/>
  <c r="J165" i="9"/>
  <c r="N164" i="9"/>
  <c r="M164" i="9"/>
  <c r="L164" i="9"/>
  <c r="K164" i="9"/>
  <c r="J164" i="9"/>
  <c r="O164" i="9" s="1"/>
  <c r="N163" i="9"/>
  <c r="M163" i="9"/>
  <c r="L163" i="9"/>
  <c r="K163" i="9"/>
  <c r="J163" i="9"/>
  <c r="O163" i="9" s="1"/>
  <c r="N162" i="9"/>
  <c r="M162" i="9"/>
  <c r="L162" i="9"/>
  <c r="K162" i="9"/>
  <c r="J162" i="9"/>
  <c r="O162" i="9" s="1"/>
  <c r="N161" i="9"/>
  <c r="M161" i="9"/>
  <c r="L161" i="9"/>
  <c r="K161" i="9"/>
  <c r="J161" i="9"/>
  <c r="O161" i="9" s="1"/>
  <c r="N160" i="9"/>
  <c r="M160" i="9"/>
  <c r="L160" i="9"/>
  <c r="K160" i="9"/>
  <c r="J160" i="9"/>
  <c r="O160" i="9" s="1"/>
  <c r="N159" i="9"/>
  <c r="M159" i="9"/>
  <c r="L159" i="9"/>
  <c r="K159" i="9"/>
  <c r="J159" i="9"/>
  <c r="O159" i="9" s="1"/>
  <c r="N158" i="9"/>
  <c r="M158" i="9"/>
  <c r="L158" i="9"/>
  <c r="K158" i="9"/>
  <c r="J158" i="9"/>
  <c r="O158" i="9" s="1"/>
  <c r="O157" i="9"/>
  <c r="N157" i="9"/>
  <c r="M157" i="9"/>
  <c r="L157" i="9"/>
  <c r="K157" i="9"/>
  <c r="J157" i="9"/>
  <c r="O156" i="9"/>
  <c r="N156" i="9"/>
  <c r="M156" i="9"/>
  <c r="L156" i="9"/>
  <c r="K156" i="9"/>
  <c r="J156" i="9"/>
  <c r="J226" i="9" s="1"/>
  <c r="O226" i="9" s="1"/>
  <c r="I152" i="9"/>
  <c r="N152" i="9" s="1"/>
  <c r="H152" i="9"/>
  <c r="G152" i="9"/>
  <c r="L152" i="9" s="1"/>
  <c r="F152" i="9"/>
  <c r="K152" i="9" s="1"/>
  <c r="E152" i="9"/>
  <c r="N150" i="9"/>
  <c r="M150" i="9"/>
  <c r="L150" i="9"/>
  <c r="K150" i="9"/>
  <c r="J150" i="9"/>
  <c r="O150" i="9" s="1"/>
  <c r="O149" i="9"/>
  <c r="N149" i="9"/>
  <c r="M149" i="9"/>
  <c r="L149" i="9"/>
  <c r="K149" i="9"/>
  <c r="J149" i="9"/>
  <c r="N148" i="9"/>
  <c r="M148" i="9"/>
  <c r="L148" i="9"/>
  <c r="K148" i="9"/>
  <c r="J148" i="9"/>
  <c r="O148" i="9" s="1"/>
  <c r="N147" i="9"/>
  <c r="M147" i="9"/>
  <c r="L147" i="9"/>
  <c r="K147" i="9"/>
  <c r="J147" i="9"/>
  <c r="O147" i="9" s="1"/>
  <c r="N146" i="9"/>
  <c r="M146" i="9"/>
  <c r="L146" i="9"/>
  <c r="K146" i="9"/>
  <c r="J146" i="9"/>
  <c r="O146" i="9" s="1"/>
  <c r="O145" i="9"/>
  <c r="N145" i="9"/>
  <c r="M145" i="9"/>
  <c r="L145" i="9"/>
  <c r="K145" i="9"/>
  <c r="J145" i="9"/>
  <c r="N144" i="9"/>
  <c r="M144" i="9"/>
  <c r="L144" i="9"/>
  <c r="K144" i="9"/>
  <c r="J144" i="9"/>
  <c r="O144" i="9" s="1"/>
  <c r="N143" i="9"/>
  <c r="M143" i="9"/>
  <c r="L143" i="9"/>
  <c r="K143" i="9"/>
  <c r="J143" i="9"/>
  <c r="O143" i="9" s="1"/>
  <c r="N142" i="9"/>
  <c r="M142" i="9"/>
  <c r="L142" i="9"/>
  <c r="K142" i="9"/>
  <c r="J142" i="9"/>
  <c r="O142" i="9" s="1"/>
  <c r="N141" i="9"/>
  <c r="M141" i="9"/>
  <c r="L141" i="9"/>
  <c r="K141" i="9"/>
  <c r="J141" i="9"/>
  <c r="O141" i="9" s="1"/>
  <c r="N140" i="9"/>
  <c r="M140" i="9"/>
  <c r="L140" i="9"/>
  <c r="K140" i="9"/>
  <c r="J140" i="9"/>
  <c r="O140" i="9" s="1"/>
  <c r="O139" i="9"/>
  <c r="N139" i="9"/>
  <c r="M139" i="9"/>
  <c r="L139" i="9"/>
  <c r="K139" i="9"/>
  <c r="J139" i="9"/>
  <c r="N138" i="9"/>
  <c r="M138" i="9"/>
  <c r="L138" i="9"/>
  <c r="K138" i="9"/>
  <c r="J138" i="9"/>
  <c r="O138" i="9" s="1"/>
  <c r="O137" i="9"/>
  <c r="N137" i="9"/>
  <c r="M137" i="9"/>
  <c r="L137" i="9"/>
  <c r="K137" i="9"/>
  <c r="J137" i="9"/>
  <c r="N136" i="9"/>
  <c r="M136" i="9"/>
  <c r="L136" i="9"/>
  <c r="K136" i="9"/>
  <c r="J136" i="9"/>
  <c r="O136" i="9" s="1"/>
  <c r="N135" i="9"/>
  <c r="M135" i="9"/>
  <c r="L135" i="9"/>
  <c r="K135" i="9"/>
  <c r="J135" i="9"/>
  <c r="O135" i="9" s="1"/>
  <c r="N134" i="9"/>
  <c r="M134" i="9"/>
  <c r="L134" i="9"/>
  <c r="K134" i="9"/>
  <c r="J134" i="9"/>
  <c r="O134" i="9" s="1"/>
  <c r="O133" i="9"/>
  <c r="N133" i="9"/>
  <c r="M133" i="9"/>
  <c r="L133" i="9"/>
  <c r="K133" i="9"/>
  <c r="J133" i="9"/>
  <c r="N132" i="9"/>
  <c r="M132" i="9"/>
  <c r="L132" i="9"/>
  <c r="K132" i="9"/>
  <c r="J132" i="9"/>
  <c r="O132" i="9" s="1"/>
  <c r="N131" i="9"/>
  <c r="M131" i="9"/>
  <c r="L131" i="9"/>
  <c r="K131" i="9"/>
  <c r="J131" i="9"/>
  <c r="O131" i="9" s="1"/>
  <c r="N130" i="9"/>
  <c r="M130" i="9"/>
  <c r="L130" i="9"/>
  <c r="K130" i="9"/>
  <c r="J130" i="9"/>
  <c r="O130" i="9" s="1"/>
  <c r="O129" i="9"/>
  <c r="N129" i="9"/>
  <c r="M129" i="9"/>
  <c r="L129" i="9"/>
  <c r="K129" i="9"/>
  <c r="J129" i="9"/>
  <c r="N128" i="9"/>
  <c r="M128" i="9"/>
  <c r="L128" i="9"/>
  <c r="K128" i="9"/>
  <c r="J128" i="9"/>
  <c r="O128" i="9" s="1"/>
  <c r="N127" i="9"/>
  <c r="M127" i="9"/>
  <c r="L127" i="9"/>
  <c r="K127" i="9"/>
  <c r="J127" i="9"/>
  <c r="O127" i="9" s="1"/>
  <c r="O126" i="9"/>
  <c r="N126" i="9"/>
  <c r="M126" i="9"/>
  <c r="L126" i="9"/>
  <c r="K126" i="9"/>
  <c r="J126" i="9"/>
  <c r="N125" i="9"/>
  <c r="M125" i="9"/>
  <c r="L125" i="9"/>
  <c r="K125" i="9"/>
  <c r="J125" i="9"/>
  <c r="O125" i="9" s="1"/>
  <c r="N124" i="9"/>
  <c r="M124" i="9"/>
  <c r="L124" i="9"/>
  <c r="K124" i="9"/>
  <c r="J124" i="9"/>
  <c r="O124" i="9" s="1"/>
  <c r="O123" i="9"/>
  <c r="N123" i="9"/>
  <c r="M123" i="9"/>
  <c r="L123" i="9"/>
  <c r="K123" i="9"/>
  <c r="J123" i="9"/>
  <c r="N122" i="9"/>
  <c r="M122" i="9"/>
  <c r="L122" i="9"/>
  <c r="K122" i="9"/>
  <c r="J122" i="9"/>
  <c r="O122" i="9" s="1"/>
  <c r="N121" i="9"/>
  <c r="M121" i="9"/>
  <c r="L121" i="9"/>
  <c r="K121" i="9"/>
  <c r="J121" i="9"/>
  <c r="O121" i="9" s="1"/>
  <c r="N120" i="9"/>
  <c r="M120" i="9"/>
  <c r="L120" i="9"/>
  <c r="K120" i="9"/>
  <c r="J120" i="9"/>
  <c r="O120" i="9" s="1"/>
  <c r="O119" i="9"/>
  <c r="N119" i="9"/>
  <c r="M119" i="9"/>
  <c r="L119" i="9"/>
  <c r="K119" i="9"/>
  <c r="J119" i="9"/>
  <c r="N118" i="9"/>
  <c r="M118" i="9"/>
  <c r="L118" i="9"/>
  <c r="K118" i="9"/>
  <c r="J118" i="9"/>
  <c r="O118" i="9" s="1"/>
  <c r="N117" i="9"/>
  <c r="M117" i="9"/>
  <c r="L117" i="9"/>
  <c r="K117" i="9"/>
  <c r="J117" i="9"/>
  <c r="O117" i="9" s="1"/>
  <c r="N116" i="9"/>
  <c r="M116" i="9"/>
  <c r="L116" i="9"/>
  <c r="K116" i="9"/>
  <c r="J116" i="9"/>
  <c r="O116" i="9" s="1"/>
  <c r="N115" i="9"/>
  <c r="M115" i="9"/>
  <c r="L115" i="9"/>
  <c r="K115" i="9"/>
  <c r="J115" i="9"/>
  <c r="O115" i="9" s="1"/>
  <c r="O114" i="9"/>
  <c r="N114" i="9"/>
  <c r="M114" i="9"/>
  <c r="L114" i="9"/>
  <c r="K114" i="9"/>
  <c r="J114" i="9"/>
  <c r="O113" i="9"/>
  <c r="N113" i="9"/>
  <c r="M113" i="9"/>
  <c r="L113" i="9"/>
  <c r="K113" i="9"/>
  <c r="J113" i="9"/>
  <c r="N112" i="9"/>
  <c r="M112" i="9"/>
  <c r="L112" i="9"/>
  <c r="K112" i="9"/>
  <c r="J112" i="9"/>
  <c r="O112" i="9" s="1"/>
  <c r="N111" i="9"/>
  <c r="M111" i="9"/>
  <c r="L111" i="9"/>
  <c r="K111" i="9"/>
  <c r="J111" i="9"/>
  <c r="O111" i="9" s="1"/>
  <c r="N110" i="9"/>
  <c r="M110" i="9"/>
  <c r="L110" i="9"/>
  <c r="K110" i="9"/>
  <c r="J110" i="9"/>
  <c r="O110" i="9" s="1"/>
  <c r="O109" i="9"/>
  <c r="N109" i="9"/>
  <c r="M109" i="9"/>
  <c r="L109" i="9"/>
  <c r="K109" i="9"/>
  <c r="J109" i="9"/>
  <c r="N108" i="9"/>
  <c r="M108" i="9"/>
  <c r="L108" i="9"/>
  <c r="K108" i="9"/>
  <c r="J108" i="9"/>
  <c r="O108" i="9" s="1"/>
  <c r="O107" i="9"/>
  <c r="N107" i="9"/>
  <c r="M107" i="9"/>
  <c r="L107" i="9"/>
  <c r="K107" i="9"/>
  <c r="J107" i="9"/>
  <c r="O106" i="9"/>
  <c r="N106" i="9"/>
  <c r="M106" i="9"/>
  <c r="L106" i="9"/>
  <c r="K106" i="9"/>
  <c r="J106" i="9"/>
  <c r="O105" i="9"/>
  <c r="N105" i="9"/>
  <c r="M105" i="9"/>
  <c r="L105" i="9"/>
  <c r="K105" i="9"/>
  <c r="J105" i="9"/>
  <c r="N104" i="9"/>
  <c r="M104" i="9"/>
  <c r="L104" i="9"/>
  <c r="K104" i="9"/>
  <c r="J104" i="9"/>
  <c r="O104" i="9" s="1"/>
  <c r="N103" i="9"/>
  <c r="M103" i="9"/>
  <c r="L103" i="9"/>
  <c r="K103" i="9"/>
  <c r="J103" i="9"/>
  <c r="O103" i="9" s="1"/>
  <c r="N102" i="9"/>
  <c r="M102" i="9"/>
  <c r="L102" i="9"/>
  <c r="K102" i="9"/>
  <c r="J102" i="9"/>
  <c r="O102" i="9" s="1"/>
  <c r="N101" i="9"/>
  <c r="M101" i="9"/>
  <c r="L101" i="9"/>
  <c r="K101" i="9"/>
  <c r="J101" i="9"/>
  <c r="O101" i="9" s="1"/>
  <c r="N100" i="9"/>
  <c r="M100" i="9"/>
  <c r="L100" i="9"/>
  <c r="K100" i="9"/>
  <c r="J100" i="9"/>
  <c r="O100" i="9" s="1"/>
  <c r="O99" i="9"/>
  <c r="N99" i="9"/>
  <c r="M99" i="9"/>
  <c r="L99" i="9"/>
  <c r="K99" i="9"/>
  <c r="J99" i="9"/>
  <c r="N98" i="9"/>
  <c r="M98" i="9"/>
  <c r="L98" i="9"/>
  <c r="K98" i="9"/>
  <c r="J98" i="9"/>
  <c r="O98" i="9" s="1"/>
  <c r="O97" i="9"/>
  <c r="N97" i="9"/>
  <c r="M97" i="9"/>
  <c r="L97" i="9"/>
  <c r="K97" i="9"/>
  <c r="J97" i="9"/>
  <c r="N96" i="9"/>
  <c r="M96" i="9"/>
  <c r="L96" i="9"/>
  <c r="K96" i="9"/>
  <c r="J96" i="9"/>
  <c r="O96" i="9" s="1"/>
  <c r="N95" i="9"/>
  <c r="M95" i="9"/>
  <c r="L95" i="9"/>
  <c r="K95" i="9"/>
  <c r="J95" i="9"/>
  <c r="O95" i="9" s="1"/>
  <c r="N94" i="9"/>
  <c r="M94" i="9"/>
  <c r="L94" i="9"/>
  <c r="K94" i="9"/>
  <c r="J94" i="9"/>
  <c r="O94" i="9" s="1"/>
  <c r="O93" i="9"/>
  <c r="N93" i="9"/>
  <c r="M93" i="9"/>
  <c r="L93" i="9"/>
  <c r="K93" i="9"/>
  <c r="J93" i="9"/>
  <c r="N92" i="9"/>
  <c r="M92" i="9"/>
  <c r="L92" i="9"/>
  <c r="K92" i="9"/>
  <c r="J92" i="9"/>
  <c r="O92" i="9" s="1"/>
  <c r="N91" i="9"/>
  <c r="M91" i="9"/>
  <c r="L91" i="9"/>
  <c r="K91" i="9"/>
  <c r="J91" i="9"/>
  <c r="O91" i="9" s="1"/>
  <c r="N90" i="9"/>
  <c r="M90" i="9"/>
  <c r="L90" i="9"/>
  <c r="K90" i="9"/>
  <c r="J90" i="9"/>
  <c r="O90" i="9" s="1"/>
  <c r="O89" i="9"/>
  <c r="N89" i="9"/>
  <c r="M89" i="9"/>
  <c r="L89" i="9"/>
  <c r="K89" i="9"/>
  <c r="J89" i="9"/>
  <c r="N88" i="9"/>
  <c r="M88" i="9"/>
  <c r="L88" i="9"/>
  <c r="K88" i="9"/>
  <c r="J88" i="9"/>
  <c r="O88" i="9" s="1"/>
  <c r="N87" i="9"/>
  <c r="M87" i="9"/>
  <c r="L87" i="9"/>
  <c r="K87" i="9"/>
  <c r="J87" i="9"/>
  <c r="O87" i="9" s="1"/>
  <c r="N86" i="9"/>
  <c r="M86" i="9"/>
  <c r="L86" i="9"/>
  <c r="K86" i="9"/>
  <c r="J86" i="9"/>
  <c r="O86" i="9" s="1"/>
  <c r="N85" i="9"/>
  <c r="M85" i="9"/>
  <c r="L85" i="9"/>
  <c r="K85" i="9"/>
  <c r="J85" i="9"/>
  <c r="O85" i="9" s="1"/>
  <c r="N84" i="9"/>
  <c r="M84" i="9"/>
  <c r="L84" i="9"/>
  <c r="K84" i="9"/>
  <c r="J84" i="9"/>
  <c r="O84" i="9" s="1"/>
  <c r="O83" i="9"/>
  <c r="N83" i="9"/>
  <c r="M83" i="9"/>
  <c r="L83" i="9"/>
  <c r="K83" i="9"/>
  <c r="J83" i="9"/>
  <c r="N82" i="9"/>
  <c r="M82" i="9"/>
  <c r="L82" i="9"/>
  <c r="K82" i="9"/>
  <c r="J82" i="9"/>
  <c r="O82" i="9" s="1"/>
  <c r="I78" i="9"/>
  <c r="H78" i="9"/>
  <c r="G78" i="9"/>
  <c r="F78" i="9"/>
  <c r="K78" i="9" s="1"/>
  <c r="E78" i="9"/>
  <c r="L78" i="9" s="1"/>
  <c r="N76" i="9"/>
  <c r="M76" i="9"/>
  <c r="L76" i="9"/>
  <c r="K76" i="9"/>
  <c r="J76" i="9"/>
  <c r="O76" i="9" s="1"/>
  <c r="N75" i="9"/>
  <c r="M75" i="9"/>
  <c r="L75" i="9"/>
  <c r="K75" i="9"/>
  <c r="J75" i="9"/>
  <c r="O75" i="9" s="1"/>
  <c r="N74" i="9"/>
  <c r="M74" i="9"/>
  <c r="L74" i="9"/>
  <c r="K74" i="9"/>
  <c r="J74" i="9"/>
  <c r="O74" i="9" s="1"/>
  <c r="N73" i="9"/>
  <c r="M73" i="9"/>
  <c r="L73" i="9"/>
  <c r="K73" i="9"/>
  <c r="J73" i="9"/>
  <c r="O73" i="9" s="1"/>
  <c r="O72" i="9"/>
  <c r="N72" i="9"/>
  <c r="M72" i="9"/>
  <c r="L72" i="9"/>
  <c r="K72" i="9"/>
  <c r="J72" i="9"/>
  <c r="N71" i="9"/>
  <c r="M71" i="9"/>
  <c r="L71" i="9"/>
  <c r="K71" i="9"/>
  <c r="J71" i="9"/>
  <c r="O71" i="9" s="1"/>
  <c r="N70" i="9"/>
  <c r="M70" i="9"/>
  <c r="L70" i="9"/>
  <c r="K70" i="9"/>
  <c r="J70" i="9"/>
  <c r="O70" i="9" s="1"/>
  <c r="N69" i="9"/>
  <c r="M69" i="9"/>
  <c r="L69" i="9"/>
  <c r="K69" i="9"/>
  <c r="J69" i="9"/>
  <c r="O69" i="9" s="1"/>
  <c r="N68" i="9"/>
  <c r="M68" i="9"/>
  <c r="L68" i="9"/>
  <c r="K68" i="9"/>
  <c r="J68" i="9"/>
  <c r="O68" i="9" s="1"/>
  <c r="N67" i="9"/>
  <c r="M67" i="9"/>
  <c r="L67" i="9"/>
  <c r="K67" i="9"/>
  <c r="J67" i="9"/>
  <c r="O67" i="9" s="1"/>
  <c r="N66" i="9"/>
  <c r="M66" i="9"/>
  <c r="L66" i="9"/>
  <c r="K66" i="9"/>
  <c r="J66" i="9"/>
  <c r="O66" i="9" s="1"/>
  <c r="N65" i="9"/>
  <c r="M65" i="9"/>
  <c r="L65" i="9"/>
  <c r="K65" i="9"/>
  <c r="J65" i="9"/>
  <c r="O65" i="9" s="1"/>
  <c r="O64" i="9"/>
  <c r="N64" i="9"/>
  <c r="M64" i="9"/>
  <c r="L64" i="9"/>
  <c r="K64" i="9"/>
  <c r="J64" i="9"/>
  <c r="N63" i="9"/>
  <c r="M63" i="9"/>
  <c r="L63" i="9"/>
  <c r="K63" i="9"/>
  <c r="J63" i="9"/>
  <c r="O63" i="9" s="1"/>
  <c r="N62" i="9"/>
  <c r="M62" i="9"/>
  <c r="L62" i="9"/>
  <c r="K62" i="9"/>
  <c r="J62" i="9"/>
  <c r="O62" i="9" s="1"/>
  <c r="N61" i="9"/>
  <c r="M61" i="9"/>
  <c r="L61" i="9"/>
  <c r="K61" i="9"/>
  <c r="J61" i="9"/>
  <c r="O61" i="9" s="1"/>
  <c r="N60" i="9"/>
  <c r="M60" i="9"/>
  <c r="L60" i="9"/>
  <c r="K60" i="9"/>
  <c r="J60" i="9"/>
  <c r="O60" i="9" s="1"/>
  <c r="N59" i="9"/>
  <c r="M59" i="9"/>
  <c r="L59" i="9"/>
  <c r="K59" i="9"/>
  <c r="J59" i="9"/>
  <c r="O59" i="9" s="1"/>
  <c r="N58" i="9"/>
  <c r="M58" i="9"/>
  <c r="L58" i="9"/>
  <c r="K58" i="9"/>
  <c r="J58" i="9"/>
  <c r="O58" i="9" s="1"/>
  <c r="N57" i="9"/>
  <c r="M57" i="9"/>
  <c r="L57" i="9"/>
  <c r="K57" i="9"/>
  <c r="J57" i="9"/>
  <c r="O57" i="9" s="1"/>
  <c r="O56" i="9"/>
  <c r="N56" i="9"/>
  <c r="M56" i="9"/>
  <c r="L56" i="9"/>
  <c r="K56" i="9"/>
  <c r="J56" i="9"/>
  <c r="N55" i="9"/>
  <c r="M55" i="9"/>
  <c r="L55" i="9"/>
  <c r="K55" i="9"/>
  <c r="J55" i="9"/>
  <c r="O55" i="9" s="1"/>
  <c r="N54" i="9"/>
  <c r="M54" i="9"/>
  <c r="L54" i="9"/>
  <c r="K54" i="9"/>
  <c r="J54" i="9"/>
  <c r="O54" i="9" s="1"/>
  <c r="N53" i="9"/>
  <c r="M53" i="9"/>
  <c r="L53" i="9"/>
  <c r="K53" i="9"/>
  <c r="J53" i="9"/>
  <c r="O53" i="9" s="1"/>
  <c r="O52" i="9"/>
  <c r="N52" i="9"/>
  <c r="M52" i="9"/>
  <c r="L52" i="9"/>
  <c r="K52" i="9"/>
  <c r="J52" i="9"/>
  <c r="N51" i="9"/>
  <c r="M51" i="9"/>
  <c r="L51" i="9"/>
  <c r="K51" i="9"/>
  <c r="J51" i="9"/>
  <c r="O51" i="9" s="1"/>
  <c r="N50" i="9"/>
  <c r="M50" i="9"/>
  <c r="L50" i="9"/>
  <c r="K50" i="9"/>
  <c r="J50" i="9"/>
  <c r="O50" i="9" s="1"/>
  <c r="N49" i="9"/>
  <c r="M49" i="9"/>
  <c r="L49" i="9"/>
  <c r="K49" i="9"/>
  <c r="J49" i="9"/>
  <c r="O49" i="9" s="1"/>
  <c r="O48" i="9"/>
  <c r="N48" i="9"/>
  <c r="M48" i="9"/>
  <c r="L48" i="9"/>
  <c r="K48" i="9"/>
  <c r="J48" i="9"/>
  <c r="N47" i="9"/>
  <c r="M47" i="9"/>
  <c r="L47" i="9"/>
  <c r="K47" i="9"/>
  <c r="J47" i="9"/>
  <c r="O47" i="9" s="1"/>
  <c r="N46" i="9"/>
  <c r="M46" i="9"/>
  <c r="L46" i="9"/>
  <c r="K46" i="9"/>
  <c r="J46" i="9"/>
  <c r="O46" i="9" s="1"/>
  <c r="N45" i="9"/>
  <c r="M45" i="9"/>
  <c r="L45" i="9"/>
  <c r="K45" i="9"/>
  <c r="J45" i="9"/>
  <c r="O45" i="9" s="1"/>
  <c r="N44" i="9"/>
  <c r="M44" i="9"/>
  <c r="L44" i="9"/>
  <c r="K44" i="9"/>
  <c r="J44" i="9"/>
  <c r="O44" i="9" s="1"/>
  <c r="N43" i="9"/>
  <c r="M43" i="9"/>
  <c r="L43" i="9"/>
  <c r="K43" i="9"/>
  <c r="J43" i="9"/>
  <c r="O43" i="9" s="1"/>
  <c r="N42" i="9"/>
  <c r="M42" i="9"/>
  <c r="L42" i="9"/>
  <c r="K42" i="9"/>
  <c r="J42" i="9"/>
  <c r="O42" i="9" s="1"/>
  <c r="N41" i="9"/>
  <c r="M41" i="9"/>
  <c r="L41" i="9"/>
  <c r="K41" i="9"/>
  <c r="J41" i="9"/>
  <c r="O41" i="9" s="1"/>
  <c r="O40" i="9"/>
  <c r="N40" i="9"/>
  <c r="M40" i="9"/>
  <c r="L40" i="9"/>
  <c r="K40" i="9"/>
  <c r="J40" i="9"/>
  <c r="N39" i="9"/>
  <c r="M39" i="9"/>
  <c r="L39" i="9"/>
  <c r="K39" i="9"/>
  <c r="J39" i="9"/>
  <c r="O39" i="9" s="1"/>
  <c r="N38" i="9"/>
  <c r="M38" i="9"/>
  <c r="L38" i="9"/>
  <c r="K38" i="9"/>
  <c r="J38" i="9"/>
  <c r="O38" i="9" s="1"/>
  <c r="N37" i="9"/>
  <c r="M37" i="9"/>
  <c r="L37" i="9"/>
  <c r="K37" i="9"/>
  <c r="J37" i="9"/>
  <c r="O37" i="9" s="1"/>
  <c r="N36" i="9"/>
  <c r="M36" i="9"/>
  <c r="L36" i="9"/>
  <c r="K36" i="9"/>
  <c r="J36" i="9"/>
  <c r="O36" i="9" s="1"/>
  <c r="N35" i="9"/>
  <c r="M35" i="9"/>
  <c r="L35" i="9"/>
  <c r="K35" i="9"/>
  <c r="J35" i="9"/>
  <c r="O35" i="9" s="1"/>
  <c r="N34" i="9"/>
  <c r="M34" i="9"/>
  <c r="L34" i="9"/>
  <c r="K34" i="9"/>
  <c r="J34" i="9"/>
  <c r="O34" i="9" s="1"/>
  <c r="N33" i="9"/>
  <c r="M33" i="9"/>
  <c r="L33" i="9"/>
  <c r="K33" i="9"/>
  <c r="J33" i="9"/>
  <c r="O33" i="9" s="1"/>
  <c r="O32" i="9"/>
  <c r="N32" i="9"/>
  <c r="M32" i="9"/>
  <c r="L32" i="9"/>
  <c r="K32" i="9"/>
  <c r="J32" i="9"/>
  <c r="N31" i="9"/>
  <c r="M31" i="9"/>
  <c r="L31" i="9"/>
  <c r="K31" i="9"/>
  <c r="J31" i="9"/>
  <c r="O31" i="9" s="1"/>
  <c r="N30" i="9"/>
  <c r="M30" i="9"/>
  <c r="L30" i="9"/>
  <c r="K30" i="9"/>
  <c r="J30" i="9"/>
  <c r="O30" i="9" s="1"/>
  <c r="N29" i="9"/>
  <c r="M29" i="9"/>
  <c r="L29" i="9"/>
  <c r="K29" i="9"/>
  <c r="J29" i="9"/>
  <c r="O29" i="9" s="1"/>
  <c r="N28" i="9"/>
  <c r="M28" i="9"/>
  <c r="L28" i="9"/>
  <c r="K28" i="9"/>
  <c r="J28" i="9"/>
  <c r="O28" i="9" s="1"/>
  <c r="N27" i="9"/>
  <c r="M27" i="9"/>
  <c r="L27" i="9"/>
  <c r="K27" i="9"/>
  <c r="J27" i="9"/>
  <c r="O27" i="9" s="1"/>
  <c r="N26" i="9"/>
  <c r="M26" i="9"/>
  <c r="L26" i="9"/>
  <c r="K26" i="9"/>
  <c r="J26" i="9"/>
  <c r="O26" i="9" s="1"/>
  <c r="N25" i="9"/>
  <c r="M25" i="9"/>
  <c r="L25" i="9"/>
  <c r="K25" i="9"/>
  <c r="J25" i="9"/>
  <c r="O25" i="9" s="1"/>
  <c r="O24" i="9"/>
  <c r="N24" i="9"/>
  <c r="M24" i="9"/>
  <c r="L24" i="9"/>
  <c r="K24" i="9"/>
  <c r="J24" i="9"/>
  <c r="N23" i="9"/>
  <c r="M23" i="9"/>
  <c r="L23" i="9"/>
  <c r="K23" i="9"/>
  <c r="J23" i="9"/>
  <c r="O23" i="9" s="1"/>
  <c r="N22" i="9"/>
  <c r="M22" i="9"/>
  <c r="L22" i="9"/>
  <c r="K22" i="9"/>
  <c r="J22" i="9"/>
  <c r="O22" i="9" s="1"/>
  <c r="N21" i="9"/>
  <c r="M21" i="9"/>
  <c r="L21" i="9"/>
  <c r="K21" i="9"/>
  <c r="J21" i="9"/>
  <c r="O21" i="9" s="1"/>
  <c r="O20" i="9"/>
  <c r="N20" i="9"/>
  <c r="M20" i="9"/>
  <c r="L20" i="9"/>
  <c r="K20" i="9"/>
  <c r="J20" i="9"/>
  <c r="N19" i="9"/>
  <c r="M19" i="9"/>
  <c r="L19" i="9"/>
  <c r="K19" i="9"/>
  <c r="J19" i="9"/>
  <c r="O19" i="9" s="1"/>
  <c r="N18" i="9"/>
  <c r="M18" i="9"/>
  <c r="L18" i="9"/>
  <c r="K18" i="9"/>
  <c r="J18" i="9"/>
  <c r="O18" i="9" s="1"/>
  <c r="N17" i="9"/>
  <c r="M17" i="9"/>
  <c r="L17" i="9"/>
  <c r="K17" i="9"/>
  <c r="J17" i="9"/>
  <c r="O17" i="9" s="1"/>
  <c r="O16" i="9"/>
  <c r="N16" i="9"/>
  <c r="M16" i="9"/>
  <c r="L16" i="9"/>
  <c r="K16" i="9"/>
  <c r="J16" i="9"/>
  <c r="N15" i="9"/>
  <c r="M15" i="9"/>
  <c r="L15" i="9"/>
  <c r="K15" i="9"/>
  <c r="J15" i="9"/>
  <c r="O15" i="9" s="1"/>
  <c r="N14" i="9"/>
  <c r="M14" i="9"/>
  <c r="L14" i="9"/>
  <c r="K14" i="9"/>
  <c r="J14" i="9"/>
  <c r="O14" i="9" s="1"/>
  <c r="N13" i="9"/>
  <c r="M13" i="9"/>
  <c r="L13" i="9"/>
  <c r="K13" i="9"/>
  <c r="J13" i="9"/>
  <c r="O13" i="9" s="1"/>
  <c r="N12" i="9"/>
  <c r="M12" i="9"/>
  <c r="L12" i="9"/>
  <c r="K12" i="9"/>
  <c r="J12" i="9"/>
  <c r="O12" i="9" s="1"/>
  <c r="N11" i="9"/>
  <c r="M11" i="9"/>
  <c r="L11" i="9"/>
  <c r="K11" i="9"/>
  <c r="J11" i="9"/>
  <c r="O11" i="9" s="1"/>
  <c r="N10" i="9"/>
  <c r="M10" i="9"/>
  <c r="L10" i="9"/>
  <c r="K10" i="9"/>
  <c r="J10" i="9"/>
  <c r="O10" i="9" s="1"/>
  <c r="N9" i="9"/>
  <c r="M9" i="9"/>
  <c r="L9" i="9"/>
  <c r="K9" i="9"/>
  <c r="J9" i="9"/>
  <c r="O9" i="9" s="1"/>
  <c r="O8" i="9"/>
  <c r="N8" i="9"/>
  <c r="M8" i="9"/>
  <c r="L8" i="9"/>
  <c r="K8" i="9"/>
  <c r="J8" i="9"/>
  <c r="K226" i="9" l="1"/>
  <c r="M152" i="9"/>
  <c r="N226" i="9"/>
  <c r="L300" i="9"/>
  <c r="L374" i="9"/>
  <c r="K448" i="9"/>
  <c r="M78" i="9"/>
  <c r="M300" i="9"/>
  <c r="K374" i="9"/>
  <c r="N78" i="9"/>
  <c r="N300" i="9"/>
  <c r="N374" i="9"/>
  <c r="M448" i="9"/>
  <c r="J78" i="9"/>
  <c r="O78" i="9" s="1"/>
  <c r="N448" i="9"/>
  <c r="J596" i="9"/>
  <c r="O596" i="9" s="1"/>
  <c r="O526" i="9"/>
  <c r="N670" i="9"/>
  <c r="J152" i="9"/>
  <c r="O152" i="9" s="1"/>
  <c r="J744" i="9"/>
  <c r="O744" i="9" s="1"/>
  <c r="N744" i="9"/>
  <c r="J374" i="9"/>
  <c r="O374" i="9" s="1"/>
  <c r="K670" i="9"/>
  <c r="J300" i="9"/>
  <c r="O300" i="9" s="1"/>
  <c r="J448" i="9"/>
  <c r="O448" i="9" s="1"/>
  <c r="L670" i="9"/>
  <c r="J818" i="9"/>
  <c r="O818" i="9" s="1"/>
  <c r="O452" i="9"/>
  <c r="J522" i="9"/>
  <c r="O522" i="9" s="1"/>
  <c r="J892" i="9"/>
  <c r="O892" i="9" s="1"/>
  <c r="K744" i="9"/>
  <c r="J670" i="9"/>
  <c r="O670" i="9" s="1"/>
  <c r="O601" i="9"/>
  <c r="J78" i="8"/>
  <c r="I78" i="8"/>
  <c r="H78" i="8"/>
  <c r="M78" i="8" s="1"/>
  <c r="G78" i="8"/>
  <c r="L78" i="8" s="1"/>
  <c r="F78" i="8"/>
  <c r="E78" i="8"/>
  <c r="O76" i="8"/>
  <c r="N76" i="8"/>
  <c r="M76" i="8"/>
  <c r="L76" i="8"/>
  <c r="K76" i="8"/>
  <c r="O75" i="8"/>
  <c r="N75" i="8"/>
  <c r="M75" i="8"/>
  <c r="L75" i="8"/>
  <c r="K75" i="8"/>
  <c r="O74" i="8"/>
  <c r="N74" i="8"/>
  <c r="M74" i="8"/>
  <c r="L74" i="8"/>
  <c r="K74" i="8"/>
  <c r="O73" i="8"/>
  <c r="N73" i="8"/>
  <c r="M73" i="8"/>
  <c r="L73" i="8"/>
  <c r="K73" i="8"/>
  <c r="O72" i="8"/>
  <c r="N72" i="8"/>
  <c r="M72" i="8"/>
  <c r="L72" i="8"/>
  <c r="K72" i="8"/>
  <c r="O71" i="8"/>
  <c r="N71" i="8"/>
  <c r="M71" i="8"/>
  <c r="L71" i="8"/>
  <c r="K71" i="8"/>
  <c r="O70" i="8"/>
  <c r="N70" i="8"/>
  <c r="M70" i="8"/>
  <c r="L70" i="8"/>
  <c r="K70" i="8"/>
  <c r="O69" i="8"/>
  <c r="N69" i="8"/>
  <c r="M69" i="8"/>
  <c r="L69" i="8"/>
  <c r="K69" i="8"/>
  <c r="O68" i="8"/>
  <c r="N68" i="8"/>
  <c r="M68" i="8"/>
  <c r="L68" i="8"/>
  <c r="K68" i="8"/>
  <c r="O67" i="8"/>
  <c r="N67" i="8"/>
  <c r="M67" i="8"/>
  <c r="L67" i="8"/>
  <c r="K67" i="8"/>
  <c r="O66" i="8"/>
  <c r="N66" i="8"/>
  <c r="M66" i="8"/>
  <c r="L66" i="8"/>
  <c r="K66" i="8"/>
  <c r="O65" i="8"/>
  <c r="N65" i="8"/>
  <c r="M65" i="8"/>
  <c r="L65" i="8"/>
  <c r="K65" i="8"/>
  <c r="O64" i="8"/>
  <c r="N64" i="8"/>
  <c r="M64" i="8"/>
  <c r="L64" i="8"/>
  <c r="K64" i="8"/>
  <c r="O63" i="8"/>
  <c r="N63" i="8"/>
  <c r="M63" i="8"/>
  <c r="L63" i="8"/>
  <c r="K63" i="8"/>
  <c r="O62" i="8"/>
  <c r="N62" i="8"/>
  <c r="M62" i="8"/>
  <c r="L62" i="8"/>
  <c r="K62" i="8"/>
  <c r="O61" i="8"/>
  <c r="N61" i="8"/>
  <c r="M61" i="8"/>
  <c r="L61" i="8"/>
  <c r="K61" i="8"/>
  <c r="O60" i="8"/>
  <c r="N60" i="8"/>
  <c r="M60" i="8"/>
  <c r="L60" i="8"/>
  <c r="K60" i="8"/>
  <c r="O59" i="8"/>
  <c r="N59" i="8"/>
  <c r="M59" i="8"/>
  <c r="L59" i="8"/>
  <c r="K59" i="8"/>
  <c r="O58" i="8"/>
  <c r="N58" i="8"/>
  <c r="M58" i="8"/>
  <c r="L58" i="8"/>
  <c r="K58" i="8"/>
  <c r="O57" i="8"/>
  <c r="N57" i="8"/>
  <c r="M57" i="8"/>
  <c r="L57" i="8"/>
  <c r="K57" i="8"/>
  <c r="O56" i="8"/>
  <c r="N56" i="8"/>
  <c r="M56" i="8"/>
  <c r="L56" i="8"/>
  <c r="K56" i="8"/>
  <c r="O55" i="8"/>
  <c r="N55" i="8"/>
  <c r="M55" i="8"/>
  <c r="L55" i="8"/>
  <c r="K55" i="8"/>
  <c r="O54" i="8"/>
  <c r="N54" i="8"/>
  <c r="M54" i="8"/>
  <c r="L54" i="8"/>
  <c r="K54" i="8"/>
  <c r="O53" i="8"/>
  <c r="N53" i="8"/>
  <c r="M53" i="8"/>
  <c r="L53" i="8"/>
  <c r="K53" i="8"/>
  <c r="O52" i="8"/>
  <c r="N52" i="8"/>
  <c r="M52" i="8"/>
  <c r="L52" i="8"/>
  <c r="K52" i="8"/>
  <c r="O51" i="8"/>
  <c r="N51" i="8"/>
  <c r="M51" i="8"/>
  <c r="L51" i="8"/>
  <c r="K51" i="8"/>
  <c r="O50" i="8"/>
  <c r="N50" i="8"/>
  <c r="M50" i="8"/>
  <c r="L50" i="8"/>
  <c r="K50" i="8"/>
  <c r="O49" i="8"/>
  <c r="N49" i="8"/>
  <c r="M49" i="8"/>
  <c r="L49" i="8"/>
  <c r="K49" i="8"/>
  <c r="O48" i="8"/>
  <c r="N48" i="8"/>
  <c r="M48" i="8"/>
  <c r="L48" i="8"/>
  <c r="K48" i="8"/>
  <c r="O47" i="8"/>
  <c r="N47" i="8"/>
  <c r="M47" i="8"/>
  <c r="L47" i="8"/>
  <c r="K47" i="8"/>
  <c r="O46" i="8"/>
  <c r="N46" i="8"/>
  <c r="M46" i="8"/>
  <c r="L46" i="8"/>
  <c r="K46" i="8"/>
  <c r="O45" i="8"/>
  <c r="N45" i="8"/>
  <c r="M45" i="8"/>
  <c r="L45" i="8"/>
  <c r="K45" i="8"/>
  <c r="O44" i="8"/>
  <c r="N44" i="8"/>
  <c r="M44" i="8"/>
  <c r="L44" i="8"/>
  <c r="K44" i="8"/>
  <c r="O43" i="8"/>
  <c r="N43" i="8"/>
  <c r="M43" i="8"/>
  <c r="L43" i="8"/>
  <c r="K43" i="8"/>
  <c r="O42" i="8"/>
  <c r="N42" i="8"/>
  <c r="M42" i="8"/>
  <c r="L42" i="8"/>
  <c r="K42" i="8"/>
  <c r="O41" i="8"/>
  <c r="N41" i="8"/>
  <c r="M41" i="8"/>
  <c r="L41" i="8"/>
  <c r="K41" i="8"/>
  <c r="O40" i="8"/>
  <c r="N40" i="8"/>
  <c r="M40" i="8"/>
  <c r="L40" i="8"/>
  <c r="K40" i="8"/>
  <c r="O39" i="8"/>
  <c r="N39" i="8"/>
  <c r="M39" i="8"/>
  <c r="L39" i="8"/>
  <c r="K39" i="8"/>
  <c r="O38" i="8"/>
  <c r="N38" i="8"/>
  <c r="M38" i="8"/>
  <c r="L38" i="8"/>
  <c r="K38" i="8"/>
  <c r="O37" i="8"/>
  <c r="N37" i="8"/>
  <c r="M37" i="8"/>
  <c r="L37" i="8"/>
  <c r="K37" i="8"/>
  <c r="O36" i="8"/>
  <c r="N36" i="8"/>
  <c r="M36" i="8"/>
  <c r="L36" i="8"/>
  <c r="K36" i="8"/>
  <c r="O35" i="8"/>
  <c r="N35" i="8"/>
  <c r="M35" i="8"/>
  <c r="L35" i="8"/>
  <c r="K35" i="8"/>
  <c r="O34" i="8"/>
  <c r="N34" i="8"/>
  <c r="M34" i="8"/>
  <c r="L34" i="8"/>
  <c r="K34" i="8"/>
  <c r="O33" i="8"/>
  <c r="N33" i="8"/>
  <c r="M33" i="8"/>
  <c r="L33" i="8"/>
  <c r="K33" i="8"/>
  <c r="O32" i="8"/>
  <c r="N32" i="8"/>
  <c r="M32" i="8"/>
  <c r="L32" i="8"/>
  <c r="K32" i="8"/>
  <c r="O31" i="8"/>
  <c r="N31" i="8"/>
  <c r="M31" i="8"/>
  <c r="L31" i="8"/>
  <c r="K31" i="8"/>
  <c r="O30" i="8"/>
  <c r="N30" i="8"/>
  <c r="M30" i="8"/>
  <c r="L30" i="8"/>
  <c r="K30" i="8"/>
  <c r="O29" i="8"/>
  <c r="N29" i="8"/>
  <c r="M29" i="8"/>
  <c r="L29" i="8"/>
  <c r="K29" i="8"/>
  <c r="O28" i="8"/>
  <c r="N28" i="8"/>
  <c r="M28" i="8"/>
  <c r="L28" i="8"/>
  <c r="K28" i="8"/>
  <c r="O27" i="8"/>
  <c r="N27" i="8"/>
  <c r="M27" i="8"/>
  <c r="L27" i="8"/>
  <c r="K27" i="8"/>
  <c r="O26" i="8"/>
  <c r="N26" i="8"/>
  <c r="M26" i="8"/>
  <c r="L26" i="8"/>
  <c r="K26" i="8"/>
  <c r="O25" i="8"/>
  <c r="N25" i="8"/>
  <c r="M25" i="8"/>
  <c r="L25" i="8"/>
  <c r="K25" i="8"/>
  <c r="O24" i="8"/>
  <c r="N24" i="8"/>
  <c r="M24" i="8"/>
  <c r="L24" i="8"/>
  <c r="K24" i="8"/>
  <c r="O23" i="8"/>
  <c r="N23" i="8"/>
  <c r="M23" i="8"/>
  <c r="L23" i="8"/>
  <c r="K23" i="8"/>
  <c r="O22" i="8"/>
  <c r="N22" i="8"/>
  <c r="M22" i="8"/>
  <c r="L22" i="8"/>
  <c r="K22" i="8"/>
  <c r="O21" i="8"/>
  <c r="N21" i="8"/>
  <c r="M21" i="8"/>
  <c r="L21" i="8"/>
  <c r="K21" i="8"/>
  <c r="O20" i="8"/>
  <c r="N20" i="8"/>
  <c r="M20" i="8"/>
  <c r="L20" i="8"/>
  <c r="K20" i="8"/>
  <c r="O19" i="8"/>
  <c r="N19" i="8"/>
  <c r="M19" i="8"/>
  <c r="L19" i="8"/>
  <c r="K19" i="8"/>
  <c r="O18" i="8"/>
  <c r="N18" i="8"/>
  <c r="M18" i="8"/>
  <c r="L18" i="8"/>
  <c r="K18" i="8"/>
  <c r="O17" i="8"/>
  <c r="N17" i="8"/>
  <c r="M17" i="8"/>
  <c r="L17" i="8"/>
  <c r="K17" i="8"/>
  <c r="O16" i="8"/>
  <c r="N16" i="8"/>
  <c r="M16" i="8"/>
  <c r="L16" i="8"/>
  <c r="K16" i="8"/>
  <c r="O15" i="8"/>
  <c r="N15" i="8"/>
  <c r="M15" i="8"/>
  <c r="L15" i="8"/>
  <c r="K15" i="8"/>
  <c r="O14" i="8"/>
  <c r="N14" i="8"/>
  <c r="M14" i="8"/>
  <c r="L14" i="8"/>
  <c r="K14" i="8"/>
  <c r="O13" i="8"/>
  <c r="N13" i="8"/>
  <c r="M13" i="8"/>
  <c r="L13" i="8"/>
  <c r="K13" i="8"/>
  <c r="O12" i="8"/>
  <c r="N12" i="8"/>
  <c r="M12" i="8"/>
  <c r="L12" i="8"/>
  <c r="K12" i="8"/>
  <c r="O11" i="8"/>
  <c r="N11" i="8"/>
  <c r="M11" i="8"/>
  <c r="L11" i="8"/>
  <c r="K11" i="8"/>
  <c r="O10" i="8"/>
  <c r="N10" i="8"/>
  <c r="M10" i="8"/>
  <c r="L10" i="8"/>
  <c r="K10" i="8"/>
  <c r="O9" i="8"/>
  <c r="N9" i="8"/>
  <c r="M9" i="8"/>
  <c r="L9" i="8"/>
  <c r="K9" i="8"/>
  <c r="O8" i="8"/>
  <c r="N8" i="8"/>
  <c r="M8" i="8"/>
  <c r="L8" i="8"/>
  <c r="K8" i="8"/>
  <c r="K78" i="8" l="1"/>
  <c r="N78" i="8"/>
  <c r="O78" i="8"/>
  <c r="DN45" i="7"/>
  <c r="DF45" i="7"/>
  <c r="CH45" i="7"/>
  <c r="BZ45" i="7"/>
  <c r="BB45" i="7"/>
  <c r="AT45" i="7"/>
  <c r="V45" i="7"/>
  <c r="N45" i="7"/>
  <c r="EK44" i="7"/>
  <c r="EK45" i="7" s="1"/>
  <c r="EJ44" i="7"/>
  <c r="EJ45" i="7" s="1"/>
  <c r="EI44" i="7"/>
  <c r="EI45" i="7" s="1"/>
  <c r="EH44" i="7"/>
  <c r="EH45" i="7" s="1"/>
  <c r="EG44" i="7"/>
  <c r="EG45" i="7" s="1"/>
  <c r="EF44" i="7"/>
  <c r="EF45" i="7" s="1"/>
  <c r="EE44" i="7"/>
  <c r="EE45" i="7" s="1"/>
  <c r="ED44" i="7"/>
  <c r="ED45" i="7" s="1"/>
  <c r="EC44" i="7"/>
  <c r="EC45" i="7" s="1"/>
  <c r="EB44" i="7"/>
  <c r="EB45" i="7" s="1"/>
  <c r="EA44" i="7"/>
  <c r="EA45" i="7" s="1"/>
  <c r="DZ44" i="7"/>
  <c r="DZ45" i="7" s="1"/>
  <c r="DY44" i="7"/>
  <c r="DY45" i="7" s="1"/>
  <c r="DX44" i="7"/>
  <c r="DX45" i="7" s="1"/>
  <c r="DW44" i="7"/>
  <c r="DW45" i="7" s="1"/>
  <c r="DV44" i="7"/>
  <c r="DV45" i="7" s="1"/>
  <c r="DU44" i="7"/>
  <c r="DU45" i="7" s="1"/>
  <c r="DT44" i="7"/>
  <c r="DT45" i="7" s="1"/>
  <c r="DS44" i="7"/>
  <c r="DS45" i="7" s="1"/>
  <c r="DR44" i="7"/>
  <c r="DR45" i="7" s="1"/>
  <c r="DQ44" i="7"/>
  <c r="DQ45" i="7" s="1"/>
  <c r="DP44" i="7"/>
  <c r="DP45" i="7" s="1"/>
  <c r="DO44" i="7"/>
  <c r="DO45" i="7" s="1"/>
  <c r="DN44" i="7"/>
  <c r="DM44" i="7"/>
  <c r="DM45" i="7" s="1"/>
  <c r="DL44" i="7"/>
  <c r="DL45" i="7" s="1"/>
  <c r="DK44" i="7"/>
  <c r="DK45" i="7" s="1"/>
  <c r="DJ44" i="7"/>
  <c r="DJ45" i="7" s="1"/>
  <c r="DI44" i="7"/>
  <c r="DI45" i="7" s="1"/>
  <c r="DH44" i="7"/>
  <c r="DH45" i="7" s="1"/>
  <c r="DG44" i="7"/>
  <c r="DG45" i="7" s="1"/>
  <c r="DF44" i="7"/>
  <c r="DE44" i="7"/>
  <c r="DE45" i="7" s="1"/>
  <c r="DD44" i="7"/>
  <c r="DD45" i="7" s="1"/>
  <c r="DC44" i="7"/>
  <c r="DC45" i="7" s="1"/>
  <c r="DB44" i="7"/>
  <c r="DB45" i="7" s="1"/>
  <c r="DA44" i="7"/>
  <c r="DA45" i="7" s="1"/>
  <c r="CZ44" i="7"/>
  <c r="CZ45" i="7" s="1"/>
  <c r="CY44" i="7"/>
  <c r="CY45" i="7" s="1"/>
  <c r="CX44" i="7"/>
  <c r="CX45" i="7" s="1"/>
  <c r="CW44" i="7"/>
  <c r="CW45" i="7" s="1"/>
  <c r="CV44" i="7"/>
  <c r="CV45" i="7" s="1"/>
  <c r="CU44" i="7"/>
  <c r="CU45" i="7" s="1"/>
  <c r="CT44" i="7"/>
  <c r="CT45" i="7" s="1"/>
  <c r="CS44" i="7"/>
  <c r="CS45" i="7" s="1"/>
  <c r="CR44" i="7"/>
  <c r="CR45" i="7" s="1"/>
  <c r="CQ44" i="7"/>
  <c r="CQ45" i="7" s="1"/>
  <c r="CP44" i="7"/>
  <c r="CP45" i="7" s="1"/>
  <c r="CO44" i="7"/>
  <c r="CO45" i="7" s="1"/>
  <c r="CN44" i="7"/>
  <c r="CN45" i="7" s="1"/>
  <c r="CM44" i="7"/>
  <c r="CM45" i="7" s="1"/>
  <c r="CL44" i="7"/>
  <c r="CL45" i="7" s="1"/>
  <c r="CK44" i="7"/>
  <c r="CK45" i="7" s="1"/>
  <c r="CJ44" i="7"/>
  <c r="CJ45" i="7" s="1"/>
  <c r="CI44" i="7"/>
  <c r="CI45" i="7" s="1"/>
  <c r="CH44" i="7"/>
  <c r="CG44" i="7"/>
  <c r="CG45" i="7" s="1"/>
  <c r="CF44" i="7"/>
  <c r="CF45" i="7" s="1"/>
  <c r="CE44" i="7"/>
  <c r="CE45" i="7" s="1"/>
  <c r="CD44" i="7"/>
  <c r="CD45" i="7" s="1"/>
  <c r="CC44" i="7"/>
  <c r="CC45" i="7" s="1"/>
  <c r="CB44" i="7"/>
  <c r="CB45" i="7" s="1"/>
  <c r="CA44" i="7"/>
  <c r="CA45" i="7" s="1"/>
  <c r="BZ44" i="7"/>
  <c r="BY44" i="7"/>
  <c r="BY45" i="7" s="1"/>
  <c r="BX44" i="7"/>
  <c r="BX45" i="7" s="1"/>
  <c r="BW44" i="7"/>
  <c r="BW45" i="7" s="1"/>
  <c r="BV44" i="7"/>
  <c r="BV45" i="7" s="1"/>
  <c r="BU44" i="7"/>
  <c r="BU45" i="7" s="1"/>
  <c r="BT44" i="7"/>
  <c r="BT45" i="7" s="1"/>
  <c r="BS44" i="7"/>
  <c r="BS45" i="7" s="1"/>
  <c r="BR44" i="7"/>
  <c r="BR45" i="7" s="1"/>
  <c r="BQ44" i="7"/>
  <c r="BQ45" i="7" s="1"/>
  <c r="BP44" i="7"/>
  <c r="BP45" i="7" s="1"/>
  <c r="BO44" i="7"/>
  <c r="BO45" i="7" s="1"/>
  <c r="BN44" i="7"/>
  <c r="BN45" i="7" s="1"/>
  <c r="BM44" i="7"/>
  <c r="BM45" i="7" s="1"/>
  <c r="BL44" i="7"/>
  <c r="BL45" i="7" s="1"/>
  <c r="BK44" i="7"/>
  <c r="BK45" i="7" s="1"/>
  <c r="BJ44" i="7"/>
  <c r="BJ45" i="7" s="1"/>
  <c r="BI44" i="7"/>
  <c r="BI45" i="7" s="1"/>
  <c r="BH44" i="7"/>
  <c r="BH45" i="7" s="1"/>
  <c r="BG44" i="7"/>
  <c r="BG45" i="7" s="1"/>
  <c r="BF44" i="7"/>
  <c r="BF45" i="7" s="1"/>
  <c r="BE44" i="7"/>
  <c r="BE45" i="7" s="1"/>
  <c r="BD44" i="7"/>
  <c r="BD45" i="7" s="1"/>
  <c r="BC44" i="7"/>
  <c r="BC45" i="7" s="1"/>
  <c r="BB44" i="7"/>
  <c r="BA44" i="7"/>
  <c r="BA45" i="7" s="1"/>
  <c r="AZ44" i="7"/>
  <c r="AZ45" i="7" s="1"/>
  <c r="AY44" i="7"/>
  <c r="AY45" i="7" s="1"/>
  <c r="AX44" i="7"/>
  <c r="AX45" i="7" s="1"/>
  <c r="AW44" i="7"/>
  <c r="AW45" i="7" s="1"/>
  <c r="AV44" i="7"/>
  <c r="AV45" i="7" s="1"/>
  <c r="AU44" i="7"/>
  <c r="AU45" i="7" s="1"/>
  <c r="AT44" i="7"/>
  <c r="AS44" i="7"/>
  <c r="AS45" i="7" s="1"/>
  <c r="AR44" i="7"/>
  <c r="AR45" i="7" s="1"/>
  <c r="AQ44" i="7"/>
  <c r="AQ45" i="7" s="1"/>
  <c r="AP44" i="7"/>
  <c r="AP45" i="7" s="1"/>
  <c r="AO44" i="7"/>
  <c r="AO45" i="7" s="1"/>
  <c r="AN44" i="7"/>
  <c r="AN45" i="7" s="1"/>
  <c r="AM44" i="7"/>
  <c r="AM45" i="7" s="1"/>
  <c r="AL44" i="7"/>
  <c r="AL45" i="7" s="1"/>
  <c r="AK44" i="7"/>
  <c r="AK45" i="7" s="1"/>
  <c r="AJ44" i="7"/>
  <c r="AJ45" i="7" s="1"/>
  <c r="AI44" i="7"/>
  <c r="AI45" i="7" s="1"/>
  <c r="AH44" i="7"/>
  <c r="AH45" i="7" s="1"/>
  <c r="AG44" i="7"/>
  <c r="AG45" i="7" s="1"/>
  <c r="AF44" i="7"/>
  <c r="AF45" i="7" s="1"/>
  <c r="AE44" i="7"/>
  <c r="AE45" i="7" s="1"/>
  <c r="AD44" i="7"/>
  <c r="AD45" i="7" s="1"/>
  <c r="AC44" i="7"/>
  <c r="AC45" i="7" s="1"/>
  <c r="AB44" i="7"/>
  <c r="AB45" i="7" s="1"/>
  <c r="AA44" i="7"/>
  <c r="AA45" i="7" s="1"/>
  <c r="Z44" i="7"/>
  <c r="Z45" i="7" s="1"/>
  <c r="Y44" i="7"/>
  <c r="Y45" i="7" s="1"/>
  <c r="X44" i="7"/>
  <c r="X45" i="7" s="1"/>
  <c r="W44" i="7"/>
  <c r="W45" i="7" s="1"/>
  <c r="V44" i="7"/>
  <c r="U44" i="7"/>
  <c r="U45" i="7" s="1"/>
  <c r="T44" i="7"/>
  <c r="T45" i="7" s="1"/>
  <c r="S44" i="7"/>
  <c r="S45" i="7" s="1"/>
  <c r="R44" i="7"/>
  <c r="R45" i="7" s="1"/>
  <c r="Q44" i="7"/>
  <c r="Q45" i="7" s="1"/>
  <c r="P44" i="7"/>
  <c r="P45" i="7" s="1"/>
  <c r="O44" i="7"/>
  <c r="O45" i="7" s="1"/>
  <c r="N44" i="7"/>
  <c r="M44" i="7"/>
  <c r="M45" i="7" s="1"/>
  <c r="L44" i="7"/>
  <c r="L45" i="7" s="1"/>
  <c r="K44" i="7"/>
  <c r="K45" i="7" s="1"/>
  <c r="J44" i="7"/>
  <c r="J45" i="7" s="1"/>
  <c r="I44" i="7"/>
  <c r="I45" i="7" s="1"/>
  <c r="H44" i="7"/>
  <c r="H45" i="7" s="1"/>
  <c r="G44" i="7"/>
  <c r="G45" i="7" s="1"/>
  <c r="F44" i="7"/>
  <c r="F45" i="7" s="1"/>
  <c r="E44" i="7"/>
  <c r="E45" i="7" s="1"/>
  <c r="D44" i="7"/>
  <c r="D45" i="7" s="1"/>
  <c r="C44" i="7"/>
  <c r="C45" i="7" s="1"/>
  <c r="B44" i="7"/>
  <c r="B45" i="7" s="1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DZ27" i="7"/>
  <c r="DR27" i="7"/>
  <c r="CT27" i="7"/>
  <c r="CL27" i="7"/>
  <c r="BN27" i="7"/>
  <c r="BF27" i="7"/>
  <c r="AH27" i="7"/>
  <c r="Z27" i="7"/>
  <c r="B27" i="7"/>
  <c r="EK23" i="7"/>
  <c r="EK27" i="7" s="1"/>
  <c r="EJ23" i="7"/>
  <c r="EJ27" i="7" s="1"/>
  <c r="EI23" i="7"/>
  <c r="EI27" i="7" s="1"/>
  <c r="EH23" i="7"/>
  <c r="EH27" i="7" s="1"/>
  <c r="EG23" i="7"/>
  <c r="EG27" i="7" s="1"/>
  <c r="EF23" i="7"/>
  <c r="EF27" i="7" s="1"/>
  <c r="EE23" i="7"/>
  <c r="EE27" i="7" s="1"/>
  <c r="ED23" i="7"/>
  <c r="ED27" i="7" s="1"/>
  <c r="EC23" i="7"/>
  <c r="EC27" i="7" s="1"/>
  <c r="EB23" i="7"/>
  <c r="EB27" i="7" s="1"/>
  <c r="EA23" i="7"/>
  <c r="EA27" i="7" s="1"/>
  <c r="DZ23" i="7"/>
  <c r="DY23" i="7"/>
  <c r="DY27" i="7" s="1"/>
  <c r="DX23" i="7"/>
  <c r="DX27" i="7" s="1"/>
  <c r="DW23" i="7"/>
  <c r="DW27" i="7" s="1"/>
  <c r="DV23" i="7"/>
  <c r="DV27" i="7" s="1"/>
  <c r="DU23" i="7"/>
  <c r="DU27" i="7" s="1"/>
  <c r="DT23" i="7"/>
  <c r="DT27" i="7" s="1"/>
  <c r="DS23" i="7"/>
  <c r="DS27" i="7" s="1"/>
  <c r="DR23" i="7"/>
  <c r="DQ23" i="7"/>
  <c r="DQ27" i="7" s="1"/>
  <c r="DP23" i="7"/>
  <c r="DP27" i="7" s="1"/>
  <c r="DO23" i="7"/>
  <c r="DO27" i="7" s="1"/>
  <c r="DN23" i="7"/>
  <c r="DN27" i="7" s="1"/>
  <c r="DM23" i="7"/>
  <c r="DM27" i="7" s="1"/>
  <c r="DL23" i="7"/>
  <c r="DL27" i="7" s="1"/>
  <c r="DK23" i="7"/>
  <c r="DK27" i="7" s="1"/>
  <c r="DJ23" i="7"/>
  <c r="DJ27" i="7" s="1"/>
  <c r="DI23" i="7"/>
  <c r="DI27" i="7" s="1"/>
  <c r="DH23" i="7"/>
  <c r="DH27" i="7" s="1"/>
  <c r="DG23" i="7"/>
  <c r="DG27" i="7" s="1"/>
  <c r="DF23" i="7"/>
  <c r="DF27" i="7" s="1"/>
  <c r="DE23" i="7"/>
  <c r="DE27" i="7" s="1"/>
  <c r="DD23" i="7"/>
  <c r="DD27" i="7" s="1"/>
  <c r="DC23" i="7"/>
  <c r="DC27" i="7" s="1"/>
  <c r="DB23" i="7"/>
  <c r="DB27" i="7" s="1"/>
  <c r="DA23" i="7"/>
  <c r="DA27" i="7" s="1"/>
  <c r="CZ23" i="7"/>
  <c r="CZ27" i="7" s="1"/>
  <c r="CY23" i="7"/>
  <c r="CY27" i="7" s="1"/>
  <c r="CX23" i="7"/>
  <c r="CX27" i="7" s="1"/>
  <c r="CW23" i="7"/>
  <c r="CW27" i="7" s="1"/>
  <c r="CV23" i="7"/>
  <c r="CV27" i="7" s="1"/>
  <c r="CU23" i="7"/>
  <c r="CU27" i="7" s="1"/>
  <c r="CT23" i="7"/>
  <c r="CS23" i="7"/>
  <c r="CS27" i="7" s="1"/>
  <c r="CR23" i="7"/>
  <c r="CR27" i="7" s="1"/>
  <c r="CQ23" i="7"/>
  <c r="CQ27" i="7" s="1"/>
  <c r="CP23" i="7"/>
  <c r="CP27" i="7" s="1"/>
  <c r="CO23" i="7"/>
  <c r="CO27" i="7" s="1"/>
  <c r="CN23" i="7"/>
  <c r="CN27" i="7" s="1"/>
  <c r="CM23" i="7"/>
  <c r="CM27" i="7" s="1"/>
  <c r="CL23" i="7"/>
  <c r="CK23" i="7"/>
  <c r="CK27" i="7" s="1"/>
  <c r="CJ23" i="7"/>
  <c r="CJ27" i="7" s="1"/>
  <c r="CI23" i="7"/>
  <c r="CI27" i="7" s="1"/>
  <c r="CH23" i="7"/>
  <c r="CH27" i="7" s="1"/>
  <c r="CG23" i="7"/>
  <c r="CG27" i="7" s="1"/>
  <c r="CF23" i="7"/>
  <c r="CF27" i="7" s="1"/>
  <c r="CE23" i="7"/>
  <c r="CE27" i="7" s="1"/>
  <c r="CD23" i="7"/>
  <c r="CD27" i="7" s="1"/>
  <c r="CC23" i="7"/>
  <c r="CC27" i="7" s="1"/>
  <c r="CB23" i="7"/>
  <c r="CB27" i="7" s="1"/>
  <c r="CA23" i="7"/>
  <c r="CA27" i="7" s="1"/>
  <c r="BZ23" i="7"/>
  <c r="BZ27" i="7" s="1"/>
  <c r="BY23" i="7"/>
  <c r="BY27" i="7" s="1"/>
  <c r="BX23" i="7"/>
  <c r="BX27" i="7" s="1"/>
  <c r="BW23" i="7"/>
  <c r="BW27" i="7" s="1"/>
  <c r="BV23" i="7"/>
  <c r="BV27" i="7" s="1"/>
  <c r="BU23" i="7"/>
  <c r="BU27" i="7" s="1"/>
  <c r="BT23" i="7"/>
  <c r="BT27" i="7" s="1"/>
  <c r="BS23" i="7"/>
  <c r="BS27" i="7" s="1"/>
  <c r="BR23" i="7"/>
  <c r="BR27" i="7" s="1"/>
  <c r="BQ23" i="7"/>
  <c r="BQ27" i="7" s="1"/>
  <c r="BP23" i="7"/>
  <c r="BP27" i="7" s="1"/>
  <c r="BO23" i="7"/>
  <c r="BO27" i="7" s="1"/>
  <c r="BN23" i="7"/>
  <c r="BM23" i="7"/>
  <c r="BM27" i="7" s="1"/>
  <c r="BL23" i="7"/>
  <c r="BL27" i="7" s="1"/>
  <c r="BK23" i="7"/>
  <c r="BK27" i="7" s="1"/>
  <c r="BJ23" i="7"/>
  <c r="BJ27" i="7" s="1"/>
  <c r="BI23" i="7"/>
  <c r="BI27" i="7" s="1"/>
  <c r="BH23" i="7"/>
  <c r="BH27" i="7" s="1"/>
  <c r="BG23" i="7"/>
  <c r="BG27" i="7" s="1"/>
  <c r="BF23" i="7"/>
  <c r="BE23" i="7"/>
  <c r="BE27" i="7" s="1"/>
  <c r="BD23" i="7"/>
  <c r="BD27" i="7" s="1"/>
  <c r="BC23" i="7"/>
  <c r="BC27" i="7" s="1"/>
  <c r="BB23" i="7"/>
  <c r="BB27" i="7" s="1"/>
  <c r="BA23" i="7"/>
  <c r="BA27" i="7" s="1"/>
  <c r="AZ23" i="7"/>
  <c r="AZ27" i="7" s="1"/>
  <c r="AY23" i="7"/>
  <c r="AY27" i="7" s="1"/>
  <c r="AX23" i="7"/>
  <c r="AX27" i="7" s="1"/>
  <c r="AW23" i="7"/>
  <c r="AW27" i="7" s="1"/>
  <c r="AV23" i="7"/>
  <c r="AV27" i="7" s="1"/>
  <c r="AU23" i="7"/>
  <c r="AU27" i="7" s="1"/>
  <c r="AT23" i="7"/>
  <c r="AT27" i="7" s="1"/>
  <c r="AS23" i="7"/>
  <c r="AS27" i="7" s="1"/>
  <c r="AR23" i="7"/>
  <c r="AR27" i="7" s="1"/>
  <c r="AQ23" i="7"/>
  <c r="AQ27" i="7" s="1"/>
  <c r="AP23" i="7"/>
  <c r="AP27" i="7" s="1"/>
  <c r="AO23" i="7"/>
  <c r="AO27" i="7" s="1"/>
  <c r="AN23" i="7"/>
  <c r="AN27" i="7" s="1"/>
  <c r="AM23" i="7"/>
  <c r="AM27" i="7" s="1"/>
  <c r="AL23" i="7"/>
  <c r="AL27" i="7" s="1"/>
  <c r="AK23" i="7"/>
  <c r="AK27" i="7" s="1"/>
  <c r="AJ23" i="7"/>
  <c r="AJ27" i="7" s="1"/>
  <c r="AI23" i="7"/>
  <c r="AI27" i="7" s="1"/>
  <c r="AH23" i="7"/>
  <c r="AG23" i="7"/>
  <c r="AG27" i="7" s="1"/>
  <c r="AF23" i="7"/>
  <c r="AF27" i="7" s="1"/>
  <c r="AE23" i="7"/>
  <c r="AE27" i="7" s="1"/>
  <c r="AD23" i="7"/>
  <c r="AD27" i="7" s="1"/>
  <c r="AC23" i="7"/>
  <c r="AC27" i="7" s="1"/>
  <c r="AB23" i="7"/>
  <c r="AB27" i="7" s="1"/>
  <c r="AA23" i="7"/>
  <c r="AA27" i="7" s="1"/>
  <c r="Z23" i="7"/>
  <c r="Y23" i="7"/>
  <c r="Y27" i="7" s="1"/>
  <c r="X23" i="7"/>
  <c r="X27" i="7" s="1"/>
  <c r="W23" i="7"/>
  <c r="W27" i="7" s="1"/>
  <c r="V23" i="7"/>
  <c r="V27" i="7" s="1"/>
  <c r="U23" i="7"/>
  <c r="U27" i="7" s="1"/>
  <c r="T23" i="7"/>
  <c r="T27" i="7" s="1"/>
  <c r="S23" i="7"/>
  <c r="S27" i="7" s="1"/>
  <c r="R23" i="7"/>
  <c r="R27" i="7" s="1"/>
  <c r="Q23" i="7"/>
  <c r="Q27" i="7" s="1"/>
  <c r="P23" i="7"/>
  <c r="P27" i="7" s="1"/>
  <c r="O23" i="7"/>
  <c r="O27" i="7" s="1"/>
  <c r="N23" i="7"/>
  <c r="N27" i="7" s="1"/>
  <c r="M23" i="7"/>
  <c r="M27" i="7" s="1"/>
  <c r="L23" i="7"/>
  <c r="L27" i="7" s="1"/>
  <c r="K23" i="7"/>
  <c r="K27" i="7" s="1"/>
  <c r="J23" i="7"/>
  <c r="J27" i="7" s="1"/>
  <c r="I23" i="7"/>
  <c r="I27" i="7" s="1"/>
  <c r="H23" i="7"/>
  <c r="H27" i="7" s="1"/>
  <c r="G23" i="7"/>
  <c r="G27" i="7" s="1"/>
  <c r="F23" i="7"/>
  <c r="F27" i="7" s="1"/>
  <c r="E23" i="7"/>
  <c r="E27" i="7" s="1"/>
  <c r="D23" i="7"/>
  <c r="D27" i="7" s="1"/>
  <c r="C23" i="7"/>
  <c r="C27" i="7" s="1"/>
  <c r="B23" i="7"/>
  <c r="I48" i="6"/>
  <c r="H48" i="6"/>
  <c r="G48" i="6"/>
  <c r="F48" i="6"/>
  <c r="E48" i="6"/>
  <c r="D48" i="6"/>
  <c r="C48" i="6"/>
  <c r="B48" i="6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O79" i="5"/>
  <c r="O99" i="5" s="1"/>
  <c r="N79" i="5"/>
  <c r="N99" i="5" s="1"/>
  <c r="M79" i="5"/>
  <c r="M99" i="5" s="1"/>
  <c r="L79" i="5"/>
  <c r="L99" i="5" s="1"/>
  <c r="K79" i="5"/>
  <c r="K99" i="5" s="1"/>
  <c r="J79" i="5"/>
  <c r="J99" i="5" s="1"/>
  <c r="I79" i="5"/>
  <c r="I99" i="5" s="1"/>
  <c r="H79" i="5"/>
  <c r="H99" i="5" s="1"/>
  <c r="G79" i="5"/>
  <c r="G99" i="5" s="1"/>
  <c r="F79" i="5"/>
  <c r="F99" i="5" s="1"/>
  <c r="E79" i="5"/>
  <c r="E99" i="5" s="1"/>
  <c r="D79" i="5"/>
  <c r="D99" i="5" s="1"/>
  <c r="C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79" i="5" l="1"/>
  <c r="P99" i="5" s="1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U149" i="4"/>
  <c r="T149" i="4"/>
  <c r="S149" i="4"/>
  <c r="R149" i="4"/>
  <c r="Q149" i="4"/>
  <c r="P149" i="4"/>
  <c r="K149" i="4"/>
  <c r="J149" i="4"/>
  <c r="I149" i="4"/>
  <c r="H149" i="4"/>
  <c r="G149" i="4"/>
  <c r="F149" i="4"/>
  <c r="E149" i="4"/>
  <c r="D149" i="4"/>
  <c r="C149" i="4"/>
  <c r="B149" i="4"/>
  <c r="U148" i="4"/>
  <c r="T148" i="4"/>
  <c r="S148" i="4"/>
  <c r="R148" i="4"/>
  <c r="Q148" i="4"/>
  <c r="P148" i="4"/>
  <c r="K148" i="4"/>
  <c r="J148" i="4"/>
  <c r="I148" i="4"/>
  <c r="H148" i="4"/>
  <c r="G148" i="4"/>
  <c r="F148" i="4"/>
  <c r="E148" i="4"/>
  <c r="D148" i="4"/>
  <c r="C148" i="4"/>
  <c r="B148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U142" i="4"/>
  <c r="T142" i="4"/>
  <c r="S142" i="4"/>
  <c r="R142" i="4"/>
  <c r="Q142" i="4"/>
  <c r="P142" i="4"/>
  <c r="K142" i="4"/>
  <c r="J142" i="4"/>
  <c r="I142" i="4"/>
  <c r="H142" i="4"/>
  <c r="G142" i="4"/>
  <c r="F142" i="4"/>
  <c r="E142" i="4"/>
  <c r="D142" i="4"/>
  <c r="C142" i="4"/>
  <c r="B142" i="4"/>
  <c r="U141" i="4"/>
  <c r="T141" i="4"/>
  <c r="S141" i="4"/>
  <c r="R141" i="4"/>
  <c r="Q141" i="4"/>
  <c r="P141" i="4"/>
  <c r="K141" i="4"/>
  <c r="J141" i="4"/>
  <c r="I141" i="4"/>
  <c r="H141" i="4"/>
  <c r="G141" i="4"/>
  <c r="F141" i="4"/>
  <c r="E141" i="4"/>
  <c r="D141" i="4"/>
  <c r="C141" i="4"/>
  <c r="B141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U132" i="4"/>
  <c r="T132" i="4"/>
  <c r="S132" i="4"/>
  <c r="R132" i="4"/>
  <c r="Q132" i="4"/>
  <c r="P132" i="4"/>
  <c r="K132" i="4"/>
  <c r="J132" i="4"/>
  <c r="I132" i="4"/>
  <c r="H132" i="4"/>
  <c r="G132" i="4"/>
  <c r="F132" i="4"/>
  <c r="E132" i="4"/>
  <c r="D132" i="4"/>
  <c r="C132" i="4"/>
  <c r="B132" i="4"/>
  <c r="U131" i="4"/>
  <c r="T131" i="4"/>
  <c r="S131" i="4"/>
  <c r="R131" i="4"/>
  <c r="Q131" i="4"/>
  <c r="P131" i="4"/>
  <c r="K131" i="4"/>
  <c r="J131" i="4"/>
  <c r="I131" i="4"/>
  <c r="H131" i="4"/>
  <c r="G131" i="4"/>
  <c r="F131" i="4"/>
  <c r="E131" i="4"/>
  <c r="D131" i="4"/>
  <c r="C131" i="4"/>
  <c r="B131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U125" i="4"/>
  <c r="T125" i="4"/>
  <c r="S125" i="4"/>
  <c r="R125" i="4"/>
  <c r="Q125" i="4"/>
  <c r="P125" i="4"/>
  <c r="K125" i="4"/>
  <c r="J125" i="4"/>
  <c r="I125" i="4"/>
  <c r="H125" i="4"/>
  <c r="G125" i="4"/>
  <c r="F125" i="4"/>
  <c r="E125" i="4"/>
  <c r="D125" i="4"/>
  <c r="C125" i="4"/>
  <c r="B125" i="4"/>
  <c r="U124" i="4"/>
  <c r="T124" i="4"/>
  <c r="S124" i="4"/>
  <c r="R124" i="4"/>
  <c r="Q124" i="4"/>
  <c r="P124" i="4"/>
  <c r="K124" i="4"/>
  <c r="J124" i="4"/>
  <c r="I124" i="4"/>
  <c r="H124" i="4"/>
  <c r="G124" i="4"/>
  <c r="F124" i="4"/>
  <c r="E124" i="4"/>
  <c r="D124" i="4"/>
  <c r="C124" i="4"/>
  <c r="B124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O99" i="4"/>
  <c r="O100" i="4" s="1"/>
  <c r="N99" i="4"/>
  <c r="N100" i="4" s="1"/>
  <c r="M99" i="4"/>
  <c r="M148" i="4" s="1"/>
  <c r="L99" i="4"/>
  <c r="L148" i="4" s="1"/>
  <c r="O91" i="4"/>
  <c r="N91" i="4"/>
  <c r="M91" i="4"/>
  <c r="L91" i="4"/>
  <c r="M83" i="4"/>
  <c r="L83" i="4"/>
  <c r="N79" i="4"/>
  <c r="O75" i="4"/>
  <c r="O79" i="4" s="1"/>
  <c r="N75" i="4"/>
  <c r="M75" i="4"/>
  <c r="M79" i="4" s="1"/>
  <c r="L75" i="4"/>
  <c r="L79" i="4" s="1"/>
  <c r="N43" i="4"/>
  <c r="N132" i="4" s="1"/>
  <c r="O42" i="4"/>
  <c r="O124" i="4" s="1"/>
  <c r="N42" i="4"/>
  <c r="N124" i="4" s="1"/>
  <c r="M42" i="4"/>
  <c r="M131" i="4" s="1"/>
  <c r="L42" i="4"/>
  <c r="L131" i="4" s="1"/>
  <c r="O34" i="4"/>
  <c r="N34" i="4"/>
  <c r="M34" i="4"/>
  <c r="L34" i="4"/>
  <c r="L22" i="4"/>
  <c r="O18" i="4"/>
  <c r="O22" i="4" s="1"/>
  <c r="N18" i="4"/>
  <c r="N22" i="4" s="1"/>
  <c r="M18" i="4"/>
  <c r="M22" i="4" s="1"/>
  <c r="L18" i="4"/>
  <c r="N131" i="4" l="1"/>
  <c r="M100" i="4"/>
  <c r="M142" i="4" s="1"/>
  <c r="N149" i="4"/>
  <c r="N142" i="4"/>
  <c r="O149" i="4"/>
  <c r="O142" i="4"/>
  <c r="N125" i="4"/>
  <c r="N148" i="4"/>
  <c r="O43" i="4"/>
  <c r="O131" i="4"/>
  <c r="O148" i="4"/>
  <c r="M124" i="4"/>
  <c r="M141" i="4"/>
  <c r="M149" i="4"/>
  <c r="L124" i="4"/>
  <c r="L100" i="4"/>
  <c r="N141" i="4"/>
  <c r="L141" i="4"/>
  <c r="O141" i="4"/>
  <c r="L43" i="4"/>
  <c r="M43" i="4"/>
  <c r="O132" i="4" l="1"/>
  <c r="O125" i="4"/>
  <c r="M125" i="4"/>
  <c r="M132" i="4"/>
  <c r="L142" i="4"/>
  <c r="L149" i="4"/>
  <c r="L125" i="4"/>
  <c r="L132" i="4"/>
  <c r="G31" i="3" l="1"/>
  <c r="K29" i="3"/>
  <c r="K31" i="3" s="1"/>
  <c r="J29" i="3"/>
  <c r="J31" i="3" s="1"/>
  <c r="F29" i="3"/>
  <c r="F31" i="3" s="1"/>
  <c r="E29" i="3"/>
  <c r="E31" i="3" s="1"/>
  <c r="D29" i="3"/>
  <c r="D31" i="3" s="1"/>
  <c r="B29" i="3"/>
  <c r="B31" i="3" s="1"/>
  <c r="M28" i="3"/>
  <c r="M27" i="3"/>
  <c r="H26" i="3"/>
  <c r="M26" i="3" s="1"/>
  <c r="H25" i="3"/>
  <c r="M25" i="3" s="1"/>
  <c r="H24" i="3"/>
  <c r="M24" i="3" s="1"/>
  <c r="H23" i="3"/>
  <c r="M23" i="3" s="1"/>
  <c r="H22" i="3"/>
  <c r="M22" i="3" s="1"/>
  <c r="H21" i="3"/>
  <c r="M21" i="3" s="1"/>
  <c r="H20" i="3"/>
  <c r="M20" i="3" s="1"/>
  <c r="H19" i="3"/>
  <c r="M19" i="3" s="1"/>
  <c r="H18" i="3"/>
  <c r="M18" i="3" s="1"/>
  <c r="H17" i="3"/>
  <c r="M17" i="3" s="1"/>
  <c r="M16" i="3"/>
  <c r="H16" i="3"/>
  <c r="H15" i="3"/>
  <c r="M15" i="3" s="1"/>
  <c r="H14" i="3"/>
  <c r="M14" i="3" s="1"/>
  <c r="H13" i="3"/>
  <c r="M13" i="3" s="1"/>
  <c r="M11" i="3"/>
  <c r="M10" i="3"/>
  <c r="M9" i="3"/>
  <c r="M8" i="3"/>
  <c r="M7" i="3"/>
  <c r="M29" i="3" l="1"/>
  <c r="M31" i="3" s="1"/>
  <c r="H29" i="3"/>
  <c r="H31" i="3" s="1"/>
  <c r="F44" i="2" l="1"/>
  <c r="F45" i="2" s="1"/>
  <c r="E44" i="2"/>
  <c r="E45" i="2" s="1"/>
  <c r="C44" i="2"/>
  <c r="C45" i="2" s="1"/>
  <c r="B44" i="2"/>
  <c r="B45" i="2" s="1"/>
  <c r="F36" i="2"/>
  <c r="E36" i="2"/>
  <c r="C36" i="2"/>
  <c r="B36" i="2"/>
  <c r="F23" i="2"/>
  <c r="F27" i="2" s="1"/>
  <c r="E23" i="2"/>
  <c r="E27" i="2" s="1"/>
  <c r="C23" i="2"/>
  <c r="C27" i="2" s="1"/>
  <c r="B23" i="2"/>
  <c r="B27" i="2" s="1"/>
</calcChain>
</file>

<file path=xl/sharedStrings.xml><?xml version="1.0" encoding="utf-8"?>
<sst xmlns="http://schemas.openxmlformats.org/spreadsheetml/2006/main" count="5681" uniqueCount="1346">
  <si>
    <t>Tafla 2 Rekstraryfirlit A hluta, landið allt</t>
  </si>
  <si>
    <t>Tafla 4 Framlög Jöfnunarsjóðs</t>
  </si>
  <si>
    <t>Tafla 5 Framlög Jöfnunarsjóðs vegna málefna fatlaðra</t>
  </si>
  <si>
    <t>Tafla 7 Skatttekjur aðalsjóðs (kr. á íbúa)</t>
  </si>
  <si>
    <t>Tafla 8 Rekstur málaflokka (kr. á íbúa)</t>
  </si>
  <si>
    <t>Tafla 16 Aldursskipting íbúanna eftir sveitarfélögum</t>
  </si>
  <si>
    <t>Höfuðborgarsvæðið</t>
  </si>
  <si>
    <t>Önnur</t>
  </si>
  <si>
    <t>Landið allt</t>
  </si>
  <si>
    <t>Reykjavíkurborg</t>
  </si>
  <si>
    <t>utan Reykjavíkurborgar</t>
  </si>
  <si>
    <t>sveitarfélög</t>
  </si>
  <si>
    <t>Íbúafjöldi</t>
  </si>
  <si>
    <t>A hluti</t>
  </si>
  <si>
    <t>A og B hluti</t>
  </si>
  <si>
    <t>A  hluti</t>
  </si>
  <si>
    <t>Rekstrarreikningur (í þús.kr.)</t>
  </si>
  <si>
    <t>Skatttekjur án Jöfnunarsjóðs</t>
  </si>
  <si>
    <t>Framlag Jöfnunarsjóðs</t>
  </si>
  <si>
    <t>Þjónustutekjur og aðrar tekjur</t>
  </si>
  <si>
    <t>Tekjur</t>
  </si>
  <si>
    <t>Laun og launatengd gjöld</t>
  </si>
  <si>
    <t>Breyting lifeyrisskuldb.</t>
  </si>
  <si>
    <t>Annar rekstrarkostnaður</t>
  </si>
  <si>
    <t>Afskriftir</t>
  </si>
  <si>
    <t>Gjöld</t>
  </si>
  <si>
    <t>Rekstrarniðurst. fyrir fjárm.l. og óregl.l.</t>
  </si>
  <si>
    <t>Fjármunatekj. og (fjármagnsgj.)</t>
  </si>
  <si>
    <t>Rekstrarniðurstaða fyrir óreglulega liði</t>
  </si>
  <si>
    <t>Óreglulegir liðir</t>
  </si>
  <si>
    <t>Rekstrarniðurstaða eftir óreglulega liði</t>
  </si>
  <si>
    <t>Efnahagsreikningur (í þús.kr.)</t>
  </si>
  <si>
    <t>Varanlegir rekstrarfjármunir</t>
  </si>
  <si>
    <t>Áhættufjármunir og langtímakröfur</t>
  </si>
  <si>
    <t>Fastafjármunir</t>
  </si>
  <si>
    <t>Veltufjármunir</t>
  </si>
  <si>
    <t>Eignir</t>
  </si>
  <si>
    <t>Eigið fé</t>
  </si>
  <si>
    <t>Skuldbindingar</t>
  </si>
  <si>
    <t>Langtímaskuldir</t>
  </si>
  <si>
    <t>Skammtímaskuldir</t>
  </si>
  <si>
    <t>Skuldir án skuldbindinga</t>
  </si>
  <si>
    <t>Skuldir og skuldbindingar</t>
  </si>
  <si>
    <t>Skuldir og eigið fé</t>
  </si>
  <si>
    <t>Sjóðstreymi (í þús.kr.)</t>
  </si>
  <si>
    <t>Rekstrarniðurstaða</t>
  </si>
  <si>
    <t>Liðir sem hafa ekki áhrif á fjárstr.</t>
  </si>
  <si>
    <t>Veltufé frá rekstri</t>
  </si>
  <si>
    <t>Br. á rekstrart. eignum og skuldum</t>
  </si>
  <si>
    <t>Handbært fé frá rekstri</t>
  </si>
  <si>
    <t>Fjárfestingarhreyfingar</t>
  </si>
  <si>
    <t>Fjármögnunarhreyfingar</t>
  </si>
  <si>
    <t>Hækkun (lækkun) á handbæru fé</t>
  </si>
  <si>
    <t>Heildar-</t>
  </si>
  <si>
    <t>Laun og</t>
  </si>
  <si>
    <t>Breyting</t>
  </si>
  <si>
    <t>Annar</t>
  </si>
  <si>
    <t>Fjármunatekj./</t>
  </si>
  <si>
    <t>Óreglulegir</t>
  </si>
  <si>
    <t>tekjur</t>
  </si>
  <si>
    <t>launat. gjöld</t>
  </si>
  <si>
    <t>lífeyrisskuldb.</t>
  </si>
  <si>
    <t>rekstrarkostn.</t>
  </si>
  <si>
    <t>samtals</t>
  </si>
  <si>
    <t>(fjármagnsgj.)</t>
  </si>
  <si>
    <t>liðir</t>
  </si>
  <si>
    <t>Niðurstaða</t>
  </si>
  <si>
    <t>í þús. kr.</t>
  </si>
  <si>
    <t>Útsvar</t>
  </si>
  <si>
    <t>Fasteignaskattur</t>
  </si>
  <si>
    <t>Framlög úr Jöfnunarsjóði</t>
  </si>
  <si>
    <t>Skatttekjur</t>
  </si>
  <si>
    <t>Félagsþjónusta</t>
  </si>
  <si>
    <t>Heilbrigðismál</t>
  </si>
  <si>
    <t>Fræðslu- og uppeldismál</t>
  </si>
  <si>
    <t>Menningarmál</t>
  </si>
  <si>
    <t>Æskulýðs- og íþróttamál</t>
  </si>
  <si>
    <t>Brunamál og almannavarnir</t>
  </si>
  <si>
    <t>Hreinlætismál</t>
  </si>
  <si>
    <t>Skipulags- og byggingamál</t>
  </si>
  <si>
    <t>Umferðar- og samgöngumál</t>
  </si>
  <si>
    <t>Umhverfismál</t>
  </si>
  <si>
    <t>Atvinnumál</t>
  </si>
  <si>
    <t>Framlög til B-hluta fyrirtækja</t>
  </si>
  <si>
    <t>Sameiginlegur kostnaður</t>
  </si>
  <si>
    <t>Breyting lífeyrisskuldbindinga</t>
  </si>
  <si>
    <t>Óvenjulegir liðir</t>
  </si>
  <si>
    <t>Fjármagnsliðir</t>
  </si>
  <si>
    <t>Aðalsjóður</t>
  </si>
  <si>
    <t>Aðrir sjóðir A-hluta og milliviðsk.</t>
  </si>
  <si>
    <t>Rekstur A hluta samtals</t>
  </si>
  <si>
    <t>Rekstrarreikningur ( A hluti )</t>
  </si>
  <si>
    <t>Í þús kr. á verðlagi hvers árs</t>
  </si>
  <si>
    <t>Efnahagsreikningur ( A hluti )</t>
  </si>
  <si>
    <t>Sjóðstreymisyfirlit ( A hluti )</t>
  </si>
  <si>
    <t>í þús kr. á verðlagi hvers árs</t>
  </si>
  <si>
    <t>Rekstrarreikningur ( A og B hluti )</t>
  </si>
  <si>
    <t>Efnahagsreikningur ( A og B hluti )</t>
  </si>
  <si>
    <t>Sjóðstreymisyfirlit ( A og B hluti )</t>
  </si>
  <si>
    <t>Lykiltölur ( A hluti )</t>
  </si>
  <si>
    <t>íbúafjöldi</t>
  </si>
  <si>
    <t>Í hlutfalli við tekjur</t>
  </si>
  <si>
    <t>Laun, launatengd gjöld og br.lífs.skb.</t>
  </si>
  <si>
    <t>Krónur á íbúa</t>
  </si>
  <si>
    <t>Veltufjárhlutfall</t>
  </si>
  <si>
    <t>Lykiltölur ( A og B hluti )</t>
  </si>
  <si>
    <t>Reglugerð nr. 1088/2018</t>
  </si>
  <si>
    <t>Reglugerð nr. 351/2002</t>
  </si>
  <si>
    <t>Rgl. 80/2001</t>
  </si>
  <si>
    <t>Rgl .23/2013</t>
  </si>
  <si>
    <t>Framlög</t>
  </si>
  <si>
    <t>Almenn</t>
  </si>
  <si>
    <t>vegna</t>
  </si>
  <si>
    <t>til</t>
  </si>
  <si>
    <t>Tekju-</t>
  </si>
  <si>
    <t>Útgjalda-</t>
  </si>
  <si>
    <t>jöfnunarfr.</t>
  </si>
  <si>
    <t>v/sérþarfa</t>
  </si>
  <si>
    <t>Skólab.</t>
  </si>
  <si>
    <t>framlög</t>
  </si>
  <si>
    <t>sam-</t>
  </si>
  <si>
    <t>fjárhags-</t>
  </si>
  <si>
    <t>sérstakra</t>
  </si>
  <si>
    <t>jöfnunar-</t>
  </si>
  <si>
    <t>til reksturs</t>
  </si>
  <si>
    <t>fatlaðra</t>
  </si>
  <si>
    <t>nýbúa-</t>
  </si>
  <si>
    <t>að</t>
  </si>
  <si>
    <t>Fasteigna-</t>
  </si>
  <si>
    <t>eflingar</t>
  </si>
  <si>
    <t>eininga</t>
  </si>
  <si>
    <t>erfiðleika</t>
  </si>
  <si>
    <t>verkefna</t>
  </si>
  <si>
    <t>grunnskóla</t>
  </si>
  <si>
    <t>nemenda</t>
  </si>
  <si>
    <t>fræðslu</t>
  </si>
  <si>
    <t>Reykjum</t>
  </si>
  <si>
    <t>yfirf.</t>
  </si>
  <si>
    <t>skatts-</t>
  </si>
  <si>
    <t>tónlistar-</t>
  </si>
  <si>
    <t>a-liður 7.gr.</t>
  </si>
  <si>
    <t>b-liður 7.gr.</t>
  </si>
  <si>
    <t>11.gr.</t>
  </si>
  <si>
    <t>12.gr.</t>
  </si>
  <si>
    <t>13.gr.</t>
  </si>
  <si>
    <t>3.gr.</t>
  </si>
  <si>
    <t>4.gr.</t>
  </si>
  <si>
    <t>5.gr.</t>
  </si>
  <si>
    <t>6.gr.</t>
  </si>
  <si>
    <t>grunnsk.</t>
  </si>
  <si>
    <t>jöfnun</t>
  </si>
  <si>
    <t>námi</t>
  </si>
  <si>
    <t>Samtals</t>
  </si>
  <si>
    <t>Reykjavíkurborg*</t>
  </si>
  <si>
    <t>Kópavogsbær</t>
  </si>
  <si>
    <t>Seltjarnarnesbær</t>
  </si>
  <si>
    <t>Garðabær</t>
  </si>
  <si>
    <t>Hafnarfjarðarkaupstaður</t>
  </si>
  <si>
    <t>Mosfellsbær</t>
  </si>
  <si>
    <t>Kjósarhreppur</t>
  </si>
  <si>
    <t>Reykjanesbær</t>
  </si>
  <si>
    <t>Grindavíkurbær</t>
  </si>
  <si>
    <t>Sveitarfélagið Vogar</t>
  </si>
  <si>
    <t>Suðurnesjabær</t>
  </si>
  <si>
    <t>Akraneskaupstaður</t>
  </si>
  <si>
    <t>Skorradalshreppur</t>
  </si>
  <si>
    <t>Hvalfjarðarsveit</t>
  </si>
  <si>
    <t>Borgarbyggð</t>
  </si>
  <si>
    <t>Grundarfjarðarbær</t>
  </si>
  <si>
    <t>Helgafellssveit</t>
  </si>
  <si>
    <t>Stykkishólmsbær</t>
  </si>
  <si>
    <t>Eyja- og Miklaholtshreppur</t>
  </si>
  <si>
    <t>Snæfellsbær</t>
  </si>
  <si>
    <t>Dalabyggð</t>
  </si>
  <si>
    <t>Bolungarvíkurkaupstaður</t>
  </si>
  <si>
    <t>Ísafjarðarbær</t>
  </si>
  <si>
    <t>Reykhólahreppur</t>
  </si>
  <si>
    <t>Tálknafjarðarhreppur</t>
  </si>
  <si>
    <t>Vesturbyggð</t>
  </si>
  <si>
    <t>Súðavíkurhreppur</t>
  </si>
  <si>
    <t>Árneshreppur</t>
  </si>
  <si>
    <t>Kaldrananeshreppur</t>
  </si>
  <si>
    <t>Strandabyggð</t>
  </si>
  <si>
    <t>Sveitarfélagið Skagafjörður</t>
  </si>
  <si>
    <t>Húnaþing vestra</t>
  </si>
  <si>
    <t xml:space="preserve">Blönduósbær </t>
  </si>
  <si>
    <t>Sveitarfélagið Skagaströnd</t>
  </si>
  <si>
    <t>Skagabyggð</t>
  </si>
  <si>
    <t>Húnavatnshreppur</t>
  </si>
  <si>
    <t>Akrahreppur</t>
  </si>
  <si>
    <t>Akureyrarkaupstaður</t>
  </si>
  <si>
    <t>Norðurþing</t>
  </si>
  <si>
    <t>Fjallabyggð</t>
  </si>
  <si>
    <t>Dalvíkurbyggð</t>
  </si>
  <si>
    <t>Eyjafjarðarsveit</t>
  </si>
  <si>
    <t>Hörgársveit</t>
  </si>
  <si>
    <t>Svalbarðsstrandarhreppur</t>
  </si>
  <si>
    <t>Grýtubakkahreppur</t>
  </si>
  <si>
    <t>Skútustaðahreppur</t>
  </si>
  <si>
    <t>Tjörneshreppur</t>
  </si>
  <si>
    <t>Þingeyjarsveit</t>
  </si>
  <si>
    <t>Svalbarðshreppur</t>
  </si>
  <si>
    <t>Langanesbyggð</t>
  </si>
  <si>
    <t>Fjarðabyggð</t>
  </si>
  <si>
    <t>Múlaþing</t>
  </si>
  <si>
    <t>Vopnafjarðarhreppur</t>
  </si>
  <si>
    <t>Fljótsdalshreppur</t>
  </si>
  <si>
    <t>Vestmannaeyjabær</t>
  </si>
  <si>
    <t>Sveitarfélagið Árborg</t>
  </si>
  <si>
    <t>Sveitarfélagið Hornafjörður</t>
  </si>
  <si>
    <t>Mýrdalshreppur</t>
  </si>
  <si>
    <t>Skaftárhreppur</t>
  </si>
  <si>
    <t>Ásahreppur</t>
  </si>
  <si>
    <t>Rangárþing eystra</t>
  </si>
  <si>
    <t>Rangárþing ytra</t>
  </si>
  <si>
    <t>Hrunamannahreppur</t>
  </si>
  <si>
    <t>Hveragerðisbær</t>
  </si>
  <si>
    <t>Sveitarfélagið Ölfus</t>
  </si>
  <si>
    <t>Grímsnes- og Grafningshreppur</t>
  </si>
  <si>
    <t>Skeiða- og Gnúpverjahreppur</t>
  </si>
  <si>
    <t>Bláskógabyggð</t>
  </si>
  <si>
    <t>Flóahreppur</t>
  </si>
  <si>
    <t>Vatnsveituframkvæmdir á lögbýlum</t>
  </si>
  <si>
    <t>Greiningar- og ráðgjafarstöð ríkisins</t>
  </si>
  <si>
    <t>Samband sveitarfélaga á höfuðborgarsvæðinu</t>
  </si>
  <si>
    <t>Samband sveitarfélaga á Suðurnesjum</t>
  </si>
  <si>
    <t>Samband sveitarfélaga á Vesturlandi</t>
  </si>
  <si>
    <t>Fjórðungssamband Vestfirðinga</t>
  </si>
  <si>
    <t>Samtök sveitarfélaga á Norðurlandi vestra</t>
  </si>
  <si>
    <t>SSNE</t>
  </si>
  <si>
    <t>Samband sveitarfélaga á Austurlandi</t>
  </si>
  <si>
    <t>Samtök sunnlenskra sveitarfélaga</t>
  </si>
  <si>
    <t>Framlög alls</t>
  </si>
  <si>
    <t>Framlög vegna</t>
  </si>
  <si>
    <t>Greiðslur</t>
  </si>
  <si>
    <t>breytinga-</t>
  </si>
  <si>
    <t>lengdrar</t>
  </si>
  <si>
    <t>langtímaleigu-</t>
  </si>
  <si>
    <t>alm. framlaga</t>
  </si>
  <si>
    <t>kostnaðar</t>
  </si>
  <si>
    <t>Viðbótarframlög</t>
  </si>
  <si>
    <t>viðveru</t>
  </si>
  <si>
    <t>NPA</t>
  </si>
  <si>
    <t>samninga</t>
  </si>
  <si>
    <t>Stofnframlög</t>
  </si>
  <si>
    <t>Reykjavíkuborg</t>
  </si>
  <si>
    <t>Seltjarnarneskaupstaður</t>
  </si>
  <si>
    <t xml:space="preserve">Garðabær </t>
  </si>
  <si>
    <t>Mosfellsbær og Kjósarhreppur</t>
  </si>
  <si>
    <t>Borgarbyggð, Dalir og Skorradalur</t>
  </si>
  <si>
    <t>Snæfellsnes</t>
  </si>
  <si>
    <t>Vestfirðir</t>
  </si>
  <si>
    <t>Fjallabyggð og Dalvíkurbyggð</t>
  </si>
  <si>
    <t>Eyjafjörður</t>
  </si>
  <si>
    <t>Þingeyjarsýslur</t>
  </si>
  <si>
    <t>Austurland</t>
  </si>
  <si>
    <t>Suðurland</t>
  </si>
  <si>
    <t>Framlög samtals</t>
  </si>
  <si>
    <t>Annað</t>
  </si>
  <si>
    <t>Sumardvöl í Reykjadal</t>
  </si>
  <si>
    <t>Gistiheimilið Melgerð 7, Kópavogi</t>
  </si>
  <si>
    <t>Breytingakostnaður</t>
  </si>
  <si>
    <t xml:space="preserve">Samband íslenskra sveitarfélaga </t>
  </si>
  <si>
    <t>Vinnumálastofnun - AMS</t>
  </si>
  <si>
    <t>Fasteignasjóður Jöfnunarsjóðs sveitarfélaga</t>
  </si>
  <si>
    <t>Óhafið 31. des. 2020</t>
  </si>
  <si>
    <t>Hörgárbyggð</t>
  </si>
  <si>
    <t>Grímsnes- og Grafningshr.</t>
  </si>
  <si>
    <t>Skeiða- og Gnúpverjahr.</t>
  </si>
  <si>
    <t>Kr. á íbúa, raðað eftir íbúafjölda</t>
  </si>
  <si>
    <t>Jöfnunar-</t>
  </si>
  <si>
    <t>Íbúafj.</t>
  </si>
  <si>
    <t>0001 Útsvör</t>
  </si>
  <si>
    <t>0006 Fasteignaskattur</t>
  </si>
  <si>
    <t>0010 Framlög úr Jöfnunarsjóði sveitarfélaga</t>
  </si>
  <si>
    <t>0035 Lóðarleiga</t>
  </si>
  <si>
    <t>Grand Total</t>
  </si>
  <si>
    <t>skattur</t>
  </si>
  <si>
    <t>sjóður</t>
  </si>
  <si>
    <t>ígildi</t>
  </si>
  <si>
    <t>0000 Reykjavíkurborg</t>
  </si>
  <si>
    <t>1000 Kópavogsbær</t>
  </si>
  <si>
    <t>1400 Hafnarfjarðarkaupstaður</t>
  </si>
  <si>
    <t>2000 Reykjanesbær</t>
  </si>
  <si>
    <t>1300 Garðabær</t>
  </si>
  <si>
    <t>1604 Mosfellsbær</t>
  </si>
  <si>
    <t>8200 Sveitarfélagið Árborg</t>
  </si>
  <si>
    <t>3000 Akraneskaupstaður</t>
  </si>
  <si>
    <t>7300 Fjarðabyggð</t>
  </si>
  <si>
    <t>7400 Múlaþing</t>
  </si>
  <si>
    <t>8000 Vestmannaeyjabær</t>
  </si>
  <si>
    <t>5200 Sveitarfélagið Skagafjörður</t>
  </si>
  <si>
    <t>4200 Ísafjarðarbær</t>
  </si>
  <si>
    <t>3609 Borgarbyggð</t>
  </si>
  <si>
    <t>2510 Suðurnesjabær</t>
  </si>
  <si>
    <t>2300 Grindavíkurbær</t>
  </si>
  <si>
    <t>6100 Norðurþing</t>
  </si>
  <si>
    <t>8716 Hveragerðisbær</t>
  </si>
  <si>
    <t>8401 Sveitarfélagið Hornafjörður</t>
  </si>
  <si>
    <t>8717 Sveitarfélagið Ölfus</t>
  </si>
  <si>
    <t>6250 Fjallabyggð</t>
  </si>
  <si>
    <t>8613 Rangárþing eystra</t>
  </si>
  <si>
    <t>6400 Dalvíkurbyggð</t>
  </si>
  <si>
    <t>8614 Rangárþing ytra</t>
  </si>
  <si>
    <t>3714 Snæfellsbær</t>
  </si>
  <si>
    <t>2506 Sveitarfélagið Vogar</t>
  </si>
  <si>
    <t>5508 Húnaþing vestra</t>
  </si>
  <si>
    <t>3711 Stykkishólmsbær</t>
  </si>
  <si>
    <t>8721 Bláskógabyggð</t>
  </si>
  <si>
    <t>6513 Eyjafjarðarsveit</t>
  </si>
  <si>
    <t>4607 Vesturbyggð</t>
  </si>
  <si>
    <t>4100 Bolungarvíkurkaupstaður</t>
  </si>
  <si>
    <t xml:space="preserve">5604 Blönduósbær </t>
  </si>
  <si>
    <t>3709 Grundarfjarðarbær</t>
  </si>
  <si>
    <t>6612 Þingeyjarsveit</t>
  </si>
  <si>
    <t>8710 Hrunamannahreppur</t>
  </si>
  <si>
    <t>8508 Mýrdalshreppur</t>
  </si>
  <si>
    <t>8722 Flóahreppur</t>
  </si>
  <si>
    <t>6515 Hörgársveit</t>
  </si>
  <si>
    <t>7502 Vopnafjarðarhreppur</t>
  </si>
  <si>
    <t>3511 Hvalfjarðarsveit</t>
  </si>
  <si>
    <t>8509 Skaftárhreppur</t>
  </si>
  <si>
    <t>3811 Dalabyggð</t>
  </si>
  <si>
    <t>8720 Skeiða- og Gnúpverjahreppur</t>
  </si>
  <si>
    <t>6709 Langanesbyggð</t>
  </si>
  <si>
    <t>8719 Grímsnes- og Grafningshreppur</t>
  </si>
  <si>
    <t>6607 Skútustaðahreppur</t>
  </si>
  <si>
    <t>5609 Sveitarfélagið Skagaströnd</t>
  </si>
  <si>
    <t>6601 Svalbarðsstrandarhreppur</t>
  </si>
  <si>
    <t>4911 Strandabyggð</t>
  </si>
  <si>
    <t>5612 Húnavatnshreppur</t>
  </si>
  <si>
    <t>6602 Grýtubakkahreppur</t>
  </si>
  <si>
    <t>8610 Ásahreppur</t>
  </si>
  <si>
    <t>4604 Tálknafjarðarhreppur</t>
  </si>
  <si>
    <t>1606 Kjósarhreppur</t>
  </si>
  <si>
    <t>4502 Reykhólahreppur</t>
  </si>
  <si>
    <t>5706 Akrahreppur</t>
  </si>
  <si>
    <t>4803 Súðavíkurhreppur</t>
  </si>
  <si>
    <t>3713 Eyja- og Miklaholtshreppur</t>
  </si>
  <si>
    <t>4902 Kaldrananeshreppur</t>
  </si>
  <si>
    <t>7505 Fljótsdalshreppur</t>
  </si>
  <si>
    <t>6706 Svalbarðshreppur</t>
  </si>
  <si>
    <t>5611 Skagabyggð</t>
  </si>
  <si>
    <t>3506 Skorradalshreppur</t>
  </si>
  <si>
    <t>3710 Helgafellssveit</t>
  </si>
  <si>
    <t>6611 Tjörneshreppur</t>
  </si>
  <si>
    <t>4901 Árneshreppur</t>
  </si>
  <si>
    <t>íbúafj.</t>
  </si>
  <si>
    <t>kostnaður</t>
  </si>
  <si>
    <t>Svnr</t>
  </si>
  <si>
    <t>Heiti</t>
  </si>
  <si>
    <t>Laun og launtengd gjöld</t>
  </si>
  <si>
    <t>Gjöld Total</t>
  </si>
  <si>
    <t>Nettó</t>
  </si>
  <si>
    <t>02 Félagsþjónusta</t>
  </si>
  <si>
    <t>03 Heilbrigðismál</t>
  </si>
  <si>
    <t>04 Fræðslu- og uppeldismál</t>
  </si>
  <si>
    <t>05 Menningarmál</t>
  </si>
  <si>
    <t>Æskulýðs- og íþrottamál</t>
  </si>
  <si>
    <t>06 Æskulýðs- og íþróttamál</t>
  </si>
  <si>
    <t>07 Brunamál og almannavarnir</t>
  </si>
  <si>
    <t>08 Hreinlætismál</t>
  </si>
  <si>
    <t>Skipulags- og byggingarmál</t>
  </si>
  <si>
    <t>09 Skipulags- og byggingarmál</t>
  </si>
  <si>
    <t>10 Umferðar- og samgöngumál</t>
  </si>
  <si>
    <t>11 Umhverfismál</t>
  </si>
  <si>
    <t>13 Atvinnumál</t>
  </si>
  <si>
    <t>21 Sameiginlegur kostnaður</t>
  </si>
  <si>
    <t>Tafla 9a. Lykiltölur, hlutfall við tekjur</t>
  </si>
  <si>
    <t>Tafla 9b. Lykiltölur, hlutfall við tekjur</t>
  </si>
  <si>
    <t>Laun,</t>
  </si>
  <si>
    <t>Fjár-</t>
  </si>
  <si>
    <t>launat.gj. og</t>
  </si>
  <si>
    <t>Veltufé frá</t>
  </si>
  <si>
    <t xml:space="preserve">festingar- </t>
  </si>
  <si>
    <t>Skuldir án</t>
  </si>
  <si>
    <t>Skuldir og</t>
  </si>
  <si>
    <t>br.lífsj.skb.</t>
  </si>
  <si>
    <t>rekstri</t>
  </si>
  <si>
    <t>hreyfingar</t>
  </si>
  <si>
    <t>skuldb.</t>
  </si>
  <si>
    <t>1100 Seltjarnarnesbær</t>
  </si>
  <si>
    <t>Tafla 10a. Lykiltölur úr rekstri</t>
  </si>
  <si>
    <t>Tafla 10b. Lykiltölur úr rekstri</t>
  </si>
  <si>
    <t>rekstrargj.</t>
  </si>
  <si>
    <t>Fjármagns-</t>
  </si>
  <si>
    <t>Óreglul.</t>
  </si>
  <si>
    <t>Rekstrar-</t>
  </si>
  <si>
    <t>og afskr.</t>
  </si>
  <si>
    <t>niðurstaða</t>
  </si>
  <si>
    <t>Tafla 11a. Lykiltölur úr sjóðsstreymi og efnahag</t>
  </si>
  <si>
    <t>Tafla 11b. Lykiltölur úr sjóðsstreymi og efnahag</t>
  </si>
  <si>
    <t xml:space="preserve">Fjárfestingar- </t>
  </si>
  <si>
    <t>Skuldir með</t>
  </si>
  <si>
    <t>í þús.kr.</t>
  </si>
  <si>
    <t>Álagningar-</t>
  </si>
  <si>
    <t xml:space="preserve">Álagt </t>
  </si>
  <si>
    <t>prósenta</t>
  </si>
  <si>
    <t>útsvar skv.</t>
  </si>
  <si>
    <t>útsvar, hluti</t>
  </si>
  <si>
    <t>nettó</t>
  </si>
  <si>
    <t>brúttó útsvar</t>
  </si>
  <si>
    <t>Svnr.</t>
  </si>
  <si>
    <t>Heiti sveitarfélags</t>
  </si>
  <si>
    <t>útsvars</t>
  </si>
  <si>
    <t>álagningaskrá</t>
  </si>
  <si>
    <t>Jöfnunarsjóðs</t>
  </si>
  <si>
    <t>útsvar</t>
  </si>
  <si>
    <t>kr.á íbúa</t>
  </si>
  <si>
    <t>Útsvarsstofn</t>
  </si>
  <si>
    <t>Álagn.</t>
  </si>
  <si>
    <t>Álagning</t>
  </si>
  <si>
    <t>prós.</t>
  </si>
  <si>
    <t>kr.</t>
  </si>
  <si>
    <t>stofn</t>
  </si>
  <si>
    <t>A-fl.</t>
  </si>
  <si>
    <t>B-fl.</t>
  </si>
  <si>
    <t>C-fl.</t>
  </si>
  <si>
    <t>álagning</t>
  </si>
  <si>
    <t>á íbúa</t>
  </si>
  <si>
    <t>Fráveitugj.</t>
  </si>
  <si>
    <t>Vatnsgjald</t>
  </si>
  <si>
    <t>Sorp-</t>
  </si>
  <si>
    <t xml:space="preserve">    Lóðarleiga</t>
  </si>
  <si>
    <t>A-liður</t>
  </si>
  <si>
    <t>B-liður</t>
  </si>
  <si>
    <t>C-liður</t>
  </si>
  <si>
    <t>hreinsunargj.</t>
  </si>
  <si>
    <t>eyðingargj.</t>
  </si>
  <si>
    <t xml:space="preserve">% af </t>
  </si>
  <si>
    <t>íbúðir /</t>
  </si>
  <si>
    <t>íbúðir</t>
  </si>
  <si>
    <t>fyrirtæki</t>
  </si>
  <si>
    <t>Fj.</t>
  </si>
  <si>
    <t>Sveitarfélag</t>
  </si>
  <si>
    <t>%</t>
  </si>
  <si>
    <t>fm</t>
  </si>
  <si>
    <t>tunnugjald</t>
  </si>
  <si>
    <t>% af lm</t>
  </si>
  <si>
    <t>gjd.</t>
  </si>
  <si>
    <t>0000</t>
  </si>
  <si>
    <t>Reykjavíkurborg 1) 5)</t>
  </si>
  <si>
    <t>207,71 kr/m2</t>
  </si>
  <si>
    <t>Reykjanesbær 11)</t>
  </si>
  <si>
    <t>Akraneskaupstaður 1 ) 5)</t>
  </si>
  <si>
    <t>Hvalfjarðarsveit 5)</t>
  </si>
  <si>
    <t>Borgarbyggð 2) 12)</t>
  </si>
  <si>
    <t>336,39 kr/m2</t>
  </si>
  <si>
    <t>Grundarfjarðarbær 6)</t>
  </si>
  <si>
    <t>306,79 kr/m2</t>
  </si>
  <si>
    <t>Stykkishólmsbær 7)</t>
  </si>
  <si>
    <t>259,90 kr/m2</t>
  </si>
  <si>
    <t>Blönduósbær</t>
  </si>
  <si>
    <t>Dalvíkurbyggð 4) 9)</t>
  </si>
  <si>
    <t>Eyjafjarðarsveit 8)</t>
  </si>
  <si>
    <t>Hörgársveit 8)</t>
  </si>
  <si>
    <t>Svalbarðsstrandarhr. 8)</t>
  </si>
  <si>
    <t>10,50 kr/m2</t>
  </si>
  <si>
    <t>Múlaþing 10)</t>
  </si>
  <si>
    <t>Grímsn.- og Grafningshr.</t>
  </si>
  <si>
    <t>5) Vatnsgjald: Fast gjald kr. 5.352 og gjald á hvern fermetra kr. 207,71</t>
  </si>
  <si>
    <t>6) Vatnsgjald: Fast gjald kr. 6.970 og gjald á hvern fermetra kr. 306,79</t>
  </si>
  <si>
    <t>7) Vatnsgjald: Fast gjald kr. 6.698 og gjald á hvern fermetra kr. 259,90</t>
  </si>
  <si>
    <t>12) Vatnsgjald: Fast gjald kr. 7.642 og gjald á hvern fermetra kr. 336,39</t>
  </si>
  <si>
    <t>1. janúar 2021</t>
  </si>
  <si>
    <t>milli ára</t>
  </si>
  <si>
    <t>Tafla 16.  Aldursskipting íbúanna eftir sveitarfélögum</t>
  </si>
  <si>
    <t>Hlf</t>
  </si>
  <si>
    <t>0 ára</t>
  </si>
  <si>
    <t>í %</t>
  </si>
  <si>
    <t>1- 5</t>
  </si>
  <si>
    <t xml:space="preserve">í % </t>
  </si>
  <si>
    <t>6 - 15</t>
  </si>
  <si>
    <t>16 - 25</t>
  </si>
  <si>
    <t>26 - 66</t>
  </si>
  <si>
    <t xml:space="preserve">67 - 79 </t>
  </si>
  <si>
    <t>80 -</t>
  </si>
  <si>
    <t>Alls</t>
  </si>
  <si>
    <t>Á 1. ári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</si>
  <si>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</si>
  <si>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</si>
  <si>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</si>
  <si>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</si>
  <si>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</si>
  <si>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</si>
  <si>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</si>
  <si>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</si>
  <si>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</si>
  <si>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</si>
  <si>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</si>
  <si>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</si>
  <si>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</si>
  <si>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</si>
  <si>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</si>
  <si>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</si>
  <si>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</si>
  <si>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</si>
  <si>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</si>
  <si>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</si>
  <si>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</si>
  <si>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</si>
  <si>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</si>
  <si>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</si>
  <si>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</si>
  <si>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</si>
  <si>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</si>
  <si>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</si>
  <si>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</si>
  <si>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</si>
  <si>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</si>
  <si>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</si>
  <si>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</si>
  <si>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</si>
  <si>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</si>
  <si>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</si>
  <si>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</si>
  <si>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</si>
  <si>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</si>
  <si>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</si>
  <si>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</si>
  <si>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</si>
  <si>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</si>
  <si>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</si>
  <si>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</si>
  <si>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</si>
  <si>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</si>
  <si>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</si>
  <si>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</si>
  <si>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</si>
  <si>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</si>
  <si>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</si>
  <si>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</si>
  <si>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</si>
  <si>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</si>
  <si>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</si>
  <si>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</si>
  <si>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</si>
  <si>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</si>
  <si>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</si>
  <si>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</si>
  <si>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</si>
  <si>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</si>
  <si>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</si>
  <si>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</si>
  <si>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</si>
  <si>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</si>
  <si>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</si>
  <si>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</si>
  <si>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</si>
  <si>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</si>
  <si>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</si>
  <si>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</si>
  <si>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</si>
  <si>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</si>
  <si>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</si>
  <si>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</si>
  <si>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</si>
  <si>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</si>
  <si>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</si>
  <si>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</si>
  <si>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</si>
  <si>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</si>
  <si>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</si>
  <si>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</si>
  <si>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</si>
  <si>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</si>
  <si>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</si>
  <si>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</si>
  <si>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</si>
  <si>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</si>
  <si>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</si>
  <si>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</si>
  <si>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</si>
  <si>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</si>
  <si>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</si>
  <si>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</si>
  <si>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</si>
  <si>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</si>
  <si>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</si>
  <si>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</si>
  <si>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</si>
  <si>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</si>
  <si>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</si>
  <si>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</si>
  <si>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</si>
  <si>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</si>
  <si>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</si>
  <si>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</si>
  <si>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BSRB</t>
  </si>
  <si>
    <t>BHM</t>
  </si>
  <si>
    <t>KÍ</t>
  </si>
  <si>
    <t>ASÍ</t>
  </si>
  <si>
    <t>stöðugildi</t>
  </si>
  <si>
    <t>Ýmis samstarfsverkefni</t>
  </si>
  <si>
    <t>Brúttó</t>
  </si>
  <si>
    <t>Stöðugildi</t>
  </si>
  <si>
    <t>Bekkjar-</t>
  </si>
  <si>
    <t>gjöld</t>
  </si>
  <si>
    <t>Fjöldi</t>
  </si>
  <si>
    <t>kennara</t>
  </si>
  <si>
    <t>annara</t>
  </si>
  <si>
    <t>Skóli</t>
  </si>
  <si>
    <t>deildir</t>
  </si>
  <si>
    <t>Launa og lanatengd</t>
  </si>
  <si>
    <t>Önnur gjöld</t>
  </si>
  <si>
    <t>(í þús.kr.)</t>
  </si>
  <si>
    <t>með réttindi</t>
  </si>
  <si>
    <t>án réttinda</t>
  </si>
  <si>
    <t>starfmanna</t>
  </si>
  <si>
    <t>I Höfuðborgarsvæði</t>
  </si>
  <si>
    <t>Austurbæjarskóli</t>
  </si>
  <si>
    <t>1-10</t>
  </si>
  <si>
    <t>Árbæjarskóli</t>
  </si>
  <si>
    <t>Ártúnsskóli</t>
  </si>
  <si>
    <t>1-7</t>
  </si>
  <si>
    <t>Breiðagerðisskóli</t>
  </si>
  <si>
    <t>Breiðholtsskóli</t>
  </si>
  <si>
    <t>Brúarskóli  1)</t>
  </si>
  <si>
    <t>Dalskóli</t>
  </si>
  <si>
    <t>Fellaskóli, Rvík</t>
  </si>
  <si>
    <t>Foldaskóli</t>
  </si>
  <si>
    <t>Fossvogsskóli</t>
  </si>
  <si>
    <t>Grandaskóli</t>
  </si>
  <si>
    <t>Hagaskóli</t>
  </si>
  <si>
    <t>8-10</t>
  </si>
  <si>
    <t>Hamraskóli</t>
  </si>
  <si>
    <t>Háteigsskóli</t>
  </si>
  <si>
    <t>Hlíðaskóli</t>
  </si>
  <si>
    <t>Hólabrekkuskóli</t>
  </si>
  <si>
    <t>Húsaskóli</t>
  </si>
  <si>
    <t xml:space="preserve">Ingunnarskóli </t>
  </si>
  <si>
    <t>Klettaskóli 1)</t>
  </si>
  <si>
    <t>Klébergsskóli</t>
  </si>
  <si>
    <t>Langholtsskóli</t>
  </si>
  <si>
    <t>Laugalækjarskóli</t>
  </si>
  <si>
    <t>7-10</t>
  </si>
  <si>
    <t>Laugarnesskóli</t>
  </si>
  <si>
    <t>1-6</t>
  </si>
  <si>
    <t>Melaskóli</t>
  </si>
  <si>
    <t>Norðlingaskóli</t>
  </si>
  <si>
    <t>Réttarholtsskóli</t>
  </si>
  <si>
    <t>Rimaskóli</t>
  </si>
  <si>
    <t>Selásskóli</t>
  </si>
  <si>
    <t>Seljaskóli</t>
  </si>
  <si>
    <t>Sæmundarskóli</t>
  </si>
  <si>
    <t>Vesturbæjarskóli</t>
  </si>
  <si>
    <t>Vogaskóli</t>
  </si>
  <si>
    <t>Ölduselsskóli</t>
  </si>
  <si>
    <t>0000 Reykjavíkurborg samtals</t>
  </si>
  <si>
    <t>1000</t>
  </si>
  <si>
    <t>Álfhólsskóli</t>
  </si>
  <si>
    <t>Hörðuvallaskóli</t>
  </si>
  <si>
    <t>Kársnesskóli</t>
  </si>
  <si>
    <t>Kópavogsskóli</t>
  </si>
  <si>
    <t>Lindaskóli</t>
  </si>
  <si>
    <t>Salaskóli</t>
  </si>
  <si>
    <t>Smáraskóli</t>
  </si>
  <si>
    <t>Snælandsskóli</t>
  </si>
  <si>
    <t>Vatnsendaskóli</t>
  </si>
  <si>
    <t>1000 Kópavogsbær samtals</t>
  </si>
  <si>
    <t>1100</t>
  </si>
  <si>
    <t>Grunnskóli Seltjarnarness</t>
  </si>
  <si>
    <t>1100 Seltjarnarnesbær samtals</t>
  </si>
  <si>
    <t>1300</t>
  </si>
  <si>
    <t>Álftanesskóli</t>
  </si>
  <si>
    <t>Flataskóli</t>
  </si>
  <si>
    <t>Garðaskóli</t>
  </si>
  <si>
    <t>Hofsstaðaskóli</t>
  </si>
  <si>
    <t>Sjálandsskóli</t>
  </si>
  <si>
    <t>Urriðaholtsskóli</t>
  </si>
  <si>
    <t>1300 Garðabær samtals</t>
  </si>
  <si>
    <t>1400</t>
  </si>
  <si>
    <t>Áslandsskóli</t>
  </si>
  <si>
    <t>Hraunvallaskóli</t>
  </si>
  <si>
    <t>Hvaleyrarskóli</t>
  </si>
  <si>
    <t>Lækjarskóli</t>
  </si>
  <si>
    <t>Setbergsskóli</t>
  </si>
  <si>
    <t>Skarðshlíðarskóli</t>
  </si>
  <si>
    <t>1-9</t>
  </si>
  <si>
    <t>Víðistaðaskóli</t>
  </si>
  <si>
    <t>Öldutúnsskóli</t>
  </si>
  <si>
    <t>1400 Hafnarfjarðarkaupstaður samtals</t>
  </si>
  <si>
    <t>1604</t>
  </si>
  <si>
    <t>Helgafellsskóli</t>
  </si>
  <si>
    <t>Krikaskóli</t>
  </si>
  <si>
    <t>1-4</t>
  </si>
  <si>
    <t>Lágafellsskóli</t>
  </si>
  <si>
    <t>Varmárskóli</t>
  </si>
  <si>
    <t>1604 Mosfellsbær samtals</t>
  </si>
  <si>
    <t>I Höfuðborgarsvæði samtals</t>
  </si>
  <si>
    <t>II Suðurnes</t>
  </si>
  <si>
    <t>2000</t>
  </si>
  <si>
    <t>Akurskóli</t>
  </si>
  <si>
    <t>Háaleitisskóli Rnes</t>
  </si>
  <si>
    <t>Heiðarskóli Rnes</t>
  </si>
  <si>
    <t>Holtaskóli</t>
  </si>
  <si>
    <t>Myllubakkaskóli</t>
  </si>
  <si>
    <t>Njarðvíkurskóli</t>
  </si>
  <si>
    <t>Stapaskóli</t>
  </si>
  <si>
    <t>2000 Reykjanesbær samtals</t>
  </si>
  <si>
    <t>2300</t>
  </si>
  <si>
    <t>Grunnskóli Grindavíkur</t>
  </si>
  <si>
    <t>2300 Grindavíkurbær samtals</t>
  </si>
  <si>
    <t>2506</t>
  </si>
  <si>
    <t>Stóru-Vogaskóli</t>
  </si>
  <si>
    <t>2506 Sveitarfélagið Vogar samtals</t>
  </si>
  <si>
    <t>2510</t>
  </si>
  <si>
    <t>Gerðaskóli</t>
  </si>
  <si>
    <t>Grunnskólinn í Sandgerði</t>
  </si>
  <si>
    <t>2510 Suðurnesjabær samtals</t>
  </si>
  <si>
    <t>II Suðurnes samtals</t>
  </si>
  <si>
    <t>III Vesturland</t>
  </si>
  <si>
    <t>3000</t>
  </si>
  <si>
    <t>Brekkubæjarskóli</t>
  </si>
  <si>
    <t>Grundaskóli</t>
  </si>
  <si>
    <t>3000 Akraneskaupstaður samtals</t>
  </si>
  <si>
    <t>3511</t>
  </si>
  <si>
    <t>Heiðarskóli</t>
  </si>
  <si>
    <t>3511 Hvalfjarðarsveit samtals</t>
  </si>
  <si>
    <t>3609</t>
  </si>
  <si>
    <t>Grunnskóli Borgarfjarðarsveitar</t>
  </si>
  <si>
    <t>Grunnskólinn í Borgarnesi</t>
  </si>
  <si>
    <t>3609 Borgarbyggð samtals</t>
  </si>
  <si>
    <t>3709</t>
  </si>
  <si>
    <t>Grunnskóli Grundarfjarðar</t>
  </si>
  <si>
    <t>3709 Grundarfjarðarbær samtals</t>
  </si>
  <si>
    <t>3711</t>
  </si>
  <si>
    <t>Grunnskólinn í Stykkishólmi</t>
  </si>
  <si>
    <t>3711 Stykkishólmsbær samtals</t>
  </si>
  <si>
    <t>3713</t>
  </si>
  <si>
    <t>Laugargerðisskóli</t>
  </si>
  <si>
    <t>3714</t>
  </si>
  <si>
    <t>Grunnskóli Snæfellsbæjar</t>
  </si>
  <si>
    <t>3714 Snæfellsbær samtals</t>
  </si>
  <si>
    <t>3811</t>
  </si>
  <si>
    <t>Auðarskóli</t>
  </si>
  <si>
    <t>3811 Dalabyggð samtals</t>
  </si>
  <si>
    <t>III Vesturland samtals</t>
  </si>
  <si>
    <t>IV Vestfirðir</t>
  </si>
  <si>
    <t>4100</t>
  </si>
  <si>
    <t>Grunnskóli Bolungarvíkur</t>
  </si>
  <si>
    <t>4100 Bolungarvíkurkaupstaður samtals</t>
  </si>
  <si>
    <t>4200</t>
  </si>
  <si>
    <t>Grunnskóli Önundarfjarðar</t>
  </si>
  <si>
    <t>Grunnskólinn á Ísafirði</t>
  </si>
  <si>
    <t>Grunnskólinn á Suðureyri</t>
  </si>
  <si>
    <t>Grunnskólinn Þingeyri</t>
  </si>
  <si>
    <t>4200 Ísafjarðarbær samtals</t>
  </si>
  <si>
    <t>4502</t>
  </si>
  <si>
    <t>Reykhólaskóli</t>
  </si>
  <si>
    <t>4502 Reykhólahreppur samtals</t>
  </si>
  <si>
    <t>4604</t>
  </si>
  <si>
    <t>Grunnskólinn á Tálknafirði</t>
  </si>
  <si>
    <t>4604 Tálknafjarðarhreppur samtals</t>
  </si>
  <si>
    <t>4607</t>
  </si>
  <si>
    <t>Bíldudalsskóli</t>
  </si>
  <si>
    <t>Patreksskóli</t>
  </si>
  <si>
    <t>4607 Vesturbyggð samtals</t>
  </si>
  <si>
    <t>4803</t>
  </si>
  <si>
    <t>Súðavíkurskóli</t>
  </si>
  <si>
    <t>4803 Súðavíkurhreppur samtals</t>
  </si>
  <si>
    <t>4902</t>
  </si>
  <si>
    <t>Grunnskólinn á Drangsnesi</t>
  </si>
  <si>
    <t>4911</t>
  </si>
  <si>
    <t>Grunnskólinn Hólmavík</t>
  </si>
  <si>
    <t>4911 Strandabyggð samtals</t>
  </si>
  <si>
    <t>IV Vestfirðir samtals</t>
  </si>
  <si>
    <t>V Norðurland vestra</t>
  </si>
  <si>
    <t>5200</t>
  </si>
  <si>
    <t>Árskóli Sauðárkróki</t>
  </si>
  <si>
    <t>Grunnskólinn austan Vatna</t>
  </si>
  <si>
    <t>Varmahlíðarskóli</t>
  </si>
  <si>
    <t>5200 Sveitarfélagið Skagafjörður samtals</t>
  </si>
  <si>
    <t>5508</t>
  </si>
  <si>
    <t>Grunnskóli Húnaþings vestra</t>
  </si>
  <si>
    <t>5508 Húnaþing vestra samtals</t>
  </si>
  <si>
    <t>5604</t>
  </si>
  <si>
    <t>Grunnskólinn á Blönduósi</t>
  </si>
  <si>
    <t>5604 Blönduósbær  samtals</t>
  </si>
  <si>
    <t>5609</t>
  </si>
  <si>
    <t>Höfðaskóli</t>
  </si>
  <si>
    <t>5609 Sveitarfélagið Skagaströnd samtals</t>
  </si>
  <si>
    <t>5612</t>
  </si>
  <si>
    <t>Húnavallaskóli</t>
  </si>
  <si>
    <t>5612 Húnavatnshreppur samtals</t>
  </si>
  <si>
    <t>V Norðurland vestra samtals</t>
  </si>
  <si>
    <t>VI Norðurland eystra</t>
  </si>
  <si>
    <t>6000</t>
  </si>
  <si>
    <t>Brekkuskóli</t>
  </si>
  <si>
    <t>Giljaskóli</t>
  </si>
  <si>
    <t>Glerárskóli</t>
  </si>
  <si>
    <t>Grunnskólinn í Hrísey</t>
  </si>
  <si>
    <t>Hlíðarskóli 1)</t>
  </si>
  <si>
    <t>Lundarskóli</t>
  </si>
  <si>
    <t>Naustarskóli</t>
  </si>
  <si>
    <t>Oddeyrarskóli</t>
  </si>
  <si>
    <t>Síðuskóli</t>
  </si>
  <si>
    <t>6100</t>
  </si>
  <si>
    <t>Borgarhólsskóli</t>
  </si>
  <si>
    <t>Grunnskóli Raufarhafnar</t>
  </si>
  <si>
    <t>Öxarfjarðarskóli</t>
  </si>
  <si>
    <t>6100 Norðurþing samtals</t>
  </si>
  <si>
    <t>6250</t>
  </si>
  <si>
    <t>Grunnskóli Fjallabyggðar</t>
  </si>
  <si>
    <t>6250 Fjallabyggð samtals</t>
  </si>
  <si>
    <t>6400</t>
  </si>
  <si>
    <t>Árskógarskóli</t>
  </si>
  <si>
    <t>Grunnskóli Dalvíkurbyggðar</t>
  </si>
  <si>
    <t>6400 Dalvíkurbyggð samtals</t>
  </si>
  <si>
    <t>6513</t>
  </si>
  <si>
    <t>Hrafnagilsskóli</t>
  </si>
  <si>
    <t>6513 Eyjafjarðarsveit samtals</t>
  </si>
  <si>
    <t>6515</t>
  </si>
  <si>
    <t>Þelamerkurskóli</t>
  </si>
  <si>
    <t>6515 Hörgársveit samtals</t>
  </si>
  <si>
    <t>6601</t>
  </si>
  <si>
    <t>Valsárskóli</t>
  </si>
  <si>
    <t>6601 Svalbarðsstrandarhreppur samtals</t>
  </si>
  <si>
    <t>6602</t>
  </si>
  <si>
    <t>Grenivíkurskóli</t>
  </si>
  <si>
    <t>6602 Grýtubakkahreppur samtals</t>
  </si>
  <si>
    <t>6607</t>
  </si>
  <si>
    <t>Reykjahlíðarskóli</t>
  </si>
  <si>
    <t>6607 Skútustaðahreppur samtals</t>
  </si>
  <si>
    <t>6612</t>
  </si>
  <si>
    <t>Grunnskóli Þingeyjarsveitar</t>
  </si>
  <si>
    <t>6612 Þingeyjarsveit samtals</t>
  </si>
  <si>
    <t>6709</t>
  </si>
  <si>
    <t>Grunnskólinn á Þórshöfn</t>
  </si>
  <si>
    <t>6709 Langanesbyggð samtals</t>
  </si>
  <si>
    <t>VI Norðurland eystra samtals</t>
  </si>
  <si>
    <t>VII Austurland</t>
  </si>
  <si>
    <t>7300</t>
  </si>
  <si>
    <t>Breiðdals-og Stöðvarfjarðarskóli</t>
  </si>
  <si>
    <t>Grunnskóli Fáskrúðsfjarðar</t>
  </si>
  <si>
    <t>Grunnskóli Reyðarfjarðar</t>
  </si>
  <si>
    <t>Grunnskólinn á Eskifirði</t>
  </si>
  <si>
    <t>Nesskóli</t>
  </si>
  <si>
    <t>7300 Fjarðabyggð samtals</t>
  </si>
  <si>
    <t>7400</t>
  </si>
  <si>
    <t>Brúarásskóli</t>
  </si>
  <si>
    <t>Egilsstaðaskóli</t>
  </si>
  <si>
    <t>Fellaskóli, Múlaþing</t>
  </si>
  <si>
    <t>Grunnskóli Djúpavogs</t>
  </si>
  <si>
    <t xml:space="preserve">Seyðisfjarðarskóli  </t>
  </si>
  <si>
    <t>7400 Múlaþing samtals</t>
  </si>
  <si>
    <t>7502</t>
  </si>
  <si>
    <t>Vopnafjarðarskóli</t>
  </si>
  <si>
    <t>7502 Vopnafjarðarhreppur samtals</t>
  </si>
  <si>
    <t>VII Austurland samtals</t>
  </si>
  <si>
    <t>VIII Suðurland</t>
  </si>
  <si>
    <t>8000</t>
  </si>
  <si>
    <t>Grunnskóli Vestmannaeyja</t>
  </si>
  <si>
    <t>8000 Vestmannaeyjabær samtals</t>
  </si>
  <si>
    <t>8200</t>
  </si>
  <si>
    <t>Barnaskólinn á Eb. og Stk.</t>
  </si>
  <si>
    <t>Sunnulækjarskóli</t>
  </si>
  <si>
    <t>Vallaskóli</t>
  </si>
  <si>
    <t>8200 Sveitarfélagið Árborg samtals</t>
  </si>
  <si>
    <t>8401</t>
  </si>
  <si>
    <t>Grunnskóli Hornafjarðar</t>
  </si>
  <si>
    <t>Grunnskólinn í Hofgarði</t>
  </si>
  <si>
    <t>8401 Sveitarfélagið Hornafjörður samtals</t>
  </si>
  <si>
    <t>8508</t>
  </si>
  <si>
    <t>Víkurskóli</t>
  </si>
  <si>
    <t>8508 Mýrdalshreppur samtals</t>
  </si>
  <si>
    <t>8509</t>
  </si>
  <si>
    <t>Kirkjubæjarskóli á Síðu</t>
  </si>
  <si>
    <t>8509 Skaftárhreppur samtals</t>
  </si>
  <si>
    <t>8613</t>
  </si>
  <si>
    <t>Hvolsskóli</t>
  </si>
  <si>
    <t>8613 Rangárþing eystra samtals</t>
  </si>
  <si>
    <t>8614</t>
  </si>
  <si>
    <t>Grunnskólinn á Hellu</t>
  </si>
  <si>
    <t>Laugalandsskóli, Holtum 2)</t>
  </si>
  <si>
    <t>8614 Rangárþing ytra samtals</t>
  </si>
  <si>
    <t>8710</t>
  </si>
  <si>
    <t>Flúðaskóli</t>
  </si>
  <si>
    <t>8710 Hrunamannahreppur samtals</t>
  </si>
  <si>
    <t>8716</t>
  </si>
  <si>
    <t>Grunnskólinn í Hveragerði</t>
  </si>
  <si>
    <t>8716 Hveragerðisbær samtals</t>
  </si>
  <si>
    <t>8717</t>
  </si>
  <si>
    <t>Grunnskólinn í Þorlákshöfn</t>
  </si>
  <si>
    <t>8717 Sveitarfélagið Ölfus samtals</t>
  </si>
  <si>
    <t>8719</t>
  </si>
  <si>
    <t>Kerhólsskóli</t>
  </si>
  <si>
    <t>8719 Grímsnes- og Grafningshreppur samtals</t>
  </si>
  <si>
    <t>8720</t>
  </si>
  <si>
    <t>Þjórsárskóli</t>
  </si>
  <si>
    <t>8720 Skeiða- og Gnúpverjahreppur samtals</t>
  </si>
  <si>
    <t>8721</t>
  </si>
  <si>
    <t>Bláskógaskóli á Laugarvatni</t>
  </si>
  <si>
    <t>Bláskógaskóli í Reykholti</t>
  </si>
  <si>
    <t>8721 Bláskógabyggð samtals</t>
  </si>
  <si>
    <t>8722</t>
  </si>
  <si>
    <t>Flóaskóli</t>
  </si>
  <si>
    <t>8722 Flóahreppur samtals</t>
  </si>
  <si>
    <t>VIII Suðurland samtals</t>
  </si>
  <si>
    <t>Sjálfstætt starfandi grunnskólar sem fá rekstrarstuðning frá viðkomandi sveitarfélögum</t>
  </si>
  <si>
    <t>Barnask. Hjallast. Rvík.</t>
  </si>
  <si>
    <t>Landakotsskóli</t>
  </si>
  <si>
    <t>Skóli Ísaks Jónssonar</t>
  </si>
  <si>
    <t>Suðurhlíðarskóli</t>
  </si>
  <si>
    <t>Tjarnarskóli</t>
  </si>
  <si>
    <t>Waldorfskólinn Sólstafir</t>
  </si>
  <si>
    <t>Waldorfskólinn Lækjarbotnum</t>
  </si>
  <si>
    <t>Alþjóðarskólinn á Íslandi</t>
  </si>
  <si>
    <t>Barnask. Hjallast. Vífilsstöðum</t>
  </si>
  <si>
    <t>Barnask. Hjallast. Hjallabraut</t>
  </si>
  <si>
    <t>Framsýn</t>
  </si>
  <si>
    <t>Sjálfstætt starfandi grunnskólar samtals</t>
  </si>
  <si>
    <t>1) Sérskólar</t>
  </si>
  <si>
    <t>2) Grunnskólar sem reknir eru í samstarfi sveitarfélaga</t>
  </si>
  <si>
    <t>Heimild: Ársreikningar sveitarfélaga og Hagstofa Íslands</t>
  </si>
  <si>
    <t>Börn í leikskóla</t>
  </si>
  <si>
    <t>Stöðugildi starfsfólks</t>
  </si>
  <si>
    <t>7 klst</t>
  </si>
  <si>
    <t>Heilsd.</t>
  </si>
  <si>
    <t>Leik-</t>
  </si>
  <si>
    <t>Ófagl.</t>
  </si>
  <si>
    <t xml:space="preserve"> 5 - 6</t>
  </si>
  <si>
    <t>eða</t>
  </si>
  <si>
    <t>Börn</t>
  </si>
  <si>
    <t>skóla-</t>
  </si>
  <si>
    <t>upp.</t>
  </si>
  <si>
    <t>og</t>
  </si>
  <si>
    <t>Stöðug.</t>
  </si>
  <si>
    <t>Leikskóli</t>
  </si>
  <si>
    <t>klst</t>
  </si>
  <si>
    <t>lengur</t>
  </si>
  <si>
    <t>alls</t>
  </si>
  <si>
    <t>kenn.</t>
  </si>
  <si>
    <t>mennt.</t>
  </si>
  <si>
    <t>annað</t>
  </si>
  <si>
    <t>Samt.</t>
  </si>
  <si>
    <t>Leikskólinn Austurborg</t>
  </si>
  <si>
    <t>Leikskólinn Álftaborg</t>
  </si>
  <si>
    <t>Leikskólinn Árborg</t>
  </si>
  <si>
    <t>Leikskólinn Ártúnsskóli</t>
  </si>
  <si>
    <t>Leikskólinn Bakkaberg</t>
  </si>
  <si>
    <t>Leikskólinn Bakkaborg</t>
  </si>
  <si>
    <t>Leikskólinn Bjarthlíð</t>
  </si>
  <si>
    <t>Leikskólinn Blásalir</t>
  </si>
  <si>
    <t>Leikskólinn Borg</t>
  </si>
  <si>
    <t>Leikskólinn Brákarborg</t>
  </si>
  <si>
    <t>Leikskólinn Brekkuborg</t>
  </si>
  <si>
    <t>Leikskólinn Dalskóli</t>
  </si>
  <si>
    <t>Leikskólinn Drafnar-/Dvergasteinn</t>
  </si>
  <si>
    <t>Leikskólinn Engjaborg</t>
  </si>
  <si>
    <t>Leikskólinn Fífuborg</t>
  </si>
  <si>
    <t>Leikskólinn Funaborg</t>
  </si>
  <si>
    <t>Leikskólinn Furuskógar</t>
  </si>
  <si>
    <t>Leikskólinn Garðaborg</t>
  </si>
  <si>
    <t>Leikskólinn Geislabaugur</t>
  </si>
  <si>
    <t>Leikskólinn Grandaborg</t>
  </si>
  <si>
    <t>Leikskólinn Grænaborg</t>
  </si>
  <si>
    <t>Leikskólinn Gullborg</t>
  </si>
  <si>
    <t>Leikskólinn Hagaborg</t>
  </si>
  <si>
    <t>Leikskólinn Hamrar</t>
  </si>
  <si>
    <t>Leikskólinn Hálsaskógur</t>
  </si>
  <si>
    <t>Leikskólinn Heiðarborg</t>
  </si>
  <si>
    <t>Leikskólinn Hlíð, Rvík</t>
  </si>
  <si>
    <t>Leikskólinn Hof</t>
  </si>
  <si>
    <t>Leikskólinn Holt, Rvík</t>
  </si>
  <si>
    <t>Leikskólinn Hólaborg</t>
  </si>
  <si>
    <t>Leikskólinn Hraunborg, Rvík</t>
  </si>
  <si>
    <t>Leikskólinn Hulduheimar, Rvík</t>
  </si>
  <si>
    <t>Leikskólinn Jöklaborg</t>
  </si>
  <si>
    <t>Leikskólinn Jörfi</t>
  </si>
  <si>
    <t>Leikskólinn Klambrar</t>
  </si>
  <si>
    <t>Leikskólinn Klettaborg, Rvík</t>
  </si>
  <si>
    <t>Leikskólinn Kvistaborg</t>
  </si>
  <si>
    <t>Leikskólinn Langholt</t>
  </si>
  <si>
    <t>Leikskólinn Laufskálar</t>
  </si>
  <si>
    <t>Leikskólinn Laugasól</t>
  </si>
  <si>
    <t>Leikskólinn Lyngheimar</t>
  </si>
  <si>
    <t>Leikskólinn Maríuborg</t>
  </si>
  <si>
    <t>Leikskólinn Miðborg</t>
  </si>
  <si>
    <t>Leikskólinn Múlaborg</t>
  </si>
  <si>
    <t>Leikskólinn Nóaborg</t>
  </si>
  <si>
    <t>Leikskólinn Rauðaborg</t>
  </si>
  <si>
    <t>Leikskólinn Rauðhóll</t>
  </si>
  <si>
    <t>Leikskólinn Reynisholt</t>
  </si>
  <si>
    <t>Leikskólinn Rofaborg</t>
  </si>
  <si>
    <t>Leikskólinn Seljaborg</t>
  </si>
  <si>
    <t>Leikskólinn Seljakot</t>
  </si>
  <si>
    <t>Leikskólinn Sólborg, Rvík</t>
  </si>
  <si>
    <t>Leikskólinn Stakkaborg</t>
  </si>
  <si>
    <t>Leikskólinn Steinahlíð</t>
  </si>
  <si>
    <t>Leikskólinn Suðurborg</t>
  </si>
  <si>
    <t>Leikskólinn Sunnuás</t>
  </si>
  <si>
    <t>Leikskólinn Sunnufold</t>
  </si>
  <si>
    <t>Leikskólinn Sæborg</t>
  </si>
  <si>
    <t>Leikskólinn Tjörn</t>
  </si>
  <si>
    <t>Leikskólinn Vesturborg</t>
  </si>
  <si>
    <t>Leikskólinn Vinagerði</t>
  </si>
  <si>
    <t>Leikskólinn Ægisborg</t>
  </si>
  <si>
    <t>Leikskólinn Ösp</t>
  </si>
  <si>
    <t>Leikskólinn Arnarsmári</t>
  </si>
  <si>
    <t>Leikskólinn Austurkór</t>
  </si>
  <si>
    <t>Leikskólinn Álfaheiði</t>
  </si>
  <si>
    <t>Leikskólinn Álfatún</t>
  </si>
  <si>
    <t>Leikskólinn Baugur</t>
  </si>
  <si>
    <t>Leikskólinn Dalur</t>
  </si>
  <si>
    <t>Leikskólinn Efstihjalli</t>
  </si>
  <si>
    <t>Leikskólinn Fagrabrekka</t>
  </si>
  <si>
    <t>Leikskólinn Fífusalir</t>
  </si>
  <si>
    <t>Leikskólinn Furugrund</t>
  </si>
  <si>
    <t>Leikskólinn Grænatún</t>
  </si>
  <si>
    <t>Leikskólinn Kópahvoll</t>
  </si>
  <si>
    <t>Leikskólinn Kópasteinn</t>
  </si>
  <si>
    <t>Leikskólinn Lækur</t>
  </si>
  <si>
    <t>Leikskólinn Marbakki</t>
  </si>
  <si>
    <t>Leikskólinn Núpur</t>
  </si>
  <si>
    <t>Leikskólinn Rjúpnahæð</t>
  </si>
  <si>
    <t>Leikskólinn Sólhvörf</t>
  </si>
  <si>
    <t>Leikskólinn Urðarhóll</t>
  </si>
  <si>
    <t>Leikskólinn Seltjarnarnes</t>
  </si>
  <si>
    <t>Leikskólinn Akrar</t>
  </si>
  <si>
    <t>Leikskólinn Bæjarból</t>
  </si>
  <si>
    <t>Leikskólinn Flataskóli</t>
  </si>
  <si>
    <t>Leikskólinn Holtakot</t>
  </si>
  <si>
    <t>Leikskólinn Hæðarból</t>
  </si>
  <si>
    <t>Leikskólinn Kirkjuból</t>
  </si>
  <si>
    <t>Leikskólinn Krakkakot, Álftan.</t>
  </si>
  <si>
    <t>Leikskólinn Lundaból</t>
  </si>
  <si>
    <t>Leikskólinn Sunnuhvoll</t>
  </si>
  <si>
    <t>Leikskólinn Urriðaholtsskóli</t>
  </si>
  <si>
    <t>Leikskólinn Arnarberg</t>
  </si>
  <si>
    <t>Leikskólinn Álfaberg</t>
  </si>
  <si>
    <t>Leikskólinn Álfasteinn, Hafn.fj.</t>
  </si>
  <si>
    <t>Leikskólinn Bjarkalundur</t>
  </si>
  <si>
    <t>Leikskólinn Hlíðarberg</t>
  </si>
  <si>
    <t>Leikskólinn Hlíðarendi, Hafn.fj.</t>
  </si>
  <si>
    <t>Leikskólinn Hraunvellir</t>
  </si>
  <si>
    <t>Leikskólinn Hvammur</t>
  </si>
  <si>
    <t>Leikskólinn Hörðuvellir</t>
  </si>
  <si>
    <t>Leikskólinn Norðurberg</t>
  </si>
  <si>
    <t>Leikskólinn Skarðshlíðarskóli</t>
  </si>
  <si>
    <t>Leikskólinn Smáralundur</t>
  </si>
  <si>
    <t>Leikskólinn Stekkjarás</t>
  </si>
  <si>
    <t>Leikskólinn Tjarnarás</t>
  </si>
  <si>
    <t>Leikskólinn Vesturkot</t>
  </si>
  <si>
    <t>Leikskólinn Víðivellir</t>
  </si>
  <si>
    <t>Leikskólinn Helgafellsskóli</t>
  </si>
  <si>
    <t>Leikskólinn Hlaðhamrar</t>
  </si>
  <si>
    <t>Leikskólinn Hlíð, Mosf.</t>
  </si>
  <si>
    <t>Leikskólinn Hulduberg</t>
  </si>
  <si>
    <t>Leikskólinn Höfðaberg</t>
  </si>
  <si>
    <t>Leikskólinn Krikaskóli</t>
  </si>
  <si>
    <t>Leikskólinn Leirvogstunguskóli</t>
  </si>
  <si>
    <t>Leikskólinn Reykjakot</t>
  </si>
  <si>
    <t>Leikskólinn Garðasel, Rnes</t>
  </si>
  <si>
    <t>Leikskólinn Heiðarsel</t>
  </si>
  <si>
    <t>Leikskólinn Hjallatún</t>
  </si>
  <si>
    <t>Leikskólinn Holt, Rnes</t>
  </si>
  <si>
    <t>Leikskólinn Tjarnarsel</t>
  </si>
  <si>
    <t>Leikskólinn Vesturberg</t>
  </si>
  <si>
    <t>Leikskólinn Laut</t>
  </si>
  <si>
    <t>Leikskólinn Suðurvellir</t>
  </si>
  <si>
    <t>Leikskólinn Akrasel</t>
  </si>
  <si>
    <t>Leikskólinn Garðasel Ak.nes</t>
  </si>
  <si>
    <t>Leikskólinn Teigasel</t>
  </si>
  <si>
    <t>Leikskólinn Vallarsel</t>
  </si>
  <si>
    <t>Leikskólinn Skýjaborg</t>
  </si>
  <si>
    <t>Leikskólinn Andabær</t>
  </si>
  <si>
    <t>Leikskólinn Hnoðraból</t>
  </si>
  <si>
    <t>Leikskólinn Klettaborg, Borgarb.</t>
  </si>
  <si>
    <t>Leikskólinn Ugluklettur</t>
  </si>
  <si>
    <t>Leikskólinn Sólvellir, Gr.fj.</t>
  </si>
  <si>
    <t>Leikskólinn Stykkishólmi</t>
  </si>
  <si>
    <t>Leikskólinn Snæfellsbæjar</t>
  </si>
  <si>
    <t>Leikskólinn Auðarskóli</t>
  </si>
  <si>
    <t>Leikskólinn Glaðheimar, Bol.v..</t>
  </si>
  <si>
    <t>Leikskólinn Eyrarskjól</t>
  </si>
  <si>
    <t>Leikskólinn Grænigarður</t>
  </si>
  <si>
    <t>Leikskólinn Laufás</t>
  </si>
  <si>
    <t>Leikskólinn Sólborg, Ísafj.</t>
  </si>
  <si>
    <t>Leikskólinn Tjarnarbær</t>
  </si>
  <si>
    <t>Leikskólinn Reykhólaskóli</t>
  </si>
  <si>
    <t>Leikskólinn Vindheimar</t>
  </si>
  <si>
    <t>Leikskólinn Araklettur</t>
  </si>
  <si>
    <t>Leikskólinn Tjarnarbrekka</t>
  </si>
  <si>
    <t>Leikskólinn Kofrasel</t>
  </si>
  <si>
    <t>Leikskólinn Lækjarbrekka</t>
  </si>
  <si>
    <t>Leikskólinn Ársalir</t>
  </si>
  <si>
    <t>Leikskólinn Birkilundur</t>
  </si>
  <si>
    <t>Leikskólinn Tröllaborg</t>
  </si>
  <si>
    <t>Leikskólinn Ásgarður/Borðeyri</t>
  </si>
  <si>
    <t>Leikskólinn Barnabær</t>
  </si>
  <si>
    <t>Leikskólinn Barnaból, Skagastr.</t>
  </si>
  <si>
    <t>Leikskólinn Vallaból</t>
  </si>
  <si>
    <t>Leikskólinn Hulduheimar, Ak.eyri</t>
  </si>
  <si>
    <t>Leikskólinn Iðavöllur</t>
  </si>
  <si>
    <t>Leikskólinn Kiðagil</t>
  </si>
  <si>
    <t>Leikskólinn Krógaból</t>
  </si>
  <si>
    <t>Leikskólinn Naustatjörn</t>
  </si>
  <si>
    <t>Leikskólinn Smábær</t>
  </si>
  <si>
    <t>Leikskólinn Tröllaborgir</t>
  </si>
  <si>
    <t>Leikskólinn Grænuvellir</t>
  </si>
  <si>
    <t>Leikskólinn Krílakot, Öxafj.</t>
  </si>
  <si>
    <t>Leikskólinn Fjallabyggð</t>
  </si>
  <si>
    <t>Leikskólinn Árskógarskóli</t>
  </si>
  <si>
    <t>Leikskólinn Dalvíkurbyggð</t>
  </si>
  <si>
    <t>Leikskólinn Álfasteinn, Hörg.sv.</t>
  </si>
  <si>
    <t>Leikskólinn Álfaborg, Sv.st.hr.</t>
  </si>
  <si>
    <t>Leikskólinn Krummafótur</t>
  </si>
  <si>
    <t>Leikskólinn Ylur</t>
  </si>
  <si>
    <t>Leikskólinn Þingeyjarsveit</t>
  </si>
  <si>
    <t>Leikskólinn Barnaból, Þórsh.hr.</t>
  </si>
  <si>
    <t>Leikskólinn Breiðdals- og Stöðvarfj.skóli</t>
  </si>
  <si>
    <t>Leikskólinn Dalborg</t>
  </si>
  <si>
    <t>Leikskólinn Eyrarvellir</t>
  </si>
  <si>
    <t>Leikskólinn Kæribær, Fj.b.</t>
  </si>
  <si>
    <t>Leikskólinn Lyngholt</t>
  </si>
  <si>
    <t>Leikskólinn Bjarkatún</t>
  </si>
  <si>
    <t>Leikskólinn Brúarási</t>
  </si>
  <si>
    <t>Leikskólinn Hádegishöfði</t>
  </si>
  <si>
    <t>Leikskólinn Sólvellir, Seyðisfj.</t>
  </si>
  <si>
    <t>Leikskólinn Tjarnarskógur</t>
  </si>
  <si>
    <t>Leikskólinn Brekkubær</t>
  </si>
  <si>
    <t>Leikskólinn Kirkjugerði</t>
  </si>
  <si>
    <t>Leikskólinn Víkin</t>
  </si>
  <si>
    <t>Leikskólinn Álfheimar</t>
  </si>
  <si>
    <t>Leikskólinn Árbær</t>
  </si>
  <si>
    <t>Leikskólinn Brimver/Æskukot</t>
  </si>
  <si>
    <t>Leikskólinn Hulduheimar, Árb.</t>
  </si>
  <si>
    <t>Leikskólinn Jötunheimar</t>
  </si>
  <si>
    <t>Leikskólinn Sjónarhóll</t>
  </si>
  <si>
    <t>Leikskólinn Mánaland</t>
  </si>
  <si>
    <t>Leikskólinn Kæribær, Skaftárhr.</t>
  </si>
  <si>
    <t>Leikskólinn Örk</t>
  </si>
  <si>
    <t>Leikskólinn Heklukot</t>
  </si>
  <si>
    <t>Leikskólinn Laugalandi</t>
  </si>
  <si>
    <t>Leikskólinn Undraland, Hr.m.hr.</t>
  </si>
  <si>
    <t>Leikskólinn Óskaland</t>
  </si>
  <si>
    <t>Leikskólinn Undraland, Hverag.</t>
  </si>
  <si>
    <t>Leikskólinn Bergheimar</t>
  </si>
  <si>
    <t>Leikskólinn Kerhólsskóli</t>
  </si>
  <si>
    <t>Leikskólinn Leikholt</t>
  </si>
  <si>
    <t>Leikskólinn Álfaborg Blásk.b.</t>
  </si>
  <si>
    <t>Leikskólinn Bláskógaskóli</t>
  </si>
  <si>
    <t>Leikskólinn Krakkaborg</t>
  </si>
  <si>
    <t>Sjálfstætt starfandi leikskólar sem fá rekstrarstuðning frá viðkomandi sveitarfélögum</t>
  </si>
  <si>
    <t>Barnaheimilið Ós</t>
  </si>
  <si>
    <t>Leikskóli KFUM og KFUK</t>
  </si>
  <si>
    <t>Leikskólinn Askja</t>
  </si>
  <si>
    <t>Leikskólinn Ársól</t>
  </si>
  <si>
    <t>Leikskólinn BSK Hjallastefnan</t>
  </si>
  <si>
    <t>Leikskólinn Fossakot</t>
  </si>
  <si>
    <t>Leikskólinn Ísaks Jónssonar</t>
  </si>
  <si>
    <t>Leikskólinn Krílasel</t>
  </si>
  <si>
    <t>Leikskólinn Landakotsskóli</t>
  </si>
  <si>
    <t>Leikskólinn Laufásborg</t>
  </si>
  <si>
    <t>Leikskólinn Leikgarður</t>
  </si>
  <si>
    <t>Leikskólinn Lundur</t>
  </si>
  <si>
    <t>Leikskólinn Mánagarður</t>
  </si>
  <si>
    <t>Leikskólinn Regnboginn</t>
  </si>
  <si>
    <t>Leikskólinn Skerjagarður</t>
  </si>
  <si>
    <t>Leikskólinn Sólgarður</t>
  </si>
  <si>
    <t>Leikskólinn Sælukot</t>
  </si>
  <si>
    <t>Leikskólinn Vinaminni</t>
  </si>
  <si>
    <t>Waldorfleikskólinn Sólstafir</t>
  </si>
  <si>
    <t>Leikskólinn Aðalþing</t>
  </si>
  <si>
    <t>Leikskólinn Kór</t>
  </si>
  <si>
    <t>Waldorfleikskólinn Ylur</t>
  </si>
  <si>
    <t>Leikskóladeild Hjallastefnunnar</t>
  </si>
  <si>
    <t>Leikskólinn Ásar</t>
  </si>
  <si>
    <t>Leikskólinn Hnoðraholt</t>
  </si>
  <si>
    <t>Leikskólinn Litlu-Ásar</t>
  </si>
  <si>
    <t>Leikskólinn Sjáland</t>
  </si>
  <si>
    <t>Leikskólinn Hamravellir</t>
  </si>
  <si>
    <t>Leikskólinn Hjalli</t>
  </si>
  <si>
    <t>Leikskólinn Akur</t>
  </si>
  <si>
    <t>Leikskólinn Gimli</t>
  </si>
  <si>
    <t>Leikskólinn Völlur</t>
  </si>
  <si>
    <t>Leikskólinn við Krók</t>
  </si>
  <si>
    <t>Leikskólinn Gefnarborg</t>
  </si>
  <si>
    <t>Leikskólinn Sólborg Sandg.</t>
  </si>
  <si>
    <t>Leikskólinn Hraunborg, Borgarb.</t>
  </si>
  <si>
    <t>Leikskólinn Hólmasól</t>
  </si>
  <si>
    <t>Leikskólinn Sóli</t>
  </si>
  <si>
    <t>Sjálfstætt starfandi leikskólar samtals</t>
  </si>
  <si>
    <t>Heimild: Ársreikningar sveitarfélaga og Hagstofa íslands</t>
  </si>
  <si>
    <t>Tafla 9 Lykiltölur, hlutfall við tekjur</t>
  </si>
  <si>
    <t>Tafla 10 Lykiltölur úr rekstri (kr. á íbúa)</t>
  </si>
  <si>
    <t>Tafla 11 Lykiltölur úr sjóðstreymi og efnahag (kr. á íbúa)</t>
  </si>
  <si>
    <t>Efnisyfirlit</t>
  </si>
  <si>
    <t>EFNISYFIRLIT</t>
  </si>
  <si>
    <t>Tafla 1. Samantekt 2021</t>
  </si>
  <si>
    <t>Tafla 2. Rekstraryfirlit A hluta 2021, landið allt</t>
  </si>
  <si>
    <t>Lóðaleiga</t>
  </si>
  <si>
    <t>Tafla 3. Heildaryfirlit 2015-2021</t>
  </si>
  <si>
    <t>Tafla 4. Framlög Jöfnunarsjóðs til sveitarfélaga árið 2021</t>
  </si>
  <si>
    <t>Akureyrarbær</t>
  </si>
  <si>
    <t>Menntamálaráð. (höfundaréttarvarið efni)</t>
  </si>
  <si>
    <t>Menntamiðja</t>
  </si>
  <si>
    <t>Menntamálastofnun</t>
  </si>
  <si>
    <t>Samband íslenskra sveitarfél. stafrænn breytingastjóri</t>
  </si>
  <si>
    <t>Samband íslenskra sveitarfélaga í Brussel</t>
  </si>
  <si>
    <t>Vegna dóms</t>
  </si>
  <si>
    <t>Óhafið 31.12. 2020</t>
  </si>
  <si>
    <t>Óhafið 31.12.2021</t>
  </si>
  <si>
    <t xml:space="preserve">*Framlög til Reykjavíkurborgar samkvæmt reglugerð nr. 351/2002 eru á grundvelli samninga um rekstur sérskóla/sérdeilda, kennsluráðgjöf fyrir nýbúa í öðrum sveitarfélögum en Reykjavíkurborg og </t>
  </si>
  <si>
    <t>kennslu langveikra barna með lögheimlili utan Reykjavíkurborgar.</t>
  </si>
  <si>
    <t>Tafla 5. Framlög Jöfnunarsjóðs til málefna fatlaðra 2021</t>
  </si>
  <si>
    <t>Akranes</t>
  </si>
  <si>
    <t>Hvalfjörður</t>
  </si>
  <si>
    <t>Öryrkjabandalag Íslands</t>
  </si>
  <si>
    <t>Óhafið 31. des. 2021</t>
  </si>
  <si>
    <t>Tafla 6. Ársreikningar sveitarfélaga 2021</t>
  </si>
  <si>
    <t>Tafla 7. Skatttekjur aðalsjóðs 2021</t>
  </si>
  <si>
    <t>Lóða-</t>
  </si>
  <si>
    <t>Sveitarfelag</t>
  </si>
  <si>
    <t>leiga</t>
  </si>
  <si>
    <t>00 Skatttekjur</t>
  </si>
  <si>
    <t>6000 Akureyrarbær</t>
  </si>
  <si>
    <t>Tafla 8. Rekstur málaflokka 2021</t>
  </si>
  <si>
    <t>Raðað eftir íbúafjölda</t>
  </si>
  <si>
    <t>A_hluti</t>
  </si>
  <si>
    <t>A_og_B_hluti</t>
  </si>
  <si>
    <t>Tekjur Total</t>
  </si>
  <si>
    <t>Laun og br.l</t>
  </si>
  <si>
    <t>Suldir án</t>
  </si>
  <si>
    <t>Annar og afskr</t>
  </si>
  <si>
    <t>Tafla 12. Álagt útsvar 2022 vegna launa 2021</t>
  </si>
  <si>
    <t>Tafla 13. Álagður fasteignaskattur 2022</t>
  </si>
  <si>
    <t>Tafla 14. Útsvarsprósentur og álagningarreglur fasteignagjalda árið 2022 hjá sveitarfélögum með fleiri en 300 íbúa og minni þéttbýli</t>
  </si>
  <si>
    <t>473,29 kr/m2</t>
  </si>
  <si>
    <t>21,43 kr/m2</t>
  </si>
  <si>
    <t>180,00 kr/m2</t>
  </si>
  <si>
    <t>209,00 kr/m2</t>
  </si>
  <si>
    <t xml:space="preserve"> 207,71 kr/m2</t>
  </si>
  <si>
    <t>627,00 kr/m2</t>
  </si>
  <si>
    <t>1,,4</t>
  </si>
  <si>
    <t>9,5 kr/m2</t>
  </si>
  <si>
    <t>266,10 kr/m2</t>
  </si>
  <si>
    <t>148,40 kr/m2</t>
  </si>
  <si>
    <t>362,89 kr/m2</t>
  </si>
  <si>
    <t>185,22 kr/m2</t>
  </si>
  <si>
    <t>297,00 kr/m2</t>
  </si>
  <si>
    <t>183,00  kr/m2</t>
  </si>
  <si>
    <t>1) Fráveitugjald: Fast gjald kr. 12.262 og gjald á hvern fermetra kr. 473,29</t>
  </si>
  <si>
    <t>2) Fráveitugjald: Fast gjald kr. 16.247 og gjald á hvern fermetra kr. 627,00</t>
  </si>
  <si>
    <t>3) Fráveitugjald: Fast gjald kr.  11.261 og gjald á hvern fermetra kr. 266,10</t>
  </si>
  <si>
    <t>4) Fráveitugjald: Fast gjald kr. 17.390 og gjald á hvern fermetra kr. 362,89</t>
  </si>
  <si>
    <t>8) Vatnsgjald: Fast gjald kr. 9.897 og gjald á hvern fermetra kr. 148,40</t>
  </si>
  <si>
    <t>9) Vatnsgjald: Fast gjald kr. 5.047 og gjald á hvern fermetra kr. 185,22</t>
  </si>
  <si>
    <t>10) Vatnsgjald: Fast gjald kr. 9.813 og gjald á hvern fermetra kr. 279,00</t>
  </si>
  <si>
    <t>11) Vatnsgjald: Fast gjald kr. 5.600 og gjald á hvern fermetra kr. 209,00</t>
  </si>
  <si>
    <t>Tafla 15.   Íbúafjöldi í sveitarfélögum</t>
  </si>
  <si>
    <t>1. janúar 2022</t>
  </si>
  <si>
    <t>Tafla 17. Stöðugildi hjá sveitarfélögum og fyrirtækjum þeirra 1. apríl 2022</t>
  </si>
  <si>
    <t>Tafla 18. Upplýsingar um starfsemi grunnskóla á árinu 2021</t>
  </si>
  <si>
    <t>Álftamýrarskóli</t>
  </si>
  <si>
    <t>Borgaskóli</t>
  </si>
  <si>
    <t>Engjaskóli</t>
  </si>
  <si>
    <t>Hvassaleitisskóli</t>
  </si>
  <si>
    <t>0000 Reykjavíkurborg Samtals</t>
  </si>
  <si>
    <t>1000 Kópavogsbær Samtals</t>
  </si>
  <si>
    <t>1100 Seltjarnarnesbær Samtals</t>
  </si>
  <si>
    <t>1300 Garðabær Samtals</t>
  </si>
  <si>
    <t>Engidalsskóli</t>
  </si>
  <si>
    <t>1400 Hafnarfjarðarkaupstaður Samtals</t>
  </si>
  <si>
    <t>Kvíslarskóli</t>
  </si>
  <si>
    <t>1604 Mosfellsbær Samtals</t>
  </si>
  <si>
    <t>I Höfuðborgarsvæði Samtals</t>
  </si>
  <si>
    <t>2000 Reykjanesbær Samtals</t>
  </si>
  <si>
    <t>2300 Grindavíkurbær Samtals</t>
  </si>
  <si>
    <t>2506 Sveitarfélagið Vogar Samtals</t>
  </si>
  <si>
    <t>2510 Suðurnesjabær Samtals</t>
  </si>
  <si>
    <t>II Suðurnes Samtals</t>
  </si>
  <si>
    <t>3000 Akraneskaupstaður Samtals</t>
  </si>
  <si>
    <t>3511 Hvalfjarðarsveit Samtals</t>
  </si>
  <si>
    <t>3609 Borgarbyggð Samtals</t>
  </si>
  <si>
    <t>3709 Grundarfjarðarbær Samtals</t>
  </si>
  <si>
    <t>3711 Stykkishólmsbær Samtals</t>
  </si>
  <si>
    <t>3713 Eyja- og Miklaholtshreppur Samtals</t>
  </si>
  <si>
    <t>3714 Snæfellsbær Samtals</t>
  </si>
  <si>
    <t>3811 Dalabyggð Samtals</t>
  </si>
  <si>
    <t>III Vesturland Samtals</t>
  </si>
  <si>
    <t>4100 Bolungarvíkurkaupstaður Samtals</t>
  </si>
  <si>
    <t>4200 Ísafjarðarbær Samtals</t>
  </si>
  <si>
    <t>4502 Reykhólahreppur Samtals</t>
  </si>
  <si>
    <t>4604 Tálknafjarðarhreppur Samtals</t>
  </si>
  <si>
    <t>4607 Vesturbyggð Samtals</t>
  </si>
  <si>
    <t>4803 Súðavíkurhreppur Samtals</t>
  </si>
  <si>
    <t>4902 Kaldrananeshreppur Samtals</t>
  </si>
  <si>
    <t>4911 Strandabyggð Samtals</t>
  </si>
  <si>
    <t>IV Vestfirðir Samtals</t>
  </si>
  <si>
    <t>5200 Sveitarfélagið Skagafjörður Samtals</t>
  </si>
  <si>
    <t>5508 Húnaþing vestra Samtals</t>
  </si>
  <si>
    <t>5604 Blönduósbær  Samtals</t>
  </si>
  <si>
    <t>5609 Sveitarfélagið Skagaströnd Samtals</t>
  </si>
  <si>
    <t>5612 Húnavatnshreppur Samtals</t>
  </si>
  <si>
    <t>V Norðurland vestra Samtals</t>
  </si>
  <si>
    <t>6000 Akureyrarbær Samtals</t>
  </si>
  <si>
    <t>6100 Norðurþing Samtals</t>
  </si>
  <si>
    <t>6250 Fjallabyggð Samtals</t>
  </si>
  <si>
    <t>6400 Dalvíkurbyggð Samtals</t>
  </si>
  <si>
    <t>6513 Eyjafjarðarsveit Samtals</t>
  </si>
  <si>
    <t>6515 Hörgársveit Samtals</t>
  </si>
  <si>
    <t>6601 Svalbarðsstrandarhreppur Samtals</t>
  </si>
  <si>
    <t>6602 Grýtubakkahreppur Samtals</t>
  </si>
  <si>
    <t>6607 Skútustaðahreppur Samtals</t>
  </si>
  <si>
    <t>6612 Þingeyjarsveit Samtals</t>
  </si>
  <si>
    <t>6709 Langanesbyggð Samtals</t>
  </si>
  <si>
    <t>VI Norðurland eystra Samtals</t>
  </si>
  <si>
    <t>7300 Fjarðabyggð Samtals</t>
  </si>
  <si>
    <t>7400 Múlaþing Samtals</t>
  </si>
  <si>
    <t>7502 Vopnafjarðarhreppur Samtals</t>
  </si>
  <si>
    <t>VII Austurland Samtals</t>
  </si>
  <si>
    <t>8000 Vestmannaeyjabær Samtals</t>
  </si>
  <si>
    <t>8200 Sveitarfélagið Árborg Samtals</t>
  </si>
  <si>
    <t>8401 Sveitarfélagið Hornafjörður Samtals</t>
  </si>
  <si>
    <t>8508 Mýrdalshreppur Samtals</t>
  </si>
  <si>
    <t>8509 Skaftárhreppur Samtals</t>
  </si>
  <si>
    <t>8613 Rangárþing eystra Samtals</t>
  </si>
  <si>
    <t>8614 Rangárþing ytra Samtals</t>
  </si>
  <si>
    <t>8710 Hrunamannahreppur Samtals</t>
  </si>
  <si>
    <t>8716 Hveragerðisbær Samtals</t>
  </si>
  <si>
    <t>8717 Sveitarfélagið Ölfus Samtals</t>
  </si>
  <si>
    <t>8719 Grímsnes- og Grafningshreppur Samtals</t>
  </si>
  <si>
    <t>1-8</t>
  </si>
  <si>
    <t>8720 Skeiða- og Gnúpverjahreppur Samtals</t>
  </si>
  <si>
    <t>8721 Bláskógabyggð Samtals</t>
  </si>
  <si>
    <t>8722 Flóahreppur Samtals</t>
  </si>
  <si>
    <t>VIII Suðurland Samtals</t>
  </si>
  <si>
    <t>Tafla 19. Upplýsingar um starfsemi leikskóla á árinu 2021</t>
  </si>
  <si>
    <t>Leikskólinn Lundasel/Pálmholt</t>
  </si>
  <si>
    <t>6000 Akureyrarbær samtals</t>
  </si>
  <si>
    <t>Leikskólinn Krummakot</t>
  </si>
  <si>
    <t>Barnaskóli Hjalllastefnunnar</t>
  </si>
  <si>
    <t>Leikskólinn Skógarás</t>
  </si>
  <si>
    <t>Tafla 1 Samantekt ársreikninga 2021</t>
  </si>
  <si>
    <t>Tafla 3 Heildaryfirlit 2015 til 2021</t>
  </si>
  <si>
    <t>Tafla 6 Ársreikningar sveitarfélaga 2021</t>
  </si>
  <si>
    <t>Tafla 12 Álagt útsvar 2022 vegna launa 2021</t>
  </si>
  <si>
    <t>Tafla 13 Álagður fasteignaskattur 2022</t>
  </si>
  <si>
    <t>Tafla 14 Álagningarreglur fasteignagjalda árið 2022</t>
  </si>
  <si>
    <t>Tafla 15 Íbúafjöldi í sveitarfélögum 1. janúar 2022</t>
  </si>
  <si>
    <t>Tafla 17 Stöðugildi hjá sveitarfélögunum 1. apríl 2022</t>
  </si>
  <si>
    <t>Tafla 18 Upplýsingar um starfsemi grunnskóla árið 2021</t>
  </si>
  <si>
    <t>Tafla 19 Upplýsingar um starfsemi leikskóla árið 2021</t>
  </si>
  <si>
    <t>Akureyrarbær 3)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</si>
</sst>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"/>
    <numFmt numFmtId="165" formatCode="0.0%"/>
    <numFmt numFmtId="166" formatCode="0.0"/>
    <numFmt numFmtId="167" formatCode="0.000%"/>
    <numFmt numFmtId="168" formatCode="0.000"/>
    <numFmt numFmtId="169" formatCode="0.0000"/>
    <numFmt numFmtId="170" formatCode="#,##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Optima"/>
    </font>
    <font>
      <sz val="11"/>
      <name val="Optima"/>
    </font>
    <font>
      <sz val="10"/>
      <color theme="1"/>
      <name val="Optima"/>
    </font>
    <font>
      <b/>
      <sz val="10"/>
      <name val="Optima"/>
    </font>
    <font>
      <b/>
      <sz val="10"/>
      <color theme="1"/>
      <name val="Optima"/>
    </font>
    <font>
      <sz val="10"/>
      <name val="Optima"/>
    </font>
    <font>
      <i/>
      <sz val="10"/>
      <name val="Optima"/>
    </font>
    <font>
      <b/>
      <sz val="11"/>
      <name val="Optima"/>
    </font>
    <font>
      <i/>
      <sz val="10"/>
      <color theme="1"/>
      <name val="Optima"/>
    </font>
    <font>
      <sz val="11"/>
      <color theme="1"/>
      <name val="Optima"/>
    </font>
    <font>
      <b/>
      <sz val="9"/>
      <name val="Optima"/>
    </font>
    <font>
      <sz val="10"/>
      <color indexed="8"/>
      <name val="Arial"/>
      <family val="2"/>
    </font>
    <font>
      <sz val="10"/>
      <color theme="1"/>
      <name val="Optima"/>
      <family val="2"/>
    </font>
    <font>
      <b/>
      <sz val="11"/>
      <color theme="1"/>
      <name val="Optima"/>
    </font>
    <font>
      <b/>
      <sz val="10"/>
      <color theme="1"/>
      <name val="Optima"/>
      <family val="2"/>
    </font>
    <font>
      <b/>
      <sz val="10"/>
      <name val="Optima"/>
      <family val="2"/>
    </font>
    <font>
      <b/>
      <sz val="11"/>
      <color theme="1"/>
      <name val="Optima"/>
      <family val="2"/>
    </font>
    <font>
      <sz val="11"/>
      <name val="Calibri"/>
      <family val="2"/>
      <scheme val="minor"/>
    </font>
    <font>
      <sz val="9"/>
      <name val="Optima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indexed="8"/>
      <name val="Optima"/>
    </font>
    <font>
      <b/>
      <sz val="10"/>
      <color indexed="8"/>
      <name val="Optima"/>
    </font>
    <font>
      <i/>
      <sz val="10"/>
      <color indexed="8"/>
      <name val="Optima"/>
    </font>
    <font>
      <b/>
      <sz val="8"/>
      <name val="Optima"/>
    </font>
    <font>
      <b/>
      <sz val="9"/>
      <color indexed="8"/>
      <name val="Optima"/>
    </font>
    <font>
      <i/>
      <sz val="10"/>
      <color indexed="8"/>
      <name val="Optima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indexed="65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indexed="65"/>
      </right>
      <top/>
      <bottom style="thin">
        <color indexed="65"/>
      </bottom>
      <diagonal/>
    </border>
    <border>
      <left/>
      <right style="thin">
        <color indexed="65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5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5"/>
      </right>
      <top/>
      <bottom style="thin">
        <color rgb="FF999999"/>
      </bottom>
      <diagonal/>
    </border>
    <border>
      <left style="thin">
        <color indexed="65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ill="0" applyBorder="0" applyAlignment="0" applyProtection="0"/>
  </cellStyleXfs>
  <cellXfs count="331">
    <xf numFmtId="0" fontId="0" fillId="0" borderId="0" xfId="0"/>
    <xf numFmtId="0" fontId="3" fillId="0" borderId="0" xfId="0" applyFont="1"/>
    <xf numFmtId="0" fontId="5" fillId="0" borderId="0" xfId="0" applyFont="1"/>
    <xf numFmtId="3" fontId="5" fillId="2" borderId="3" xfId="0" applyNumberFormat="1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2" borderId="0" xfId="0" applyFill="1"/>
    <xf numFmtId="0" fontId="6" fillId="0" borderId="0" xfId="0" applyFont="1"/>
    <xf numFmtId="3" fontId="0" fillId="2" borderId="0" xfId="0" applyNumberFormat="1" applyFill="1"/>
    <xf numFmtId="3" fontId="0" fillId="0" borderId="0" xfId="0" applyNumberFormat="1"/>
    <xf numFmtId="0" fontId="5" fillId="0" borderId="5" xfId="0" applyFont="1" applyBorder="1"/>
    <xf numFmtId="3" fontId="0" fillId="2" borderId="5" xfId="0" applyNumberFormat="1" applyFill="1" applyBorder="1"/>
    <xf numFmtId="3" fontId="0" fillId="0" borderId="5" xfId="0" applyNumberFormat="1" applyBorder="1"/>
    <xf numFmtId="3" fontId="2" fillId="2" borderId="0" xfId="0" applyNumberFormat="1" applyFont="1" applyFill="1"/>
    <xf numFmtId="3" fontId="2" fillId="0" borderId="0" xfId="0" applyNumberFormat="1" applyFont="1"/>
    <xf numFmtId="0" fontId="7" fillId="0" borderId="0" xfId="0" applyFont="1"/>
    <xf numFmtId="0" fontId="6" fillId="0" borderId="8" xfId="0" applyFont="1" applyBorder="1"/>
    <xf numFmtId="3" fontId="2" fillId="2" borderId="8" xfId="0" applyNumberFormat="1" applyFont="1" applyFill="1" applyBorder="1"/>
    <xf numFmtId="3" fontId="2" fillId="0" borderId="8" xfId="0" applyNumberFormat="1" applyFont="1" applyBorder="1"/>
    <xf numFmtId="0" fontId="2" fillId="0" borderId="0" xfId="0" applyFont="1"/>
    <xf numFmtId="0" fontId="6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1" xfId="0" applyFont="1" applyBorder="1"/>
    <xf numFmtId="0" fontId="6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9" fillId="0" borderId="0" xfId="0" applyFont="1" applyAlignment="1">
      <alignment horizontal="right"/>
    </xf>
    <xf numFmtId="3" fontId="5" fillId="0" borderId="9" xfId="0" applyNumberFormat="1" applyFont="1" applyBorder="1"/>
    <xf numFmtId="3" fontId="5" fillId="0" borderId="0" xfId="0" applyNumberFormat="1" applyFont="1"/>
    <xf numFmtId="0" fontId="5" fillId="0" borderId="9" xfId="0" applyFont="1" applyBorder="1"/>
    <xf numFmtId="0" fontId="8" fillId="2" borderId="0" xfId="0" applyFont="1" applyFill="1" applyAlignment="1">
      <alignment horizontal="left"/>
    </xf>
    <xf numFmtId="3" fontId="5" fillId="2" borderId="6" xfId="0" applyNumberFormat="1" applyFont="1" applyFill="1" applyBorder="1"/>
    <xf numFmtId="3" fontId="5" fillId="2" borderId="0" xfId="0" applyNumberFormat="1" applyFont="1" applyFill="1"/>
    <xf numFmtId="0" fontId="5" fillId="2" borderId="0" xfId="0" applyFont="1" applyFill="1"/>
    <xf numFmtId="0" fontId="8" fillId="0" borderId="0" xfId="0" applyFont="1" applyAlignment="1">
      <alignment horizontal="left"/>
    </xf>
    <xf numFmtId="3" fontId="5" fillId="0" borderId="6" xfId="0" applyNumberFormat="1" applyFont="1" applyBorder="1"/>
    <xf numFmtId="0" fontId="8" fillId="0" borderId="5" xfId="0" applyFont="1" applyBorder="1" applyAlignment="1">
      <alignment horizontal="left"/>
    </xf>
    <xf numFmtId="3" fontId="5" fillId="0" borderId="7" xfId="0" applyNumberFormat="1" applyFont="1" applyBorder="1"/>
    <xf numFmtId="3" fontId="5" fillId="0" borderId="5" xfId="0" applyNumberFormat="1" applyFont="1" applyBorder="1"/>
    <xf numFmtId="0" fontId="6" fillId="0" borderId="0" xfId="0" applyFont="1" applyAlignment="1">
      <alignment horizontal="left"/>
    </xf>
    <xf numFmtId="3" fontId="7" fillId="0" borderId="6" xfId="0" applyNumberFormat="1" applyFont="1" applyBorder="1"/>
    <xf numFmtId="3" fontId="7" fillId="0" borderId="0" xfId="0" applyNumberFormat="1" applyFont="1"/>
    <xf numFmtId="0" fontId="5" fillId="0" borderId="6" xfId="0" applyFont="1" applyBorder="1"/>
    <xf numFmtId="0" fontId="8" fillId="0" borderId="0" xfId="0" applyFont="1"/>
    <xf numFmtId="0" fontId="8" fillId="2" borderId="0" xfId="0" applyFont="1" applyFill="1"/>
    <xf numFmtId="3" fontId="7" fillId="0" borderId="7" xfId="0" applyNumberFormat="1" applyFont="1" applyBorder="1"/>
    <xf numFmtId="0" fontId="10" fillId="0" borderId="0" xfId="0" applyFont="1"/>
    <xf numFmtId="0" fontId="7" fillId="0" borderId="0" xfId="0" applyFont="1" applyAlignment="1">
      <alignment horizontal="center"/>
    </xf>
    <xf numFmtId="49" fontId="3" fillId="0" borderId="0" xfId="0" applyNumberFormat="1" applyFont="1"/>
    <xf numFmtId="0" fontId="12" fillId="0" borderId="0" xfId="0" applyFont="1"/>
    <xf numFmtId="0" fontId="13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0" xfId="0" applyFont="1" applyAlignment="1">
      <alignment horizontal="right"/>
    </xf>
    <xf numFmtId="3" fontId="7" fillId="0" borderId="7" xfId="0" applyNumberFormat="1" applyFont="1" applyBorder="1" applyAlignment="1">
      <alignment horizontal="center"/>
    </xf>
    <xf numFmtId="0" fontId="2" fillId="0" borderId="13" xfId="0" applyFont="1" applyBorder="1"/>
    <xf numFmtId="3" fontId="2" fillId="0" borderId="13" xfId="0" applyNumberFormat="1" applyFont="1" applyBorder="1"/>
    <xf numFmtId="0" fontId="2" fillId="0" borderId="16" xfId="0" applyFont="1" applyBorder="1"/>
    <xf numFmtId="3" fontId="2" fillId="0" borderId="16" xfId="0" applyNumberFormat="1" applyFont="1" applyBorder="1"/>
    <xf numFmtId="0" fontId="15" fillId="0" borderId="0" xfId="0" applyFont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3" fontId="16" fillId="0" borderId="0" xfId="0" applyNumberFormat="1" applyFont="1"/>
    <xf numFmtId="0" fontId="16" fillId="0" borderId="0" xfId="0" applyFont="1"/>
    <xf numFmtId="164" fontId="0" fillId="0" borderId="0" xfId="0" applyNumberFormat="1"/>
    <xf numFmtId="0" fontId="15" fillId="0" borderId="9" xfId="0" applyFont="1" applyBorder="1"/>
    <xf numFmtId="0" fontId="15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0" borderId="0" xfId="0" applyFont="1"/>
    <xf numFmtId="0" fontId="18" fillId="0" borderId="0" xfId="0" applyFont="1"/>
    <xf numFmtId="0" fontId="8" fillId="4" borderId="0" xfId="0" applyFont="1" applyFill="1"/>
    <xf numFmtId="0" fontId="5" fillId="4" borderId="0" xfId="0" applyFont="1" applyFill="1"/>
    <xf numFmtId="0" fontId="8" fillId="5" borderId="0" xfId="0" applyFont="1" applyFill="1"/>
    <xf numFmtId="0" fontId="5" fillId="5" borderId="0" xfId="0" applyFont="1" applyFill="1"/>
    <xf numFmtId="0" fontId="5" fillId="0" borderId="0" xfId="0" applyFont="1" applyAlignment="1">
      <alignment horizontal="center"/>
    </xf>
    <xf numFmtId="9" fontId="0" fillId="2" borderId="0" xfId="1" applyFont="1" applyFill="1"/>
    <xf numFmtId="9" fontId="0" fillId="0" borderId="0" xfId="1" applyFont="1" applyFill="1"/>
    <xf numFmtId="9" fontId="2" fillId="0" borderId="0" xfId="1" applyFont="1" applyFill="1"/>
    <xf numFmtId="164" fontId="0" fillId="2" borderId="0" xfId="0" applyNumberFormat="1" applyFill="1"/>
    <xf numFmtId="10" fontId="0" fillId="2" borderId="0" xfId="0" applyNumberFormat="1" applyFill="1"/>
    <xf numFmtId="10" fontId="0" fillId="0" borderId="0" xfId="0" applyNumberFormat="1"/>
    <xf numFmtId="3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0" fontId="6" fillId="0" borderId="1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6" xfId="0" applyFont="1" applyBorder="1"/>
    <xf numFmtId="0" fontId="0" fillId="0" borderId="10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20" fillId="2" borderId="0" xfId="0" applyFont="1" applyFill="1" applyAlignment="1">
      <alignment horizontal="center"/>
    </xf>
    <xf numFmtId="2" fontId="20" fillId="2" borderId="0" xfId="0" applyNumberFormat="1" applyFont="1" applyFill="1"/>
    <xf numFmtId="168" fontId="20" fillId="2" borderId="0" xfId="0" applyNumberFormat="1" applyFont="1" applyFill="1"/>
    <xf numFmtId="2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2" fontId="20" fillId="2" borderId="0" xfId="0" applyNumberFormat="1" applyFont="1" applyFill="1" applyAlignment="1">
      <alignment horizontal="right"/>
    </xf>
    <xf numFmtId="0" fontId="20" fillId="2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/>
    <xf numFmtId="2" fontId="20" fillId="0" borderId="0" xfId="0" applyNumberFormat="1" applyFont="1"/>
    <xf numFmtId="168" fontId="20" fillId="0" borderId="0" xfId="0" applyNumberFormat="1" applyFont="1"/>
    <xf numFmtId="168" fontId="20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9" fontId="20" fillId="2" borderId="0" xfId="0" applyNumberFormat="1" applyFont="1" applyFill="1"/>
    <xf numFmtId="168" fontId="20" fillId="2" borderId="0" xfId="0" applyNumberFormat="1" applyFont="1" applyFill="1" applyAlignment="1">
      <alignment horizontal="right"/>
    </xf>
    <xf numFmtId="168" fontId="0" fillId="2" borderId="0" xfId="0" applyNumberFormat="1" applyFill="1" applyAlignment="1">
      <alignment horizontal="right"/>
    </xf>
    <xf numFmtId="3" fontId="20" fillId="2" borderId="0" xfId="0" applyNumberFormat="1" applyFont="1" applyFill="1" applyAlignment="1">
      <alignment horizontal="righ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2" fontId="20" fillId="0" borderId="0" xfId="0" applyNumberFormat="1" applyFon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/>
    <xf numFmtId="0" fontId="0" fillId="0" borderId="0" xfId="0" quotePrefix="1" applyAlignment="1">
      <alignment horizontal="left"/>
    </xf>
    <xf numFmtId="1" fontId="0" fillId="2" borderId="0" xfId="0" applyNumberFormat="1" applyFill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8" fontId="8" fillId="0" borderId="0" xfId="0" applyNumberFormat="1" applyFont="1"/>
    <xf numFmtId="168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21" fillId="0" borderId="0" xfId="0" applyFont="1"/>
    <xf numFmtId="0" fontId="1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0" fontId="23" fillId="0" borderId="0" xfId="0" applyFont="1"/>
    <xf numFmtId="49" fontId="23" fillId="0" borderId="0" xfId="0" applyNumberFormat="1" applyFont="1" applyAlignment="1">
      <alignment horizontal="center"/>
    </xf>
    <xf numFmtId="49" fontId="4" fillId="0" borderId="0" xfId="0" applyNumberFormat="1" applyFont="1"/>
    <xf numFmtId="0" fontId="6" fillId="0" borderId="0" xfId="0" applyFont="1" applyAlignment="1">
      <alignment horizontal="center"/>
    </xf>
    <xf numFmtId="49" fontId="6" fillId="0" borderId="18" xfId="0" applyNumberFormat="1" applyFont="1" applyBorder="1"/>
    <xf numFmtId="49" fontId="6" fillId="0" borderId="18" xfId="0" applyNumberFormat="1" applyFont="1" applyBorder="1" applyAlignment="1">
      <alignment horizontal="center"/>
    </xf>
    <xf numFmtId="0" fontId="25" fillId="0" borderId="0" xfId="0" applyFont="1"/>
    <xf numFmtId="1" fontId="0" fillId="0" borderId="0" xfId="0" applyNumberFormat="1"/>
    <xf numFmtId="170" fontId="0" fillId="2" borderId="0" xfId="0" applyNumberFormat="1" applyFill="1"/>
    <xf numFmtId="170" fontId="0" fillId="0" borderId="0" xfId="0" applyNumberFormat="1"/>
    <xf numFmtId="170" fontId="2" fillId="0" borderId="0" xfId="0" applyNumberFormat="1" applyFont="1"/>
    <xf numFmtId="0" fontId="3" fillId="0" borderId="0" xfId="0" applyFont="1" applyProtection="1">
      <protection locked="0"/>
    </xf>
    <xf numFmtId="0" fontId="26" fillId="0" borderId="9" xfId="3" applyFont="1" applyBorder="1"/>
    <xf numFmtId="0" fontId="4" fillId="0" borderId="9" xfId="0" applyFont="1" applyBorder="1"/>
    <xf numFmtId="0" fontId="27" fillId="0" borderId="9" xfId="3" applyFont="1" applyBorder="1" applyAlignment="1">
      <alignment horizontal="center"/>
    </xf>
    <xf numFmtId="0" fontId="27" fillId="0" borderId="6" xfId="3" applyFont="1" applyBorder="1" applyAlignment="1">
      <alignment horizontal="center"/>
    </xf>
    <xf numFmtId="0" fontId="12" fillId="0" borderId="10" xfId="0" applyFont="1" applyBorder="1"/>
    <xf numFmtId="0" fontId="27" fillId="0" borderId="7" xfId="3" applyFont="1" applyBorder="1"/>
    <xf numFmtId="0" fontId="27" fillId="0" borderId="7" xfId="3" applyFont="1" applyBorder="1" applyAlignment="1">
      <alignment horizontal="center"/>
    </xf>
    <xf numFmtId="0" fontId="8" fillId="0" borderId="5" xfId="0" applyFont="1" applyBorder="1"/>
    <xf numFmtId="0" fontId="0" fillId="0" borderId="19" xfId="0" applyBorder="1"/>
    <xf numFmtId="0" fontId="0" fillId="0" borderId="20" xfId="0" applyBorder="1"/>
    <xf numFmtId="3" fontId="0" fillId="0" borderId="21" xfId="0" applyNumberFormat="1" applyBorder="1"/>
    <xf numFmtId="3" fontId="0" fillId="0" borderId="22" xfId="0" applyNumberFormat="1" applyBorder="1"/>
    <xf numFmtId="170" fontId="0" fillId="0" borderId="22" xfId="0" applyNumberFormat="1" applyBorder="1"/>
    <xf numFmtId="0" fontId="0" fillId="0" borderId="23" xfId="0" applyBorder="1"/>
    <xf numFmtId="3" fontId="0" fillId="0" borderId="24" xfId="0" applyNumberFormat="1" applyBorder="1"/>
    <xf numFmtId="3" fontId="0" fillId="0" borderId="25" xfId="0" applyNumberFormat="1" applyBorder="1"/>
    <xf numFmtId="170" fontId="0" fillId="0" borderId="25" xfId="0" applyNumberFormat="1" applyBorder="1"/>
    <xf numFmtId="0" fontId="0" fillId="2" borderId="23" xfId="0" applyFill="1" applyBorder="1"/>
    <xf numFmtId="3" fontId="0" fillId="2" borderId="24" xfId="0" applyNumberFormat="1" applyFill="1" applyBorder="1"/>
    <xf numFmtId="3" fontId="0" fillId="2" borderId="25" xfId="0" applyNumberFormat="1" applyFill="1" applyBorder="1"/>
    <xf numFmtId="170" fontId="0" fillId="2" borderId="25" xfId="0" applyNumberFormat="1" applyFill="1" applyBorder="1"/>
    <xf numFmtId="3" fontId="0" fillId="0" borderId="27" xfId="0" applyNumberFormat="1" applyBorder="1"/>
    <xf numFmtId="0" fontId="0" fillId="0" borderId="28" xfId="0" applyBorder="1"/>
    <xf numFmtId="0" fontId="6" fillId="0" borderId="29" xfId="0" applyFont="1" applyBorder="1"/>
    <xf numFmtId="0" fontId="9" fillId="0" borderId="0" xfId="0" applyFont="1"/>
    <xf numFmtId="0" fontId="28" fillId="0" borderId="0" xfId="3" applyFont="1" applyAlignment="1">
      <alignment horizontal="left"/>
    </xf>
    <xf numFmtId="0" fontId="26" fillId="0" borderId="0" xfId="0" applyFont="1"/>
    <xf numFmtId="0" fontId="29" fillId="0" borderId="9" xfId="3" applyFont="1" applyBorder="1" applyProtection="1">
      <protection locked="0"/>
    </xf>
    <xf numFmtId="3" fontId="13" fillId="0" borderId="9" xfId="0" applyNumberFormat="1" applyFont="1" applyBorder="1" applyAlignment="1" applyProtection="1">
      <alignment horizontal="center"/>
      <protection locked="0"/>
    </xf>
    <xf numFmtId="1" fontId="13" fillId="0" borderId="9" xfId="0" applyNumberFormat="1" applyFont="1" applyBorder="1" applyProtection="1">
      <protection locked="0"/>
    </xf>
    <xf numFmtId="1" fontId="13" fillId="0" borderId="9" xfId="0" applyNumberFormat="1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9" xfId="0" applyFont="1" applyBorder="1" applyProtection="1">
      <protection locked="0"/>
    </xf>
    <xf numFmtId="0" fontId="29" fillId="0" borderId="6" xfId="3" applyFont="1" applyBorder="1" applyProtection="1">
      <protection locked="0"/>
    </xf>
    <xf numFmtId="0" fontId="13" fillId="0" borderId="6" xfId="0" applyFont="1" applyBorder="1" applyAlignment="1">
      <alignment horizontal="center"/>
    </xf>
    <xf numFmtId="3" fontId="13" fillId="0" borderId="6" xfId="0" applyNumberFormat="1" applyFont="1" applyBorder="1" applyAlignment="1" applyProtection="1">
      <alignment horizontal="center"/>
      <protection locked="0"/>
    </xf>
    <xf numFmtId="1" fontId="13" fillId="0" borderId="6" xfId="0" applyNumberFormat="1" applyFont="1" applyBorder="1" applyAlignment="1" applyProtection="1">
      <alignment horizontal="center"/>
      <protection locked="0"/>
    </xf>
    <xf numFmtId="0" fontId="13" fillId="0" borderId="6" xfId="3" applyFont="1" applyBorder="1" applyAlignment="1" applyProtection="1">
      <alignment horizontal="center"/>
      <protection locked="0"/>
    </xf>
    <xf numFmtId="0" fontId="27" fillId="0" borderId="7" xfId="2" applyFont="1" applyBorder="1" applyProtection="1">
      <protection locked="0"/>
    </xf>
    <xf numFmtId="3" fontId="13" fillId="0" borderId="7" xfId="0" applyNumberFormat="1" applyFont="1" applyBorder="1" applyAlignment="1" applyProtection="1">
      <alignment horizontal="center"/>
      <protection locked="0"/>
    </xf>
    <xf numFmtId="1" fontId="13" fillId="0" borderId="7" xfId="0" applyNumberFormat="1" applyFont="1" applyBorder="1" applyAlignment="1" applyProtection="1">
      <alignment horizontal="center"/>
      <protection locked="0"/>
    </xf>
    <xf numFmtId="1" fontId="30" fillId="0" borderId="7" xfId="3" applyNumberFormat="1" applyFont="1" applyBorder="1" applyAlignment="1" applyProtection="1">
      <alignment horizontal="center"/>
      <protection locked="0"/>
    </xf>
    <xf numFmtId="0" fontId="30" fillId="0" borderId="7" xfId="2" applyFont="1" applyBorder="1" applyAlignment="1" applyProtection="1">
      <alignment horizontal="center"/>
      <protection locked="0"/>
    </xf>
    <xf numFmtId="0" fontId="17" fillId="0" borderId="23" xfId="0" applyFont="1" applyBorder="1"/>
    <xf numFmtId="3" fontId="17" fillId="0" borderId="25" xfId="0" applyNumberFormat="1" applyFont="1" applyBorder="1"/>
    <xf numFmtId="170" fontId="17" fillId="0" borderId="25" xfId="0" applyNumberFormat="1" applyFont="1" applyBorder="1"/>
    <xf numFmtId="0" fontId="17" fillId="0" borderId="20" xfId="0" applyFont="1" applyBorder="1"/>
    <xf numFmtId="3" fontId="17" fillId="0" borderId="22" xfId="0" applyNumberFormat="1" applyFont="1" applyBorder="1"/>
    <xf numFmtId="170" fontId="17" fillId="0" borderId="22" xfId="0" applyNumberFormat="1" applyFont="1" applyBorder="1"/>
    <xf numFmtId="0" fontId="17" fillId="0" borderId="26" xfId="0" applyFont="1" applyBorder="1"/>
    <xf numFmtId="3" fontId="16" fillId="0" borderId="33" xfId="0" applyNumberFormat="1" applyFont="1" applyBorder="1"/>
    <xf numFmtId="0" fontId="17" fillId="0" borderId="29" xfId="0" applyFont="1" applyBorder="1"/>
    <xf numFmtId="0" fontId="17" fillId="0" borderId="30" xfId="0" applyFont="1" applyBorder="1"/>
    <xf numFmtId="3" fontId="17" fillId="0" borderId="32" xfId="0" applyNumberFormat="1" applyFont="1" applyBorder="1"/>
    <xf numFmtId="170" fontId="17" fillId="0" borderId="32" xfId="0" applyNumberFormat="1" applyFont="1" applyBorder="1"/>
    <xf numFmtId="0" fontId="31" fillId="0" borderId="0" xfId="3" applyFont="1" applyAlignment="1">
      <alignment horizontal="left"/>
    </xf>
    <xf numFmtId="0" fontId="32" fillId="0" borderId="0" xfId="4"/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33" fillId="0" borderId="0" xfId="0" applyFont="1"/>
    <xf numFmtId="0" fontId="34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5" fillId="0" borderId="0" xfId="0" applyFont="1" applyAlignment="1">
      <alignment horizontal="right"/>
    </xf>
    <xf numFmtId="0" fontId="1" fillId="3" borderId="0" xfId="0" applyFont="1" applyFill="1"/>
    <xf numFmtId="3" fontId="1" fillId="0" borderId="0" xfId="0" applyNumberFormat="1" applyFont="1"/>
    <xf numFmtId="3" fontId="1" fillId="3" borderId="0" xfId="0" applyNumberFormat="1" applyFont="1" applyFill="1"/>
    <xf numFmtId="0" fontId="1" fillId="0" borderId="5" xfId="0" applyFont="1" applyBorder="1"/>
    <xf numFmtId="3" fontId="1" fillId="0" borderId="5" xfId="0" applyNumberFormat="1" applyFont="1" applyBorder="1"/>
    <xf numFmtId="3" fontId="1" fillId="3" borderId="5" xfId="0" applyNumberFormat="1" applyFont="1" applyFill="1" applyBorder="1"/>
    <xf numFmtId="3" fontId="34" fillId="0" borderId="0" xfId="0" applyNumberFormat="1" applyFont="1"/>
    <xf numFmtId="3" fontId="34" fillId="3" borderId="0" xfId="0" applyNumberFormat="1" applyFont="1" applyFill="1"/>
    <xf numFmtId="3" fontId="2" fillId="3" borderId="0" xfId="0" applyNumberFormat="1" applyFont="1" applyFill="1"/>
    <xf numFmtId="0" fontId="34" fillId="0" borderId="8" xfId="0" applyFont="1" applyBorder="1"/>
    <xf numFmtId="3" fontId="2" fillId="3" borderId="8" xfId="0" applyNumberFormat="1" applyFont="1" applyFill="1" applyBorder="1"/>
    <xf numFmtId="0" fontId="35" fillId="0" borderId="0" xfId="0" applyFont="1"/>
    <xf numFmtId="165" fontId="1" fillId="0" borderId="0" xfId="1" applyNumberFormat="1" applyFont="1" applyFill="1"/>
    <xf numFmtId="165" fontId="1" fillId="3" borderId="0" xfId="1" applyNumberFormat="1" applyFont="1" applyFill="1"/>
    <xf numFmtId="166" fontId="1" fillId="0" borderId="0" xfId="0" applyNumberFormat="1" applyFont="1"/>
    <xf numFmtId="166" fontId="1" fillId="3" borderId="0" xfId="0" applyNumberFormat="1" applyFont="1" applyFill="1"/>
    <xf numFmtId="3" fontId="0" fillId="0" borderId="16" xfId="0" applyNumberFormat="1" applyBorder="1"/>
    <xf numFmtId="0" fontId="0" fillId="0" borderId="5" xfId="0" applyBorder="1"/>
    <xf numFmtId="3" fontId="2" fillId="0" borderId="5" xfId="0" applyNumberFormat="1" applyFont="1" applyBorder="1"/>
    <xf numFmtId="0" fontId="2" fillId="0" borderId="34" xfId="0" applyFont="1" applyBorder="1"/>
    <xf numFmtId="3" fontId="2" fillId="0" borderId="34" xfId="0" applyNumberFormat="1" applyFont="1" applyBorder="1"/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167" fontId="0" fillId="2" borderId="0" xfId="1" applyNumberFormat="1" applyFont="1" applyFill="1"/>
    <xf numFmtId="167" fontId="0" fillId="0" borderId="0" xfId="1" applyNumberFormat="1" applyFont="1"/>
    <xf numFmtId="167" fontId="2" fillId="0" borderId="0" xfId="1" applyNumberFormat="1" applyFont="1"/>
    <xf numFmtId="165" fontId="0" fillId="2" borderId="0" xfId="1" applyNumberFormat="1" applyFont="1" applyFill="1"/>
    <xf numFmtId="165" fontId="0" fillId="0" borderId="0" xfId="1" applyNumberFormat="1" applyFont="1"/>
    <xf numFmtId="165" fontId="2" fillId="0" borderId="0" xfId="1" applyNumberFormat="1" applyFont="1"/>
    <xf numFmtId="166" fontId="0" fillId="2" borderId="0" xfId="0" applyNumberFormat="1" applyFill="1"/>
    <xf numFmtId="166" fontId="0" fillId="0" borderId="0" xfId="0" applyNumberFormat="1"/>
    <xf numFmtId="166" fontId="2" fillId="0" borderId="0" xfId="0" applyNumberFormat="1" applyFont="1"/>
    <xf numFmtId="0" fontId="20" fillId="0" borderId="1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0" fillId="0" borderId="2" xfId="0" applyBorder="1"/>
    <xf numFmtId="0" fontId="0" fillId="0" borderId="9" xfId="0" applyBorder="1"/>
    <xf numFmtId="170" fontId="0" fillId="2" borderId="10" xfId="0" applyNumberFormat="1" applyFill="1" applyBorder="1"/>
    <xf numFmtId="170" fontId="0" fillId="2" borderId="6" xfId="0" applyNumberFormat="1" applyFill="1" applyBorder="1"/>
    <xf numFmtId="170" fontId="0" fillId="0" borderId="10" xfId="0" applyNumberFormat="1" applyBorder="1"/>
    <xf numFmtId="170" fontId="0" fillId="0" borderId="6" xfId="0" applyNumberFormat="1" applyBorder="1"/>
    <xf numFmtId="0" fontId="0" fillId="0" borderId="10" xfId="0" applyBorder="1"/>
    <xf numFmtId="0" fontId="0" fillId="0" borderId="6" xfId="0" applyBorder="1"/>
    <xf numFmtId="170" fontId="2" fillId="0" borderId="10" xfId="0" applyNumberFormat="1" applyFont="1" applyBorder="1"/>
    <xf numFmtId="170" fontId="2" fillId="0" borderId="7" xfId="0" applyNumberFormat="1" applyFont="1" applyBorder="1"/>
    <xf numFmtId="0" fontId="0" fillId="0" borderId="0" xfId="0" applyAlignment="1">
      <alignment wrapText="1"/>
    </xf>
    <xf numFmtId="0" fontId="0" fillId="0" borderId="27" xfId="0" applyBorder="1" applyAlignment="1">
      <alignment wrapText="1"/>
    </xf>
    <xf numFmtId="0" fontId="2" fillId="0" borderId="23" xfId="0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170" fontId="2" fillId="0" borderId="25" xfId="0" applyNumberFormat="1" applyFont="1" applyBorder="1"/>
    <xf numFmtId="0" fontId="2" fillId="0" borderId="20" xfId="0" applyFont="1" applyBorder="1"/>
    <xf numFmtId="3" fontId="2" fillId="0" borderId="21" xfId="0" applyNumberFormat="1" applyFont="1" applyBorder="1"/>
    <xf numFmtId="3" fontId="2" fillId="0" borderId="22" xfId="0" applyNumberFormat="1" applyFont="1" applyBorder="1"/>
    <xf numFmtId="170" fontId="2" fillId="0" borderId="22" xfId="0" applyNumberFormat="1" applyFont="1" applyBorder="1"/>
    <xf numFmtId="0" fontId="2" fillId="0" borderId="29" xfId="0" applyFont="1" applyBorder="1"/>
    <xf numFmtId="0" fontId="2" fillId="0" borderId="22" xfId="0" applyFont="1" applyBorder="1"/>
    <xf numFmtId="0" fontId="2" fillId="0" borderId="30" xfId="0" applyFont="1" applyBorder="1"/>
    <xf numFmtId="3" fontId="2" fillId="0" borderId="31" xfId="0" applyNumberFormat="1" applyFont="1" applyBorder="1"/>
    <xf numFmtId="3" fontId="2" fillId="0" borderId="32" xfId="0" applyNumberFormat="1" applyFont="1" applyBorder="1"/>
    <xf numFmtId="170" fontId="2" fillId="0" borderId="32" xfId="0" applyNumberFormat="1" applyFont="1" applyBorder="1"/>
    <xf numFmtId="0" fontId="17" fillId="0" borderId="28" xfId="0" applyFont="1" applyBorder="1"/>
    <xf numFmtId="0" fontId="17" fillId="0" borderId="19" xfId="0" applyFont="1" applyBorder="1"/>
    <xf numFmtId="3" fontId="0" fillId="0" borderId="11" xfId="0" applyNumberFormat="1" applyBorder="1"/>
    <xf numFmtId="170" fontId="0" fillId="0" borderId="11" xfId="0" applyNumberFormat="1" applyBorder="1"/>
    <xf numFmtId="3" fontId="17" fillId="0" borderId="21" xfId="0" applyNumberFormat="1" applyFont="1" applyBorder="1"/>
    <xf numFmtId="0" fontId="17" fillId="0" borderId="35" xfId="0" applyFont="1" applyBorder="1"/>
    <xf numFmtId="0" fontId="17" fillId="0" borderId="36" xfId="0" applyFont="1" applyBorder="1"/>
    <xf numFmtId="3" fontId="17" fillId="0" borderId="37" xfId="0" applyNumberFormat="1" applyFont="1" applyBorder="1"/>
    <xf numFmtId="3" fontId="17" fillId="0" borderId="38" xfId="0" applyNumberFormat="1" applyFont="1" applyBorder="1"/>
    <xf numFmtId="170" fontId="17" fillId="0" borderId="37" xfId="0" applyNumberFormat="1" applyFont="1" applyBorder="1"/>
    <xf numFmtId="3" fontId="17" fillId="0" borderId="31" xfId="0" applyNumberFormat="1" applyFont="1" applyBorder="1"/>
    <xf numFmtId="164" fontId="5" fillId="2" borderId="1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13" fillId="0" borderId="12" xfId="0" applyNumberFormat="1" applyFont="1" applyBorder="1" applyAlignment="1" applyProtection="1">
      <alignment horizontal="center"/>
      <protection locked="0"/>
    </xf>
    <xf numFmtId="1" fontId="13" fillId="0" borderId="13" xfId="0" applyNumberFormat="1" applyFont="1" applyBorder="1" applyAlignment="1" applyProtection="1">
      <alignment horizontal="center"/>
      <protection locked="0"/>
    </xf>
    <xf numFmtId="1" fontId="13" fillId="0" borderId="14" xfId="0" applyNumberFormat="1" applyFont="1" applyBorder="1" applyAlignment="1" applyProtection="1">
      <alignment horizontal="center"/>
      <protection locked="0"/>
    </xf>
    <xf numFmtId="0" fontId="13" fillId="0" borderId="12" xfId="3" applyFont="1" applyBorder="1" applyAlignment="1" applyProtection="1">
      <alignment horizontal="center"/>
      <protection locked="0"/>
    </xf>
    <xf numFmtId="0" fontId="13" fillId="0" borderId="13" xfId="3" applyFont="1" applyBorder="1" applyAlignment="1" applyProtection="1">
      <alignment horizontal="center"/>
      <protection locked="0"/>
    </xf>
    <xf numFmtId="0" fontId="13" fillId="0" borderId="14" xfId="3" applyFont="1" applyBorder="1" applyAlignment="1" applyProtection="1">
      <alignment horizontal="center"/>
      <protection locked="0"/>
    </xf>
  </cellXfs>
  <cellStyles count="5">
    <cellStyle name="Hyperlink" xfId="4" builtinId="8"/>
    <cellStyle name="Normal" xfId="0" builtinId="0"/>
    <cellStyle name="Normal_Sheet1" xfId="3" xr:uid="{5FA4B37E-62EA-4B9F-B45D-19442EF392FD}"/>
    <cellStyle name="Normal_Sheet1_1" xfId="2" xr:uid="{931EE3C9-BE03-474F-9084-62A495E8D0D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7F9F-C179-4CC3-BC34-A135BD9CB5A3}">
  <dimension ref="A1:A21"/>
  <sheetViews>
    <sheetView showGridLines="0" tabSelected="1" zoomScale="110" zoomScaleNormal="110" workbookViewId="0"/>
  </sheetViews>
  <sheetFormatPr defaultRowHeight="14.5"/>
  <cols>
    <col min="1" max="1" width="91.6328125" customWidth="1"/>
  </cols>
  <sheetData>
    <row r="1" spans="1:1">
      <c r="A1" s="24" t="s">
        <v>1189</v>
      </c>
    </row>
    <row r="3" spans="1:1">
      <c r="A3" s="221" t="s">
        <v>1335</v>
      </c>
    </row>
    <row r="4" spans="1:1">
      <c r="A4" s="221" t="s">
        <v>0</v>
      </c>
    </row>
    <row r="5" spans="1:1">
      <c r="A5" s="221" t="s">
        <v>1336</v>
      </c>
    </row>
    <row r="6" spans="1:1">
      <c r="A6" s="221" t="s">
        <v>1</v>
      </c>
    </row>
    <row r="7" spans="1:1">
      <c r="A7" s="221" t="s">
        <v>2</v>
      </c>
    </row>
    <row r="8" spans="1:1">
      <c r="A8" s="221" t="s">
        <v>1337</v>
      </c>
    </row>
    <row r="9" spans="1:1">
      <c r="A9" s="221" t="s">
        <v>3</v>
      </c>
    </row>
    <row r="10" spans="1:1">
      <c r="A10" s="221" t="s">
        <v>4</v>
      </c>
    </row>
    <row r="11" spans="1:1">
      <c r="A11" s="221" t="s">
        <v>1185</v>
      </c>
    </row>
    <row r="12" spans="1:1">
      <c r="A12" s="221" t="s">
        <v>1186</v>
      </c>
    </row>
    <row r="13" spans="1:1">
      <c r="A13" s="221" t="s">
        <v>1187</v>
      </c>
    </row>
    <row r="14" spans="1:1">
      <c r="A14" s="221" t="s">
        <v>1338</v>
      </c>
    </row>
    <row r="15" spans="1:1">
      <c r="A15" s="221" t="s">
        <v>1339</v>
      </c>
    </row>
    <row r="16" spans="1:1">
      <c r="A16" s="221" t="s">
        <v>1340</v>
      </c>
    </row>
    <row r="17" spans="1:1">
      <c r="A17" s="221" t="s">
        <v>1341</v>
      </c>
    </row>
    <row r="18" spans="1:1">
      <c r="A18" s="221" t="s">
        <v>5</v>
      </c>
    </row>
    <row r="19" spans="1:1">
      <c r="A19" s="221" t="s">
        <v>1342</v>
      </c>
    </row>
    <row r="20" spans="1:1">
      <c r="A20" s="221" t="s">
        <v>1343</v>
      </c>
    </row>
    <row r="21" spans="1:1">
      <c r="A21" s="221" t="s">
        <v>1344</v>
      </c>
    </row>
  </sheetData>
  <hyperlinks>
    <hyperlink ref="A3" location="'Tafla 1'!A1" display="Tafla 1 Samantekt ársreikninga 2020" xr:uid="{70575280-7D10-4871-BABE-30C2E74259E7}"/>
    <hyperlink ref="A4" location="'Tafla 2'!A1" display="Tafla 2 Rekstraryfirlit A hluta, landið allt" xr:uid="{C4B205B3-645D-4084-A6E3-91AD77F6CE2E}"/>
    <hyperlink ref="A5" location="'Tafla 3'!A1" display="Tafla 3 Heildaryfirlit 2014 til 2020" xr:uid="{628EC75C-1789-42D0-BE9D-2F67724D61C5}"/>
    <hyperlink ref="A6" location="'Tafla 4'!A1" display="Tafla 4 Framlög Jöfnunarsjóðs" xr:uid="{43CBBFD3-38FD-4CE5-A06F-5FF07B70C90C}"/>
    <hyperlink ref="A7" location="'Tafla 5'!A1" display="Tafla 5 Framlög Jöfnunarsjóðs vegna málefna fatlaðra" xr:uid="{1C371B0D-6B06-4182-9CE2-F69ED8A2425B}"/>
    <hyperlink ref="A8" location="'Tafla 6'!A1" display="Tafla 6 Ársreikningar sveitarfélaga 2020" xr:uid="{9B33BA02-D2C2-4515-BFA4-45C5191BF22E}"/>
    <hyperlink ref="A9" location="'Tafla 7'!A1" display="Tafla 7 Skatttekjur aðalsjóðs (kr. á íbúa)" xr:uid="{42EF9B21-A592-4B55-B85D-6B7F093BEF73}"/>
    <hyperlink ref="A10" location="'Tafla 8'!A1" display="Tafla 8 Rekstur málaflokka (kr. á íbúa)" xr:uid="{0437B228-467B-4CBD-8E74-645426C8DE07}"/>
    <hyperlink ref="A11" location="'Tafla 9'!A1" display="Tafla 9 Lykiltölur, hlutfall við tekjur" xr:uid="{49370058-518C-48AC-A2F1-5A58E89BBDFA}"/>
    <hyperlink ref="A12" location="'Tafla 10'!A1" display="Tafla 10 Lykiltölur úr rekstri (kr. á íbúa)" xr:uid="{CA1F683E-3F51-4118-8C1C-AA79CD7E7691}"/>
    <hyperlink ref="A13" location="'Tafla 11'!A1" display="Tafla 11 Lykiltölur úr sjóðstreymi og efnahag (kr. á íbúa)" xr:uid="{967941EB-CCB2-4BDA-91B4-98E227867298}"/>
    <hyperlink ref="A14" location="'Tafla 12'!A1" display="Tafla 12 Álagt útsvar 2021 vegna launa 2020" xr:uid="{9294F6E9-ABAD-4574-BB79-D29A99548E6D}"/>
    <hyperlink ref="A15" location="'Tafla 13'!A1" display="Tafla 13 Álagður fasteignaskattur 2021" xr:uid="{4ACFD26E-33A9-4228-B6B8-C6557DE81154}"/>
    <hyperlink ref="A16" location="'Tafla 14'!A1" display="Tafla 14 Álagningarreglur fasteignagjalda árið 2021" xr:uid="{BD284635-0A3E-466E-AF76-0E8B2E75A36E}"/>
    <hyperlink ref="A17" location="'Tafla 15'!A1" display="Tafla 15 Íbúafjöldi í sveitarfélögum 1. janúar 2021" xr:uid="{3BF59D52-2739-4B74-A8EC-0DC0703F337E}"/>
    <hyperlink ref="A18" location="'Tafla 16'!A1" display="Tafla 16 Aldursskipting íbúanna eftir sveitarfélögum" xr:uid="{EBBECF95-3FCB-4CB4-BBB5-48229BC2032D}"/>
    <hyperlink ref="A19" location="'Tafla 17'!A1" display="Tafla 17 Stöðugildi hjá sveitarfélögunum 1. apríl 2021" xr:uid="{C5BECF3A-16BE-48A3-BC21-C84B7BE101EB}"/>
    <hyperlink ref="A20" location="'Tafla 18'!A1" display="Tafla 18 Upplýsingar um starfsemi grunnskóla árið 2020" xr:uid="{573FB31C-6EDB-4C24-A147-131CCF5B7395}"/>
    <hyperlink ref="A21" location="'Tafla 19'!A1" display="Tafla 19 Upplýsingar um starfsemi leikskóla árið 2020" xr:uid="{791A56B7-B49F-41EF-8BAD-77CC05108E4E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706F-637F-4F6F-846E-C77806D2992A}">
  <dimension ref="A1:AB79"/>
  <sheetViews>
    <sheetView workbookViewId="0"/>
  </sheetViews>
  <sheetFormatPr defaultRowHeight="14.5"/>
  <cols>
    <col min="1" max="1" width="26.54296875" customWidth="1"/>
    <col min="2" max="2" width="8.1796875" customWidth="1"/>
    <col min="3" max="16" width="10.81640625" hidden="1" customWidth="1"/>
    <col min="17" max="17" width="9.81640625" customWidth="1"/>
    <col min="18" max="18" width="11.81640625" customWidth="1"/>
    <col min="19" max="19" width="10.1796875" customWidth="1"/>
    <col min="20" max="20" width="9.90625" customWidth="1"/>
    <col min="21" max="21" width="9.453125" customWidth="1"/>
    <col min="22" max="22" width="10" customWidth="1"/>
    <col min="23" max="23" width="9.6328125" customWidth="1"/>
    <col min="24" max="24" width="11.6328125" customWidth="1"/>
    <col min="25" max="25" width="10.36328125" customWidth="1"/>
    <col min="26" max="26" width="9.81640625" customWidth="1"/>
    <col min="27" max="27" width="9.1796875" customWidth="1"/>
    <col min="28" max="28" width="9.54296875" customWidth="1"/>
  </cols>
  <sheetData>
    <row r="1" spans="1:28">
      <c r="A1" s="221" t="s">
        <v>1188</v>
      </c>
    </row>
    <row r="2" spans="1:28" ht="15.5">
      <c r="Q2" s="1" t="s">
        <v>368</v>
      </c>
      <c r="W2" s="1" t="s">
        <v>369</v>
      </c>
    </row>
    <row r="4" spans="1:28">
      <c r="A4" s="12" t="s">
        <v>1219</v>
      </c>
      <c r="Q4" s="322" t="s">
        <v>13</v>
      </c>
      <c r="R4" s="323"/>
      <c r="S4" s="323"/>
      <c r="T4" s="323"/>
      <c r="U4" s="323"/>
      <c r="V4" s="324"/>
      <c r="W4" s="322" t="s">
        <v>14</v>
      </c>
      <c r="X4" s="323"/>
      <c r="Y4" s="323"/>
      <c r="Z4" s="323"/>
      <c r="AA4" s="323"/>
      <c r="AB4" s="324"/>
    </row>
    <row r="5" spans="1:28">
      <c r="A5" s="14"/>
      <c r="B5" s="14"/>
      <c r="Q5" s="62"/>
      <c r="R5" s="62" t="s">
        <v>370</v>
      </c>
      <c r="S5" s="62"/>
      <c r="T5" s="62" t="s">
        <v>371</v>
      </c>
      <c r="U5" s="62"/>
      <c r="V5" s="62"/>
      <c r="W5" s="62"/>
      <c r="X5" s="62" t="s">
        <v>370</v>
      </c>
      <c r="Y5" s="62"/>
      <c r="Z5" s="62" t="s">
        <v>371</v>
      </c>
      <c r="AA5" s="62"/>
      <c r="AB5" s="62"/>
    </row>
    <row r="6" spans="1:28">
      <c r="A6" s="14"/>
      <c r="B6" s="14"/>
      <c r="C6" t="s">
        <v>1220</v>
      </c>
      <c r="J6" t="s">
        <v>1221</v>
      </c>
      <c r="Q6" s="8"/>
      <c r="R6" s="8" t="s">
        <v>372</v>
      </c>
      <c r="S6" s="8" t="s">
        <v>373</v>
      </c>
      <c r="T6" s="8" t="s">
        <v>374</v>
      </c>
      <c r="U6" s="8" t="s">
        <v>375</v>
      </c>
      <c r="V6" s="8" t="s">
        <v>376</v>
      </c>
      <c r="W6" s="8"/>
      <c r="X6" s="8" t="s">
        <v>372</v>
      </c>
      <c r="Y6" s="8" t="s">
        <v>373</v>
      </c>
      <c r="Z6" s="8" t="s">
        <v>374</v>
      </c>
      <c r="AA6" s="8" t="s">
        <v>375</v>
      </c>
      <c r="AB6" s="8" t="s">
        <v>376</v>
      </c>
    </row>
    <row r="7" spans="1:28">
      <c r="A7" s="14"/>
      <c r="B7" s="14"/>
      <c r="C7" s="90"/>
      <c r="D7" s="91"/>
      <c r="E7" s="91"/>
      <c r="F7" s="90"/>
      <c r="G7" s="91"/>
      <c r="H7" s="90"/>
      <c r="I7" s="90"/>
      <c r="J7" s="92"/>
      <c r="K7" s="93"/>
      <c r="L7" s="93"/>
      <c r="M7" s="92"/>
      <c r="N7" s="93"/>
      <c r="O7" s="92"/>
      <c r="P7" s="92"/>
      <c r="Q7" s="35" t="s">
        <v>71</v>
      </c>
      <c r="R7" s="10" t="s">
        <v>377</v>
      </c>
      <c r="S7" s="10" t="s">
        <v>378</v>
      </c>
      <c r="T7" s="10" t="s">
        <v>379</v>
      </c>
      <c r="U7" s="10" t="s">
        <v>380</v>
      </c>
      <c r="V7" s="10" t="s">
        <v>380</v>
      </c>
      <c r="W7" s="35" t="s">
        <v>71</v>
      </c>
      <c r="X7" s="10" t="s">
        <v>377</v>
      </c>
      <c r="Y7" s="10" t="s">
        <v>378</v>
      </c>
      <c r="Z7" s="10" t="s">
        <v>379</v>
      </c>
      <c r="AA7" s="10" t="s">
        <v>380</v>
      </c>
      <c r="AB7" s="10" t="s">
        <v>380</v>
      </c>
    </row>
    <row r="8" spans="1:28">
      <c r="B8" t="s">
        <v>271</v>
      </c>
      <c r="C8" t="s">
        <v>1222</v>
      </c>
      <c r="D8" t="s">
        <v>71</v>
      </c>
      <c r="E8" t="s">
        <v>1223</v>
      </c>
      <c r="F8" t="s">
        <v>47</v>
      </c>
      <c r="G8" t="s">
        <v>50</v>
      </c>
      <c r="H8" t="s">
        <v>1224</v>
      </c>
      <c r="I8" t="s">
        <v>393</v>
      </c>
      <c r="J8" t="s">
        <v>1222</v>
      </c>
      <c r="K8" t="s">
        <v>71</v>
      </c>
      <c r="L8" t="s">
        <v>1223</v>
      </c>
      <c r="M8" t="s">
        <v>47</v>
      </c>
      <c r="N8" t="s">
        <v>50</v>
      </c>
      <c r="O8" t="s">
        <v>375</v>
      </c>
      <c r="P8" t="s">
        <v>393</v>
      </c>
    </row>
    <row r="9" spans="1:28">
      <c r="A9" s="11" t="s">
        <v>280</v>
      </c>
      <c r="B9" s="13">
        <v>135688</v>
      </c>
      <c r="C9" s="13">
        <v>142266419.5</v>
      </c>
      <c r="D9" s="13">
        <v>119263112.10000001</v>
      </c>
      <c r="E9" s="13">
        <v>85668822.700000003</v>
      </c>
      <c r="F9" s="13">
        <v>368690.70000000019</v>
      </c>
      <c r="G9" s="13">
        <v>-7477381</v>
      </c>
      <c r="H9" s="13">
        <v>110191236.59999999</v>
      </c>
      <c r="I9" s="13">
        <v>144585281.59999999</v>
      </c>
      <c r="J9" s="13">
        <v>202598663.19999999</v>
      </c>
      <c r="K9" s="13">
        <v>118581148.10000001</v>
      </c>
      <c r="L9" s="13">
        <v>99263423.800000012</v>
      </c>
      <c r="M9" s="13">
        <v>26104032.399999999</v>
      </c>
      <c r="N9" s="13">
        <v>-31832415</v>
      </c>
      <c r="O9" s="13">
        <v>351254308.39999998</v>
      </c>
      <c r="P9" s="13">
        <v>407302322.69999999</v>
      </c>
      <c r="Q9" s="95">
        <f t="shared" ref="Q9:V40" si="0">D9/$C9</f>
        <v>0.8383082425153745</v>
      </c>
      <c r="R9" s="95">
        <f t="shared" si="0"/>
        <v>0.60217177743761241</v>
      </c>
      <c r="S9" s="95">
        <f t="shared" si="0"/>
        <v>2.5915511284797616E-3</v>
      </c>
      <c r="T9" s="95">
        <f t="shared" si="0"/>
        <v>-5.2559001809980889E-2</v>
      </c>
      <c r="U9" s="95">
        <f t="shared" si="0"/>
        <v>0.77454143421385535</v>
      </c>
      <c r="V9" s="95">
        <f t="shared" si="0"/>
        <v>1.0162994338941664</v>
      </c>
      <c r="W9" s="95">
        <f t="shared" ref="W9:AB40" si="1">K9/$J9</f>
        <v>0.58530074299127954</v>
      </c>
      <c r="X9" s="95">
        <f t="shared" si="1"/>
        <v>0.48995103043700644</v>
      </c>
      <c r="Y9" s="95">
        <f t="shared" si="1"/>
        <v>0.12884602488334682</v>
      </c>
      <c r="Z9" s="95">
        <f t="shared" si="1"/>
        <v>-0.15712055794058172</v>
      </c>
      <c r="AA9" s="95">
        <f t="shared" si="1"/>
        <v>1.7337444524658641</v>
      </c>
      <c r="AB9" s="95">
        <f t="shared" si="1"/>
        <v>2.0103899811911492</v>
      </c>
    </row>
    <row r="10" spans="1:28">
      <c r="A10" t="s">
        <v>281</v>
      </c>
      <c r="B10" s="14">
        <v>38998</v>
      </c>
      <c r="C10" s="14">
        <v>37632658</v>
      </c>
      <c r="D10" s="14">
        <v>32240741</v>
      </c>
      <c r="E10" s="14">
        <v>22251536</v>
      </c>
      <c r="F10" s="14">
        <v>1049952</v>
      </c>
      <c r="G10" s="14">
        <v>-727320</v>
      </c>
      <c r="H10" s="14">
        <v>31284040</v>
      </c>
      <c r="I10" s="14">
        <v>42854537</v>
      </c>
      <c r="J10" s="14">
        <v>39621975</v>
      </c>
      <c r="K10" s="14">
        <v>32150573</v>
      </c>
      <c r="L10" s="14">
        <v>22376693</v>
      </c>
      <c r="M10" s="14">
        <v>2179479</v>
      </c>
      <c r="N10" s="14">
        <v>-944594</v>
      </c>
      <c r="O10" s="14">
        <v>37208599</v>
      </c>
      <c r="P10" s="14">
        <v>48779096</v>
      </c>
      <c r="Q10" s="96">
        <f t="shared" si="0"/>
        <v>0.85672239787048787</v>
      </c>
      <c r="R10" s="96">
        <f t="shared" si="0"/>
        <v>0.59128260353015727</v>
      </c>
      <c r="S10" s="96">
        <f t="shared" si="0"/>
        <v>2.7900022368869081E-2</v>
      </c>
      <c r="T10" s="96">
        <f t="shared" si="0"/>
        <v>-1.9326830435415963E-2</v>
      </c>
      <c r="U10" s="96">
        <f t="shared" si="0"/>
        <v>0.83130030305061098</v>
      </c>
      <c r="V10" s="96">
        <f t="shared" si="0"/>
        <v>1.1387592393819219</v>
      </c>
      <c r="W10" s="96">
        <f t="shared" si="1"/>
        <v>0.81143287279344356</v>
      </c>
      <c r="X10" s="96">
        <f t="shared" si="1"/>
        <v>0.56475460902693519</v>
      </c>
      <c r="Y10" s="96">
        <f t="shared" si="1"/>
        <v>5.5006823864787155E-2</v>
      </c>
      <c r="Z10" s="96">
        <f t="shared" si="1"/>
        <v>-2.3840154358787013E-2</v>
      </c>
      <c r="AA10" s="96">
        <f t="shared" si="1"/>
        <v>0.93908996207281437</v>
      </c>
      <c r="AB10" s="96">
        <f t="shared" si="1"/>
        <v>1.2311121795417821</v>
      </c>
    </row>
    <row r="11" spans="1:28">
      <c r="A11" s="11" t="s">
        <v>282</v>
      </c>
      <c r="B11" s="13">
        <v>29763</v>
      </c>
      <c r="C11" s="13">
        <v>31226347</v>
      </c>
      <c r="D11" s="13">
        <v>25672463</v>
      </c>
      <c r="E11" s="13">
        <v>18945457</v>
      </c>
      <c r="F11" s="13">
        <v>-14232</v>
      </c>
      <c r="G11" s="13">
        <v>2983436</v>
      </c>
      <c r="H11" s="13">
        <v>30882669</v>
      </c>
      <c r="I11" s="13">
        <v>46306203</v>
      </c>
      <c r="J11" s="13">
        <v>33592931</v>
      </c>
      <c r="K11" s="13">
        <v>25671287</v>
      </c>
      <c r="L11" s="13">
        <v>19320787</v>
      </c>
      <c r="M11" s="13">
        <v>1386508</v>
      </c>
      <c r="N11" s="13">
        <v>1977780</v>
      </c>
      <c r="O11" s="13">
        <v>34480852</v>
      </c>
      <c r="P11" s="13">
        <v>50119186</v>
      </c>
      <c r="Q11" s="95">
        <f t="shared" si="0"/>
        <v>0.82214109130344326</v>
      </c>
      <c r="R11" s="95">
        <f t="shared" si="0"/>
        <v>0.6067138432811241</v>
      </c>
      <c r="S11" s="95">
        <f t="shared" si="0"/>
        <v>-4.5576896971009771E-4</v>
      </c>
      <c r="T11" s="95">
        <f t="shared" si="0"/>
        <v>9.5542267560147207E-2</v>
      </c>
      <c r="U11" s="95">
        <f t="shared" si="0"/>
        <v>0.98899397358262875</v>
      </c>
      <c r="V11" s="95">
        <f t="shared" si="0"/>
        <v>1.4829209129072958</v>
      </c>
      <c r="W11" s="95">
        <f t="shared" si="1"/>
        <v>0.76418717378367496</v>
      </c>
      <c r="X11" s="95">
        <f t="shared" si="1"/>
        <v>0.57514442547451428</v>
      </c>
      <c r="Y11" s="95">
        <f t="shared" si="1"/>
        <v>4.1273802515177968E-2</v>
      </c>
      <c r="Z11" s="95">
        <f t="shared" si="1"/>
        <v>5.8874886505140028E-2</v>
      </c>
      <c r="AA11" s="95">
        <f t="shared" si="1"/>
        <v>1.0264317811387162</v>
      </c>
      <c r="AB11" s="95">
        <f t="shared" si="1"/>
        <v>1.491956328550194</v>
      </c>
    </row>
    <row r="12" spans="1:28">
      <c r="A12" t="s">
        <v>283</v>
      </c>
      <c r="B12" s="14">
        <v>20416</v>
      </c>
      <c r="C12" s="14">
        <v>18327802</v>
      </c>
      <c r="D12" s="14">
        <v>16072469</v>
      </c>
      <c r="E12" s="14">
        <v>11096528</v>
      </c>
      <c r="F12" s="14">
        <v>872011.99999999953</v>
      </c>
      <c r="G12" s="14">
        <v>-1175225</v>
      </c>
      <c r="H12" s="14">
        <v>20296827</v>
      </c>
      <c r="I12" s="14">
        <v>27874262</v>
      </c>
      <c r="J12" s="14">
        <v>26887922</v>
      </c>
      <c r="K12" s="14">
        <v>16025142</v>
      </c>
      <c r="L12" s="14">
        <v>12610000</v>
      </c>
      <c r="M12" s="14">
        <v>2969723</v>
      </c>
      <c r="N12" s="14">
        <v>-2855888</v>
      </c>
      <c r="O12" s="14">
        <v>35515049</v>
      </c>
      <c r="P12" s="14">
        <v>45279650</v>
      </c>
      <c r="Q12" s="96">
        <f t="shared" si="0"/>
        <v>0.8769447094637971</v>
      </c>
      <c r="R12" s="96">
        <f t="shared" si="0"/>
        <v>0.60544783275157599</v>
      </c>
      <c r="S12" s="96">
        <f t="shared" si="0"/>
        <v>4.7578645819067643E-2</v>
      </c>
      <c r="T12" s="96">
        <f t="shared" si="0"/>
        <v>-6.4122528167862139E-2</v>
      </c>
      <c r="U12" s="96">
        <f t="shared" si="0"/>
        <v>1.1074337773836711</v>
      </c>
      <c r="V12" s="96">
        <f t="shared" si="0"/>
        <v>1.5208731521652188</v>
      </c>
      <c r="W12" s="96">
        <f t="shared" si="1"/>
        <v>0.59599778666421299</v>
      </c>
      <c r="X12" s="96">
        <f t="shared" si="1"/>
        <v>0.46898380618628693</v>
      </c>
      <c r="Y12" s="96">
        <f t="shared" si="1"/>
        <v>0.1104482153734305</v>
      </c>
      <c r="Z12" s="96">
        <f t="shared" si="1"/>
        <v>-0.10621453007785429</v>
      </c>
      <c r="AA12" s="96">
        <f t="shared" si="1"/>
        <v>1.3208551036409582</v>
      </c>
      <c r="AB12" s="96">
        <f t="shared" si="1"/>
        <v>1.6840144805537594</v>
      </c>
    </row>
    <row r="13" spans="1:28">
      <c r="A13" s="11" t="s">
        <v>1217</v>
      </c>
      <c r="B13" s="13">
        <v>19642</v>
      </c>
      <c r="C13" s="13">
        <v>22325687</v>
      </c>
      <c r="D13" s="13">
        <v>18695165</v>
      </c>
      <c r="E13" s="13">
        <v>13668506</v>
      </c>
      <c r="F13" s="13">
        <v>2105781</v>
      </c>
      <c r="G13" s="13">
        <v>-1771628</v>
      </c>
      <c r="H13" s="13">
        <v>20415974</v>
      </c>
      <c r="I13" s="13">
        <v>24917856</v>
      </c>
      <c r="J13" s="13">
        <v>28436511</v>
      </c>
      <c r="K13" s="13">
        <v>18630304</v>
      </c>
      <c r="L13" s="13">
        <v>15981421</v>
      </c>
      <c r="M13" s="13">
        <v>3906120</v>
      </c>
      <c r="N13" s="13">
        <v>-3354658</v>
      </c>
      <c r="O13" s="13">
        <v>30543493</v>
      </c>
      <c r="P13" s="13">
        <v>36137442</v>
      </c>
      <c r="Q13" s="95">
        <f t="shared" si="0"/>
        <v>0.83738363795927084</v>
      </c>
      <c r="R13" s="95">
        <f t="shared" si="0"/>
        <v>0.61223226859715452</v>
      </c>
      <c r="S13" s="95">
        <f t="shared" si="0"/>
        <v>9.4320994467045963E-2</v>
      </c>
      <c r="T13" s="95">
        <f t="shared" si="0"/>
        <v>-7.9353795473348698E-2</v>
      </c>
      <c r="U13" s="95">
        <f t="shared" si="0"/>
        <v>0.91446117649145575</v>
      </c>
      <c r="V13" s="95">
        <f t="shared" si="0"/>
        <v>1.1161070205812704</v>
      </c>
      <c r="W13" s="95">
        <f t="shared" si="1"/>
        <v>0.65515435420329871</v>
      </c>
      <c r="X13" s="95">
        <f t="shared" si="1"/>
        <v>0.56200358053771082</v>
      </c>
      <c r="Y13" s="95">
        <f t="shared" si="1"/>
        <v>0.13736284314204369</v>
      </c>
      <c r="Z13" s="95">
        <f t="shared" si="1"/>
        <v>-0.1179700983710695</v>
      </c>
      <c r="AA13" s="95">
        <f t="shared" si="1"/>
        <v>1.0740942515767844</v>
      </c>
      <c r="AB13" s="95">
        <f t="shared" si="1"/>
        <v>1.2708113875151561</v>
      </c>
    </row>
    <row r="14" spans="1:28">
      <c r="A14" t="s">
        <v>284</v>
      </c>
      <c r="B14" s="14">
        <v>18445</v>
      </c>
      <c r="C14" s="14">
        <v>19134279</v>
      </c>
      <c r="D14" s="14">
        <v>16065807</v>
      </c>
      <c r="E14" s="14">
        <v>9974277</v>
      </c>
      <c r="F14" s="14">
        <v>2468632</v>
      </c>
      <c r="G14" s="14">
        <v>-4335086</v>
      </c>
      <c r="H14" s="14">
        <v>18588231</v>
      </c>
      <c r="I14" s="14">
        <v>21879431</v>
      </c>
      <c r="J14" s="14">
        <v>20223209</v>
      </c>
      <c r="K14" s="14">
        <v>16032270</v>
      </c>
      <c r="L14" s="14">
        <v>10101520</v>
      </c>
      <c r="M14" s="14">
        <v>3116995</v>
      </c>
      <c r="N14" s="14">
        <v>-5057436</v>
      </c>
      <c r="O14" s="14">
        <v>19240782</v>
      </c>
      <c r="P14" s="14">
        <v>22531982</v>
      </c>
      <c r="Q14" s="96">
        <f t="shared" si="0"/>
        <v>0.83963482501744646</v>
      </c>
      <c r="R14" s="96">
        <f t="shared" si="0"/>
        <v>0.52127791175199234</v>
      </c>
      <c r="S14" s="96">
        <f t="shared" si="0"/>
        <v>0.1290162017602022</v>
      </c>
      <c r="T14" s="96">
        <f t="shared" si="0"/>
        <v>-0.22656124121530788</v>
      </c>
      <c r="U14" s="96">
        <f t="shared" si="0"/>
        <v>0.97146231640084268</v>
      </c>
      <c r="V14" s="96">
        <f t="shared" si="0"/>
        <v>1.1434677522994203</v>
      </c>
      <c r="W14" s="96">
        <f t="shared" si="1"/>
        <v>0.79276587607832172</v>
      </c>
      <c r="X14" s="96">
        <f t="shared" si="1"/>
        <v>0.49950134026701698</v>
      </c>
      <c r="Y14" s="96">
        <f t="shared" si="1"/>
        <v>0.15412959436852974</v>
      </c>
      <c r="Z14" s="96">
        <f t="shared" si="1"/>
        <v>-0.25008078589307958</v>
      </c>
      <c r="AA14" s="96">
        <f t="shared" si="1"/>
        <v>0.9514208155589946</v>
      </c>
      <c r="AB14" s="96">
        <f t="shared" si="1"/>
        <v>1.1141645225542594</v>
      </c>
    </row>
    <row r="15" spans="1:28">
      <c r="A15" s="11" t="s">
        <v>285</v>
      </c>
      <c r="B15" s="13">
        <v>13024</v>
      </c>
      <c r="C15" s="13">
        <v>13543767</v>
      </c>
      <c r="D15" s="13">
        <v>11607243</v>
      </c>
      <c r="E15" s="13">
        <v>7433970</v>
      </c>
      <c r="F15" s="13">
        <v>937615</v>
      </c>
      <c r="G15" s="13">
        <v>-1632690</v>
      </c>
      <c r="H15" s="13">
        <v>15797358</v>
      </c>
      <c r="I15" s="13">
        <v>18124135</v>
      </c>
      <c r="J15" s="13">
        <v>14435750</v>
      </c>
      <c r="K15" s="13">
        <v>11590860</v>
      </c>
      <c r="L15" s="13">
        <v>7479498</v>
      </c>
      <c r="M15" s="13">
        <v>1131407</v>
      </c>
      <c r="N15" s="13">
        <v>-1871401</v>
      </c>
      <c r="O15" s="13">
        <v>17043722</v>
      </c>
      <c r="P15" s="13">
        <v>19425592</v>
      </c>
      <c r="Q15" s="95">
        <f t="shared" si="0"/>
        <v>0.85701732760169314</v>
      </c>
      <c r="R15" s="95">
        <f t="shared" si="0"/>
        <v>0.54888495940604998</v>
      </c>
      <c r="S15" s="95">
        <f t="shared" si="0"/>
        <v>6.9228524087870086E-2</v>
      </c>
      <c r="T15" s="95">
        <f t="shared" si="0"/>
        <v>-0.12054917955986691</v>
      </c>
      <c r="U15" s="95">
        <f t="shared" si="0"/>
        <v>1.1663932198479197</v>
      </c>
      <c r="V15" s="95">
        <f t="shared" si="0"/>
        <v>1.3381901061942367</v>
      </c>
      <c r="W15" s="95">
        <f t="shared" si="1"/>
        <v>0.80292745441005842</v>
      </c>
      <c r="X15" s="95">
        <f t="shared" si="1"/>
        <v>0.51812327035311645</v>
      </c>
      <c r="Y15" s="95">
        <f t="shared" si="1"/>
        <v>7.8375352856623309E-2</v>
      </c>
      <c r="Z15" s="95">
        <f t="shared" si="1"/>
        <v>-0.12963656200751605</v>
      </c>
      <c r="AA15" s="95">
        <f t="shared" si="1"/>
        <v>1.180660651507542</v>
      </c>
      <c r="AB15" s="95">
        <f t="shared" si="1"/>
        <v>1.3456586599241467</v>
      </c>
    </row>
    <row r="16" spans="1:28">
      <c r="A16" t="s">
        <v>286</v>
      </c>
      <c r="B16" s="14">
        <v>10834</v>
      </c>
      <c r="C16" s="14">
        <v>11085367</v>
      </c>
      <c r="D16" s="14">
        <v>8935327</v>
      </c>
      <c r="E16" s="14">
        <v>7795485</v>
      </c>
      <c r="F16" s="14">
        <v>-794761</v>
      </c>
      <c r="G16" s="14">
        <v>-2567155</v>
      </c>
      <c r="H16" s="14">
        <v>17415353</v>
      </c>
      <c r="I16" s="14">
        <v>20098051</v>
      </c>
      <c r="J16" s="14">
        <v>12640843</v>
      </c>
      <c r="K16" s="14">
        <v>8910399</v>
      </c>
      <c r="L16" s="14">
        <v>8053106</v>
      </c>
      <c r="M16" s="14">
        <v>213439</v>
      </c>
      <c r="N16" s="14">
        <v>-3104545</v>
      </c>
      <c r="O16" s="14">
        <v>18295987</v>
      </c>
      <c r="P16" s="14">
        <v>21382590</v>
      </c>
      <c r="Q16" s="96">
        <f t="shared" si="0"/>
        <v>0.8060470167564141</v>
      </c>
      <c r="R16" s="96">
        <f t="shared" si="0"/>
        <v>0.70322299658640075</v>
      </c>
      <c r="S16" s="96">
        <f t="shared" si="0"/>
        <v>-7.1694604247202642E-2</v>
      </c>
      <c r="T16" s="96">
        <f t="shared" si="0"/>
        <v>-0.23158051510608535</v>
      </c>
      <c r="U16" s="96">
        <f t="shared" si="0"/>
        <v>1.5710217803343813</v>
      </c>
      <c r="V16" s="96">
        <f t="shared" si="0"/>
        <v>1.8130253152647089</v>
      </c>
      <c r="W16" s="96">
        <f t="shared" si="1"/>
        <v>0.7048896185167397</v>
      </c>
      <c r="X16" s="96">
        <f t="shared" si="1"/>
        <v>0.63707032830009835</v>
      </c>
      <c r="Y16" s="96">
        <f t="shared" si="1"/>
        <v>1.6884870732118102E-2</v>
      </c>
      <c r="Z16" s="96">
        <f t="shared" si="1"/>
        <v>-0.24559635777455666</v>
      </c>
      <c r="AA16" s="96">
        <f t="shared" si="1"/>
        <v>1.4473707963938798</v>
      </c>
      <c r="AB16" s="96">
        <f t="shared" si="1"/>
        <v>1.6915477868050415</v>
      </c>
    </row>
    <row r="17" spans="1:28">
      <c r="A17" s="11" t="s">
        <v>287</v>
      </c>
      <c r="B17" s="13">
        <v>7841</v>
      </c>
      <c r="C17" s="13">
        <v>8216599.2000000002</v>
      </c>
      <c r="D17" s="13">
        <v>7145274.7000000002</v>
      </c>
      <c r="E17" s="13">
        <v>5480925.2000000002</v>
      </c>
      <c r="F17" s="13">
        <v>1395138.1</v>
      </c>
      <c r="G17" s="13">
        <v>-752889</v>
      </c>
      <c r="H17" s="13">
        <v>2123002.2000000002</v>
      </c>
      <c r="I17" s="13">
        <v>6009550</v>
      </c>
      <c r="J17" s="13">
        <v>9424453.0999999996</v>
      </c>
      <c r="K17" s="13">
        <v>7131759</v>
      </c>
      <c r="L17" s="13">
        <v>6453076.2000000002</v>
      </c>
      <c r="M17" s="13">
        <v>1518985.9</v>
      </c>
      <c r="N17" s="13">
        <v>-761261</v>
      </c>
      <c r="O17" s="13">
        <v>2601119.6</v>
      </c>
      <c r="P17" s="13">
        <v>6517008.7000000002</v>
      </c>
      <c r="Q17" s="95">
        <f t="shared" si="0"/>
        <v>0.86961460892482134</v>
      </c>
      <c r="R17" s="95">
        <f t="shared" si="0"/>
        <v>0.66705519724024021</v>
      </c>
      <c r="S17" s="95">
        <f t="shared" si="0"/>
        <v>0.16979507774944164</v>
      </c>
      <c r="T17" s="95">
        <f t="shared" si="0"/>
        <v>-9.1630245272277602E-2</v>
      </c>
      <c r="U17" s="95">
        <f t="shared" si="0"/>
        <v>0.25837967123916672</v>
      </c>
      <c r="V17" s="95">
        <f t="shared" si="0"/>
        <v>0.73139140095819688</v>
      </c>
      <c r="W17" s="95">
        <f t="shared" si="1"/>
        <v>0.75672921540667437</v>
      </c>
      <c r="X17" s="95">
        <f t="shared" si="1"/>
        <v>0.68471625159872673</v>
      </c>
      <c r="Y17" s="95">
        <f t="shared" si="1"/>
        <v>0.16117496515527252</v>
      </c>
      <c r="Z17" s="95">
        <f t="shared" si="1"/>
        <v>-8.0775084975487868E-2</v>
      </c>
      <c r="AA17" s="95">
        <f t="shared" si="1"/>
        <v>0.27599687455604188</v>
      </c>
      <c r="AB17" s="95">
        <f t="shared" si="1"/>
        <v>0.69149993435693369</v>
      </c>
    </row>
    <row r="18" spans="1:28">
      <c r="A18" t="s">
        <v>288</v>
      </c>
      <c r="B18" s="14">
        <v>5206</v>
      </c>
      <c r="C18" s="14">
        <v>6653561</v>
      </c>
      <c r="D18" s="14">
        <v>5819135</v>
      </c>
      <c r="E18" s="14">
        <v>4744308</v>
      </c>
      <c r="F18" s="14">
        <v>394127</v>
      </c>
      <c r="G18" s="14">
        <v>-558889</v>
      </c>
      <c r="H18" s="14">
        <v>6906815</v>
      </c>
      <c r="I18" s="14">
        <v>9999645</v>
      </c>
      <c r="J18" s="14">
        <v>8746489</v>
      </c>
      <c r="K18" s="14">
        <v>5803202</v>
      </c>
      <c r="L18" s="14">
        <v>5338318</v>
      </c>
      <c r="M18" s="14">
        <v>1313761</v>
      </c>
      <c r="N18" s="14">
        <v>-921190</v>
      </c>
      <c r="O18" s="14">
        <v>6905506</v>
      </c>
      <c r="P18" s="14">
        <v>10170727</v>
      </c>
      <c r="Q18" s="96">
        <f t="shared" si="0"/>
        <v>0.87458956189024195</v>
      </c>
      <c r="R18" s="96">
        <f t="shared" si="0"/>
        <v>0.71304794530327442</v>
      </c>
      <c r="S18" s="96">
        <f t="shared" si="0"/>
        <v>5.9235498103947647E-2</v>
      </c>
      <c r="T18" s="96">
        <f t="shared" si="0"/>
        <v>-8.39984784087799E-2</v>
      </c>
      <c r="U18" s="96">
        <f t="shared" si="0"/>
        <v>1.0380629260030831</v>
      </c>
      <c r="V18" s="96">
        <f t="shared" si="0"/>
        <v>1.5029012283798104</v>
      </c>
      <c r="W18" s="96">
        <f t="shared" si="1"/>
        <v>0.66348931554135604</v>
      </c>
      <c r="X18" s="96">
        <f t="shared" si="1"/>
        <v>0.61033838835217191</v>
      </c>
      <c r="Y18" s="96">
        <f t="shared" si="1"/>
        <v>0.15020438486803106</v>
      </c>
      <c r="Z18" s="96">
        <f t="shared" si="1"/>
        <v>-0.10532111799374583</v>
      </c>
      <c r="AA18" s="96">
        <f t="shared" si="1"/>
        <v>0.78951748524465071</v>
      </c>
      <c r="AB18" s="96">
        <f t="shared" si="1"/>
        <v>1.1628353960086155</v>
      </c>
    </row>
    <row r="19" spans="1:28">
      <c r="A19" s="11" t="s">
        <v>289</v>
      </c>
      <c r="B19" s="13">
        <v>5057</v>
      </c>
      <c r="C19" s="13">
        <v>6776671</v>
      </c>
      <c r="D19" s="13">
        <v>5877974</v>
      </c>
      <c r="E19" s="13">
        <v>4360812</v>
      </c>
      <c r="F19" s="13">
        <v>437971</v>
      </c>
      <c r="G19" s="13">
        <v>-526369</v>
      </c>
      <c r="H19" s="13">
        <v>6507511</v>
      </c>
      <c r="I19" s="13">
        <v>7704059</v>
      </c>
      <c r="J19" s="13">
        <v>7860098</v>
      </c>
      <c r="K19" s="13">
        <v>5835521</v>
      </c>
      <c r="L19" s="13">
        <v>4542606</v>
      </c>
      <c r="M19" s="13">
        <v>1070414</v>
      </c>
      <c r="N19" s="13">
        <v>-753441</v>
      </c>
      <c r="O19" s="13">
        <v>9543330</v>
      </c>
      <c r="P19" s="13">
        <v>10785450</v>
      </c>
      <c r="Q19" s="95">
        <f t="shared" si="0"/>
        <v>0.86738370506698648</v>
      </c>
      <c r="R19" s="95">
        <f t="shared" si="0"/>
        <v>0.6435035727719407</v>
      </c>
      <c r="S19" s="95">
        <f t="shared" si="0"/>
        <v>6.4629225765866452E-2</v>
      </c>
      <c r="T19" s="95">
        <f t="shared" si="0"/>
        <v>-7.7673683730551474E-2</v>
      </c>
      <c r="U19" s="95">
        <f t="shared" si="0"/>
        <v>0.96028138299763999</v>
      </c>
      <c r="V19" s="95">
        <f t="shared" si="0"/>
        <v>1.1368500846507084</v>
      </c>
      <c r="W19" s="95">
        <f t="shared" si="1"/>
        <v>0.74242344052198839</v>
      </c>
      <c r="X19" s="95">
        <f t="shared" si="1"/>
        <v>0.57793248888245419</v>
      </c>
      <c r="Y19" s="95">
        <f t="shared" si="1"/>
        <v>0.13618328931776677</v>
      </c>
      <c r="Z19" s="95">
        <f t="shared" si="1"/>
        <v>-9.5856438431174779E-2</v>
      </c>
      <c r="AA19" s="95">
        <f t="shared" si="1"/>
        <v>1.2141489838930761</v>
      </c>
      <c r="AB19" s="95">
        <f t="shared" si="1"/>
        <v>1.3721775479135248</v>
      </c>
    </row>
    <row r="20" spans="1:28">
      <c r="A20" t="s">
        <v>381</v>
      </c>
      <c r="B20" s="14">
        <v>4720</v>
      </c>
      <c r="C20" s="14">
        <v>4704256</v>
      </c>
      <c r="D20" s="14">
        <v>3966605</v>
      </c>
      <c r="E20" s="14">
        <v>3261557</v>
      </c>
      <c r="F20" s="14">
        <v>204964</v>
      </c>
      <c r="G20" s="14">
        <v>-388153</v>
      </c>
      <c r="H20" s="14">
        <v>4149076</v>
      </c>
      <c r="I20" s="14">
        <v>6095227</v>
      </c>
      <c r="J20" s="14">
        <v>5029999</v>
      </c>
      <c r="K20" s="14">
        <v>3963260</v>
      </c>
      <c r="L20" s="14">
        <v>3302522</v>
      </c>
      <c r="M20" s="14">
        <v>352579</v>
      </c>
      <c r="N20" s="14">
        <v>-831372</v>
      </c>
      <c r="O20" s="14">
        <v>4482071</v>
      </c>
      <c r="P20" s="14">
        <v>6518041</v>
      </c>
      <c r="Q20" s="96">
        <f t="shared" si="0"/>
        <v>0.84319497068186766</v>
      </c>
      <c r="R20" s="96">
        <f t="shared" si="0"/>
        <v>0.69332047405583375</v>
      </c>
      <c r="S20" s="96">
        <f t="shared" si="0"/>
        <v>4.3569907760121901E-2</v>
      </c>
      <c r="T20" s="96">
        <f t="shared" si="0"/>
        <v>-8.2511028311384418E-2</v>
      </c>
      <c r="U20" s="96">
        <f t="shared" si="0"/>
        <v>0.88198346348498036</v>
      </c>
      <c r="V20" s="96">
        <f t="shared" si="0"/>
        <v>1.2956835257264911</v>
      </c>
      <c r="W20" s="96">
        <f t="shared" si="1"/>
        <v>0.78792460992536972</v>
      </c>
      <c r="X20" s="96">
        <f t="shared" si="1"/>
        <v>0.65656514047020686</v>
      </c>
      <c r="Y20" s="96">
        <f t="shared" si="1"/>
        <v>7.0095242563666518E-2</v>
      </c>
      <c r="Z20" s="96">
        <f t="shared" si="1"/>
        <v>-0.16528273663672696</v>
      </c>
      <c r="AA20" s="96">
        <f t="shared" si="1"/>
        <v>0.89106797039124663</v>
      </c>
      <c r="AB20" s="96">
        <f t="shared" si="1"/>
        <v>1.2958334584161946</v>
      </c>
    </row>
    <row r="21" spans="1:28">
      <c r="A21" s="11" t="s">
        <v>290</v>
      </c>
      <c r="B21" s="13">
        <v>4414</v>
      </c>
      <c r="C21" s="13">
        <v>4849110</v>
      </c>
      <c r="D21" s="13">
        <v>4154558</v>
      </c>
      <c r="E21" s="13">
        <v>3082730</v>
      </c>
      <c r="F21" s="13">
        <v>624739</v>
      </c>
      <c r="G21" s="13">
        <v>-511064</v>
      </c>
      <c r="H21" s="13">
        <v>1593216</v>
      </c>
      <c r="I21" s="13">
        <v>5875094</v>
      </c>
      <c r="J21" s="13">
        <v>7525485</v>
      </c>
      <c r="K21" s="13">
        <v>4143170</v>
      </c>
      <c r="L21" s="13">
        <v>4218416</v>
      </c>
      <c r="M21" s="13">
        <v>1165986</v>
      </c>
      <c r="N21" s="13">
        <v>-538738</v>
      </c>
      <c r="O21" s="13">
        <v>1430626</v>
      </c>
      <c r="P21" s="13">
        <v>5976885</v>
      </c>
      <c r="Q21" s="95">
        <f t="shared" si="0"/>
        <v>0.85676711808971129</v>
      </c>
      <c r="R21" s="95">
        <f t="shared" si="0"/>
        <v>0.63573109292220631</v>
      </c>
      <c r="S21" s="95">
        <f t="shared" si="0"/>
        <v>0.12883580698313712</v>
      </c>
      <c r="T21" s="95">
        <f t="shared" si="0"/>
        <v>-0.10539336084353623</v>
      </c>
      <c r="U21" s="95">
        <f t="shared" si="0"/>
        <v>0.32855843649659422</v>
      </c>
      <c r="V21" s="95">
        <f t="shared" si="0"/>
        <v>1.2115819191562989</v>
      </c>
      <c r="W21" s="95">
        <f t="shared" si="1"/>
        <v>0.55055189133989368</v>
      </c>
      <c r="X21" s="95">
        <f t="shared" si="1"/>
        <v>0.56055071533595513</v>
      </c>
      <c r="Y21" s="95">
        <f t="shared" si="1"/>
        <v>0.15493831959003307</v>
      </c>
      <c r="Z21" s="95">
        <f t="shared" si="1"/>
        <v>-7.1588475692928755E-2</v>
      </c>
      <c r="AA21" s="95">
        <f t="shared" si="1"/>
        <v>0.19010415939969316</v>
      </c>
      <c r="AB21" s="95">
        <f t="shared" si="1"/>
        <v>0.79421924301224445</v>
      </c>
    </row>
    <row r="22" spans="1:28">
      <c r="A22" t="s">
        <v>291</v>
      </c>
      <c r="B22" s="14">
        <v>4090</v>
      </c>
      <c r="C22" s="14">
        <v>5696773</v>
      </c>
      <c r="D22" s="14">
        <v>4731493</v>
      </c>
      <c r="E22" s="14">
        <v>4114620</v>
      </c>
      <c r="F22" s="14">
        <v>255113</v>
      </c>
      <c r="G22" s="14">
        <v>-562182</v>
      </c>
      <c r="H22" s="14">
        <v>6222848</v>
      </c>
      <c r="I22" s="14">
        <v>7704310</v>
      </c>
      <c r="J22" s="14">
        <v>6701653</v>
      </c>
      <c r="K22" s="14">
        <v>4720366</v>
      </c>
      <c r="L22" s="14">
        <v>4370800</v>
      </c>
      <c r="M22" s="14">
        <v>458298</v>
      </c>
      <c r="N22" s="14">
        <v>-785882</v>
      </c>
      <c r="O22" s="14">
        <v>6972842</v>
      </c>
      <c r="P22" s="14">
        <v>8583735</v>
      </c>
      <c r="Q22" s="96">
        <f t="shared" si="0"/>
        <v>0.83055670289126848</v>
      </c>
      <c r="R22" s="96">
        <f t="shared" si="0"/>
        <v>0.72227206525518917</v>
      </c>
      <c r="S22" s="96">
        <f t="shared" si="0"/>
        <v>4.4782019574941816E-2</v>
      </c>
      <c r="T22" s="96">
        <f t="shared" si="0"/>
        <v>-9.8684290211317888E-2</v>
      </c>
      <c r="U22" s="96">
        <f t="shared" si="0"/>
        <v>1.0923461405255221</v>
      </c>
      <c r="V22" s="96">
        <f t="shared" si="0"/>
        <v>1.3523989809669439</v>
      </c>
      <c r="W22" s="96">
        <f t="shared" si="1"/>
        <v>0.7043584620092983</v>
      </c>
      <c r="X22" s="96">
        <f t="shared" si="1"/>
        <v>0.65219730117330754</v>
      </c>
      <c r="Y22" s="96">
        <f t="shared" si="1"/>
        <v>6.8385814663934411E-2</v>
      </c>
      <c r="Z22" s="96">
        <f t="shared" si="1"/>
        <v>-0.11726688922867239</v>
      </c>
      <c r="AA22" s="96">
        <f t="shared" si="1"/>
        <v>1.0404659865260109</v>
      </c>
      <c r="AB22" s="96">
        <f t="shared" si="1"/>
        <v>1.2808384737317793</v>
      </c>
    </row>
    <row r="23" spans="1:28">
      <c r="A23" s="11" t="s">
        <v>293</v>
      </c>
      <c r="B23" s="13">
        <v>3868</v>
      </c>
      <c r="C23" s="13">
        <v>4390257</v>
      </c>
      <c r="D23" s="13">
        <v>3937346</v>
      </c>
      <c r="E23" s="13">
        <v>2902928</v>
      </c>
      <c r="F23" s="13">
        <v>472911</v>
      </c>
      <c r="G23" s="13">
        <v>-369279</v>
      </c>
      <c r="H23" s="13">
        <v>2405282</v>
      </c>
      <c r="I23" s="13">
        <v>3630211</v>
      </c>
      <c r="J23" s="13">
        <v>4908042</v>
      </c>
      <c r="K23" s="13">
        <v>3916108</v>
      </c>
      <c r="L23" s="13">
        <v>3105092</v>
      </c>
      <c r="M23" s="13">
        <v>528499</v>
      </c>
      <c r="N23" s="13">
        <v>-432314</v>
      </c>
      <c r="O23" s="13">
        <v>4312408</v>
      </c>
      <c r="P23" s="13">
        <v>5537337</v>
      </c>
      <c r="Q23" s="95">
        <f t="shared" si="0"/>
        <v>0.89683724665776965</v>
      </c>
      <c r="R23" s="95">
        <f t="shared" si="0"/>
        <v>0.66122051624768208</v>
      </c>
      <c r="S23" s="95">
        <f t="shared" si="0"/>
        <v>0.10771829530708567</v>
      </c>
      <c r="T23" s="95">
        <f t="shared" si="0"/>
        <v>-8.4113299061991137E-2</v>
      </c>
      <c r="U23" s="95">
        <f t="shared" si="0"/>
        <v>0.54786815441556158</v>
      </c>
      <c r="V23" s="95">
        <f t="shared" si="0"/>
        <v>0.82687892758897719</v>
      </c>
      <c r="W23" s="95">
        <f t="shared" si="1"/>
        <v>0.79789618752243763</v>
      </c>
      <c r="X23" s="95">
        <f t="shared" si="1"/>
        <v>0.63265391779450952</v>
      </c>
      <c r="Y23" s="95">
        <f t="shared" si="1"/>
        <v>0.10768021137553428</v>
      </c>
      <c r="Z23" s="95">
        <f t="shared" si="1"/>
        <v>-8.808278331766517E-2</v>
      </c>
      <c r="AA23" s="95">
        <f t="shared" si="1"/>
        <v>0.87864121782168936</v>
      </c>
      <c r="AB23" s="95">
        <f t="shared" si="1"/>
        <v>1.1282171179464235</v>
      </c>
    </row>
    <row r="24" spans="1:28">
      <c r="A24" t="s">
        <v>292</v>
      </c>
      <c r="B24" s="14">
        <v>3840</v>
      </c>
      <c r="C24" s="14">
        <v>4986272</v>
      </c>
      <c r="D24" s="14">
        <v>3806060</v>
      </c>
      <c r="E24" s="14">
        <v>3310198</v>
      </c>
      <c r="F24" s="14">
        <v>213623</v>
      </c>
      <c r="G24" s="14">
        <v>-85045</v>
      </c>
      <c r="H24" s="14">
        <v>4649060</v>
      </c>
      <c r="I24" s="14">
        <v>6714867</v>
      </c>
      <c r="J24" s="14">
        <v>5736686</v>
      </c>
      <c r="K24" s="14">
        <v>3770001</v>
      </c>
      <c r="L24" s="14">
        <v>3485354</v>
      </c>
      <c r="M24" s="14">
        <v>449341</v>
      </c>
      <c r="N24" s="14">
        <v>-43035</v>
      </c>
      <c r="O24" s="14">
        <v>6698510</v>
      </c>
      <c r="P24" s="14">
        <v>8811865</v>
      </c>
      <c r="Q24" s="96">
        <f t="shared" si="0"/>
        <v>0.76330773772469696</v>
      </c>
      <c r="R24" s="96">
        <f t="shared" si="0"/>
        <v>0.66386230033179094</v>
      </c>
      <c r="S24" s="96">
        <f t="shared" si="0"/>
        <v>4.2842227620153897E-2</v>
      </c>
      <c r="T24" s="96">
        <f t="shared" si="0"/>
        <v>-1.7055828482682053E-2</v>
      </c>
      <c r="U24" s="96">
        <f t="shared" si="0"/>
        <v>0.9323719203444979</v>
      </c>
      <c r="V24" s="96">
        <f t="shared" si="0"/>
        <v>1.3466708194017494</v>
      </c>
      <c r="W24" s="96">
        <f t="shared" si="1"/>
        <v>0.65717401998296576</v>
      </c>
      <c r="X24" s="96">
        <f t="shared" si="1"/>
        <v>0.60755530283512116</v>
      </c>
      <c r="Y24" s="96">
        <f t="shared" si="1"/>
        <v>7.8327626786615132E-2</v>
      </c>
      <c r="Z24" s="96">
        <f t="shared" si="1"/>
        <v>-7.5017178907822394E-3</v>
      </c>
      <c r="AA24" s="96">
        <f t="shared" si="1"/>
        <v>1.1676619567464561</v>
      </c>
      <c r="AB24" s="96">
        <f t="shared" si="1"/>
        <v>1.5360549627432982</v>
      </c>
    </row>
    <row r="25" spans="1:28">
      <c r="A25" s="11" t="s">
        <v>294</v>
      </c>
      <c r="B25" s="13">
        <v>3753</v>
      </c>
      <c r="C25" s="13">
        <v>4456495</v>
      </c>
      <c r="D25" s="13">
        <v>3873248</v>
      </c>
      <c r="E25" s="13">
        <v>2447272</v>
      </c>
      <c r="F25" s="13">
        <v>371176</v>
      </c>
      <c r="G25" s="13">
        <v>-556622</v>
      </c>
      <c r="H25" s="13">
        <v>2782255</v>
      </c>
      <c r="I25" s="13">
        <v>3763393</v>
      </c>
      <c r="J25" s="13">
        <v>4689127</v>
      </c>
      <c r="K25" s="13">
        <v>3866232</v>
      </c>
      <c r="L25" s="13">
        <v>2531267</v>
      </c>
      <c r="M25" s="13">
        <v>462324</v>
      </c>
      <c r="N25" s="13">
        <v>-672134</v>
      </c>
      <c r="O25" s="13">
        <v>3806393</v>
      </c>
      <c r="P25" s="13">
        <v>4978408</v>
      </c>
      <c r="Q25" s="95">
        <f t="shared" si="0"/>
        <v>0.86912427816030313</v>
      </c>
      <c r="R25" s="95">
        <f t="shared" si="0"/>
        <v>0.54914725585914492</v>
      </c>
      <c r="S25" s="95">
        <f t="shared" si="0"/>
        <v>8.3288772903369127E-2</v>
      </c>
      <c r="T25" s="95">
        <f t="shared" si="0"/>
        <v>-0.1249012957492379</v>
      </c>
      <c r="U25" s="95">
        <f t="shared" si="0"/>
        <v>0.62431462393652415</v>
      </c>
      <c r="V25" s="95">
        <f t="shared" si="0"/>
        <v>0.84447374001317177</v>
      </c>
      <c r="W25" s="95">
        <f t="shared" si="1"/>
        <v>0.82450997808334048</v>
      </c>
      <c r="X25" s="95">
        <f t="shared" si="1"/>
        <v>0.53981626004158134</v>
      </c>
      <c r="Y25" s="95">
        <f t="shared" si="1"/>
        <v>9.8594898368075765E-2</v>
      </c>
      <c r="Z25" s="95">
        <f t="shared" si="1"/>
        <v>-0.14333883471273012</v>
      </c>
      <c r="AA25" s="95">
        <f t="shared" si="1"/>
        <v>0.81174875408578184</v>
      </c>
      <c r="AB25" s="95">
        <f t="shared" si="1"/>
        <v>1.0616918671641864</v>
      </c>
    </row>
    <row r="26" spans="1:28">
      <c r="A26" t="s">
        <v>295</v>
      </c>
      <c r="B26" s="14">
        <v>3585</v>
      </c>
      <c r="C26" s="14">
        <v>3732174</v>
      </c>
      <c r="D26" s="14">
        <v>3417885</v>
      </c>
      <c r="E26" s="14">
        <v>2288400</v>
      </c>
      <c r="F26" s="14">
        <v>451766</v>
      </c>
      <c r="G26" s="14">
        <v>-784349</v>
      </c>
      <c r="H26" s="14">
        <v>1240741</v>
      </c>
      <c r="I26" s="14">
        <v>1954268</v>
      </c>
      <c r="J26" s="14">
        <v>4153145</v>
      </c>
      <c r="K26" s="14">
        <v>3414719</v>
      </c>
      <c r="L26" s="14">
        <v>2381087</v>
      </c>
      <c r="M26" s="14">
        <v>692895</v>
      </c>
      <c r="N26" s="14">
        <v>-1037769</v>
      </c>
      <c r="O26" s="14">
        <v>1350247</v>
      </c>
      <c r="P26" s="14">
        <v>2160971</v>
      </c>
      <c r="Q26" s="96">
        <f t="shared" si="0"/>
        <v>0.91578929599745351</v>
      </c>
      <c r="R26" s="96">
        <f t="shared" si="0"/>
        <v>0.61315469214457852</v>
      </c>
      <c r="S26" s="96">
        <f t="shared" si="0"/>
        <v>0.12104633921140869</v>
      </c>
      <c r="T26" s="96">
        <f t="shared" si="0"/>
        <v>-0.21015874393851949</v>
      </c>
      <c r="U26" s="96">
        <f t="shared" si="0"/>
        <v>0.33244457519933424</v>
      </c>
      <c r="V26" s="96">
        <f t="shared" si="0"/>
        <v>0.52362724781856362</v>
      </c>
      <c r="W26" s="96">
        <f t="shared" si="1"/>
        <v>0.82220076592558167</v>
      </c>
      <c r="X26" s="96">
        <f t="shared" si="1"/>
        <v>0.57332142268088404</v>
      </c>
      <c r="Y26" s="96">
        <f t="shared" si="1"/>
        <v>0.16683621689105485</v>
      </c>
      <c r="Z26" s="96">
        <f t="shared" si="1"/>
        <v>-0.2498754558292571</v>
      </c>
      <c r="AA26" s="96">
        <f t="shared" si="1"/>
        <v>0.32511434105960663</v>
      </c>
      <c r="AB26" s="96">
        <f t="shared" si="1"/>
        <v>0.5203215876161319</v>
      </c>
    </row>
    <row r="27" spans="1:28">
      <c r="A27" s="11" t="s">
        <v>296</v>
      </c>
      <c r="B27" s="13">
        <v>3041</v>
      </c>
      <c r="C27" s="13">
        <v>4233930</v>
      </c>
      <c r="D27" s="13">
        <v>3200542</v>
      </c>
      <c r="E27" s="13">
        <v>2695098</v>
      </c>
      <c r="F27" s="13">
        <v>515555</v>
      </c>
      <c r="G27" s="13">
        <v>-116100</v>
      </c>
      <c r="H27" s="13">
        <v>2722950</v>
      </c>
      <c r="I27" s="13">
        <v>4949849</v>
      </c>
      <c r="J27" s="13">
        <v>5577682</v>
      </c>
      <c r="K27" s="13">
        <v>3189143</v>
      </c>
      <c r="L27" s="13">
        <v>3193571</v>
      </c>
      <c r="M27" s="13">
        <v>818074</v>
      </c>
      <c r="N27" s="13">
        <v>-164917</v>
      </c>
      <c r="O27" s="13">
        <v>4957785</v>
      </c>
      <c r="P27" s="13">
        <v>7263721</v>
      </c>
      <c r="Q27" s="95">
        <f t="shared" si="0"/>
        <v>0.75592699926545781</v>
      </c>
      <c r="R27" s="95">
        <f t="shared" si="0"/>
        <v>0.6365476047076829</v>
      </c>
      <c r="S27" s="95">
        <f t="shared" si="0"/>
        <v>0.12176748316575853</v>
      </c>
      <c r="T27" s="95">
        <f t="shared" si="0"/>
        <v>-2.7421331954000185E-2</v>
      </c>
      <c r="U27" s="95">
        <f t="shared" si="0"/>
        <v>0.64312589013044619</v>
      </c>
      <c r="V27" s="95">
        <f t="shared" si="0"/>
        <v>1.1690908919136593</v>
      </c>
      <c r="W27" s="95">
        <f t="shared" si="1"/>
        <v>0.57176852319655369</v>
      </c>
      <c r="X27" s="95">
        <f t="shared" si="1"/>
        <v>0.57256240137031833</v>
      </c>
      <c r="Y27" s="95">
        <f t="shared" si="1"/>
        <v>0.1466691718889675</v>
      </c>
      <c r="Z27" s="95">
        <f t="shared" si="1"/>
        <v>-2.956730053810884E-2</v>
      </c>
      <c r="AA27" s="95">
        <f t="shared" si="1"/>
        <v>0.88886117924973129</v>
      </c>
      <c r="AB27" s="95">
        <f t="shared" si="1"/>
        <v>1.3022830989647671</v>
      </c>
    </row>
    <row r="28" spans="1:28">
      <c r="A28" t="s">
        <v>297</v>
      </c>
      <c r="B28" s="14">
        <v>2984</v>
      </c>
      <c r="C28" s="14">
        <v>3426683</v>
      </c>
      <c r="D28" s="14">
        <v>2652494</v>
      </c>
      <c r="E28" s="14">
        <v>2187317</v>
      </c>
      <c r="F28" s="14">
        <v>131441</v>
      </c>
      <c r="G28" s="14">
        <v>-609737</v>
      </c>
      <c r="H28" s="14">
        <v>4211286</v>
      </c>
      <c r="I28" s="14">
        <v>5046387</v>
      </c>
      <c r="J28" s="14">
        <v>3520251</v>
      </c>
      <c r="K28" s="14">
        <v>2648149</v>
      </c>
      <c r="L28" s="14">
        <v>2189524</v>
      </c>
      <c r="M28" s="14">
        <v>133740</v>
      </c>
      <c r="N28" s="14">
        <v>-666179</v>
      </c>
      <c r="O28" s="14">
        <v>4388612</v>
      </c>
      <c r="P28" s="14">
        <v>5223713</v>
      </c>
      <c r="Q28" s="96">
        <f t="shared" si="0"/>
        <v>0.77407043487827731</v>
      </c>
      <c r="R28" s="96">
        <f t="shared" si="0"/>
        <v>0.63831903914076671</v>
      </c>
      <c r="S28" s="96">
        <f t="shared" si="0"/>
        <v>3.835808564725713E-2</v>
      </c>
      <c r="T28" s="96">
        <f t="shared" si="0"/>
        <v>-0.17793796508168394</v>
      </c>
      <c r="U28" s="96">
        <f t="shared" si="0"/>
        <v>1.2289686556941508</v>
      </c>
      <c r="V28" s="96">
        <f t="shared" si="0"/>
        <v>1.472674011573291</v>
      </c>
      <c r="W28" s="96">
        <f t="shared" si="1"/>
        <v>0.75226141545020508</v>
      </c>
      <c r="X28" s="96">
        <f t="shared" si="1"/>
        <v>0.62197951225637038</v>
      </c>
      <c r="Y28" s="96">
        <f t="shared" si="1"/>
        <v>3.7991609121054155E-2</v>
      </c>
      <c r="Z28" s="96">
        <f t="shared" si="1"/>
        <v>-0.18924190348926823</v>
      </c>
      <c r="AA28" s="96">
        <f t="shared" si="1"/>
        <v>1.2466758762372343</v>
      </c>
      <c r="AB28" s="96">
        <f t="shared" si="1"/>
        <v>1.4839035625584653</v>
      </c>
    </row>
    <row r="29" spans="1:28">
      <c r="A29" s="11" t="s">
        <v>299</v>
      </c>
      <c r="B29" s="13">
        <v>2481</v>
      </c>
      <c r="C29" s="13">
        <v>2910911</v>
      </c>
      <c r="D29" s="13">
        <v>2459497</v>
      </c>
      <c r="E29" s="13">
        <v>1221347</v>
      </c>
      <c r="F29" s="13">
        <v>334706</v>
      </c>
      <c r="G29" s="13">
        <v>48004</v>
      </c>
      <c r="H29" s="13">
        <v>1937453</v>
      </c>
      <c r="I29" s="13">
        <v>2443329</v>
      </c>
      <c r="J29" s="13">
        <v>3384880</v>
      </c>
      <c r="K29" s="13">
        <v>2454152</v>
      </c>
      <c r="L29" s="13">
        <v>1314392</v>
      </c>
      <c r="M29" s="13">
        <v>613599</v>
      </c>
      <c r="N29" s="13">
        <v>-251568</v>
      </c>
      <c r="O29" s="13">
        <v>2887155</v>
      </c>
      <c r="P29" s="13">
        <v>3416003</v>
      </c>
      <c r="Q29" s="95">
        <f t="shared" si="0"/>
        <v>0.84492346210516223</v>
      </c>
      <c r="R29" s="95">
        <f t="shared" si="0"/>
        <v>0.41957552120281244</v>
      </c>
      <c r="S29" s="95">
        <f t="shared" si="0"/>
        <v>0.11498324751254847</v>
      </c>
      <c r="T29" s="95">
        <f t="shared" si="0"/>
        <v>1.6491057266951825E-2</v>
      </c>
      <c r="U29" s="95">
        <f t="shared" si="0"/>
        <v>0.6655830425595286</v>
      </c>
      <c r="V29" s="95">
        <f t="shared" si="0"/>
        <v>0.83936918717198838</v>
      </c>
      <c r="W29" s="95">
        <f t="shared" si="1"/>
        <v>0.72503367918508188</v>
      </c>
      <c r="X29" s="95">
        <f t="shared" si="1"/>
        <v>0.38831273191368676</v>
      </c>
      <c r="Y29" s="95">
        <f t="shared" si="1"/>
        <v>0.18127644111460375</v>
      </c>
      <c r="Z29" s="95">
        <f t="shared" si="1"/>
        <v>-7.432109853229657E-2</v>
      </c>
      <c r="AA29" s="95">
        <f t="shared" si="1"/>
        <v>0.85295638250100447</v>
      </c>
      <c r="AB29" s="95">
        <f t="shared" si="1"/>
        <v>1.009194712958805</v>
      </c>
    </row>
    <row r="30" spans="1:28">
      <c r="A30" t="s">
        <v>298</v>
      </c>
      <c r="B30" s="14">
        <v>2450</v>
      </c>
      <c r="C30" s="14">
        <v>2919982</v>
      </c>
      <c r="D30" s="14">
        <v>2588029</v>
      </c>
      <c r="E30" s="14">
        <v>1802568</v>
      </c>
      <c r="F30" s="14">
        <v>270422</v>
      </c>
      <c r="G30" s="14">
        <v>-475302</v>
      </c>
      <c r="H30" s="14">
        <v>1148548</v>
      </c>
      <c r="I30" s="14">
        <v>1727230</v>
      </c>
      <c r="J30" s="14">
        <v>3234298</v>
      </c>
      <c r="K30" s="14">
        <v>2581461</v>
      </c>
      <c r="L30" s="14">
        <v>1877221</v>
      </c>
      <c r="M30" s="14">
        <v>431208</v>
      </c>
      <c r="N30" s="14">
        <v>-716631</v>
      </c>
      <c r="O30" s="14">
        <v>1604116</v>
      </c>
      <c r="P30" s="14">
        <v>2280073</v>
      </c>
      <c r="Q30" s="96">
        <f t="shared" si="0"/>
        <v>0.88631676496635936</v>
      </c>
      <c r="R30" s="96">
        <f t="shared" si="0"/>
        <v>0.61732161362638538</v>
      </c>
      <c r="S30" s="96">
        <f t="shared" si="0"/>
        <v>9.2610844861372429E-2</v>
      </c>
      <c r="T30" s="96">
        <f t="shared" si="0"/>
        <v>-0.16277566094585513</v>
      </c>
      <c r="U30" s="96">
        <f t="shared" si="0"/>
        <v>0.39334078086782726</v>
      </c>
      <c r="V30" s="96">
        <f t="shared" si="0"/>
        <v>0.59152076964858002</v>
      </c>
      <c r="W30" s="96">
        <f t="shared" si="1"/>
        <v>0.79815187097787521</v>
      </c>
      <c r="X30" s="96">
        <f t="shared" si="1"/>
        <v>0.58041064861679414</v>
      </c>
      <c r="Y30" s="96">
        <f t="shared" si="1"/>
        <v>0.13332352182761142</v>
      </c>
      <c r="Z30" s="96">
        <f t="shared" si="1"/>
        <v>-0.22157234738419279</v>
      </c>
      <c r="AA30" s="96">
        <f t="shared" si="1"/>
        <v>0.49597037749768264</v>
      </c>
      <c r="AB30" s="96">
        <f t="shared" si="1"/>
        <v>0.70496688926004958</v>
      </c>
    </row>
    <row r="31" spans="1:28">
      <c r="A31" s="11" t="s">
        <v>301</v>
      </c>
      <c r="B31" s="13">
        <v>1971</v>
      </c>
      <c r="C31" s="13">
        <v>2143853</v>
      </c>
      <c r="D31" s="13">
        <v>1790684</v>
      </c>
      <c r="E31" s="13">
        <v>1181262</v>
      </c>
      <c r="F31" s="13">
        <v>154753</v>
      </c>
      <c r="G31" s="13">
        <v>-131602</v>
      </c>
      <c r="H31" s="13">
        <v>1023701</v>
      </c>
      <c r="I31" s="13">
        <v>1219859</v>
      </c>
      <c r="J31" s="13">
        <v>2312841</v>
      </c>
      <c r="K31" s="13">
        <v>1786615</v>
      </c>
      <c r="L31" s="13">
        <v>1181262</v>
      </c>
      <c r="M31" s="13">
        <v>228750</v>
      </c>
      <c r="N31" s="13">
        <v>-109404</v>
      </c>
      <c r="O31" s="13">
        <v>1048898</v>
      </c>
      <c r="P31" s="13">
        <v>1245056</v>
      </c>
      <c r="Q31" s="95">
        <f t="shared" si="0"/>
        <v>0.83526435814395861</v>
      </c>
      <c r="R31" s="95">
        <f t="shared" si="0"/>
        <v>0.55099953215075848</v>
      </c>
      <c r="S31" s="95">
        <f t="shared" si="0"/>
        <v>7.2184520114019018E-2</v>
      </c>
      <c r="T31" s="95">
        <f t="shared" si="0"/>
        <v>-6.1385738667716488E-2</v>
      </c>
      <c r="U31" s="95">
        <f t="shared" si="0"/>
        <v>0.47750522074041457</v>
      </c>
      <c r="V31" s="95">
        <f t="shared" si="0"/>
        <v>0.56900309862663156</v>
      </c>
      <c r="W31" s="95">
        <f t="shared" si="1"/>
        <v>0.77247636132358433</v>
      </c>
      <c r="X31" s="95">
        <f t="shared" si="1"/>
        <v>0.51074068645445148</v>
      </c>
      <c r="Y31" s="95">
        <f t="shared" si="1"/>
        <v>9.8904334539209576E-2</v>
      </c>
      <c r="Z31" s="95">
        <f t="shared" si="1"/>
        <v>-4.7302862583290424E-2</v>
      </c>
      <c r="AA31" s="95">
        <f t="shared" si="1"/>
        <v>0.4535106390798157</v>
      </c>
      <c r="AB31" s="95">
        <f t="shared" si="1"/>
        <v>0.53832321374448133</v>
      </c>
    </row>
    <row r="32" spans="1:28">
      <c r="A32" t="s">
        <v>300</v>
      </c>
      <c r="B32" s="14">
        <v>1966</v>
      </c>
      <c r="C32" s="14">
        <v>2598320</v>
      </c>
      <c r="D32" s="14">
        <v>2285292</v>
      </c>
      <c r="E32" s="14">
        <v>1786299</v>
      </c>
      <c r="F32" s="14">
        <v>231129</v>
      </c>
      <c r="G32" s="14">
        <v>-156962</v>
      </c>
      <c r="H32" s="14">
        <v>586368</v>
      </c>
      <c r="I32" s="14">
        <v>2094893</v>
      </c>
      <c r="J32" s="14">
        <v>3278623</v>
      </c>
      <c r="K32" s="14">
        <v>2276864</v>
      </c>
      <c r="L32" s="14">
        <v>2151935</v>
      </c>
      <c r="M32" s="14">
        <v>331192</v>
      </c>
      <c r="N32" s="14">
        <v>-212569</v>
      </c>
      <c r="O32" s="14">
        <v>713618</v>
      </c>
      <c r="P32" s="14">
        <v>2270147</v>
      </c>
      <c r="Q32" s="96">
        <f t="shared" si="0"/>
        <v>0.87952677114443178</v>
      </c>
      <c r="R32" s="96">
        <f t="shared" si="0"/>
        <v>0.68748229625296342</v>
      </c>
      <c r="S32" s="96">
        <f t="shared" si="0"/>
        <v>8.8953246713260881E-2</v>
      </c>
      <c r="T32" s="96">
        <f t="shared" si="0"/>
        <v>-6.0409033529357434E-2</v>
      </c>
      <c r="U32" s="96">
        <f t="shared" si="0"/>
        <v>0.22567197265925676</v>
      </c>
      <c r="V32" s="96">
        <f t="shared" si="0"/>
        <v>0.80624903783983493</v>
      </c>
      <c r="W32" s="96">
        <f t="shared" si="1"/>
        <v>0.69445739873111367</v>
      </c>
      <c r="X32" s="96">
        <f t="shared" si="1"/>
        <v>0.65635329222054506</v>
      </c>
      <c r="Y32" s="96">
        <f t="shared" si="1"/>
        <v>0.10101557879634225</v>
      </c>
      <c r="Z32" s="96">
        <f t="shared" si="1"/>
        <v>-6.4834840724291881E-2</v>
      </c>
      <c r="AA32" s="96">
        <f t="shared" si="1"/>
        <v>0.21765783989193024</v>
      </c>
      <c r="AB32" s="96">
        <f t="shared" si="1"/>
        <v>0.69240867278732565</v>
      </c>
    </row>
    <row r="33" spans="1:28">
      <c r="A33" s="11" t="s">
        <v>302</v>
      </c>
      <c r="B33" s="13">
        <v>1860</v>
      </c>
      <c r="C33" s="13">
        <v>2294973</v>
      </c>
      <c r="D33" s="13">
        <v>2013140</v>
      </c>
      <c r="E33" s="13">
        <v>1530915</v>
      </c>
      <c r="F33" s="13">
        <v>217654</v>
      </c>
      <c r="G33" s="13">
        <v>-84269</v>
      </c>
      <c r="H33" s="13">
        <v>1096965</v>
      </c>
      <c r="I33" s="13">
        <v>1755442</v>
      </c>
      <c r="J33" s="13">
        <v>2648188</v>
      </c>
      <c r="K33" s="13">
        <v>2007728</v>
      </c>
      <c r="L33" s="13">
        <v>1630928</v>
      </c>
      <c r="M33" s="13">
        <v>304816</v>
      </c>
      <c r="N33" s="13">
        <v>-121537</v>
      </c>
      <c r="O33" s="13">
        <v>1266762</v>
      </c>
      <c r="P33" s="13">
        <v>1994155</v>
      </c>
      <c r="Q33" s="95">
        <f t="shared" si="0"/>
        <v>0.87719550513230438</v>
      </c>
      <c r="R33" s="95">
        <f t="shared" si="0"/>
        <v>0.66707320739721121</v>
      </c>
      <c r="S33" s="95">
        <f t="shared" si="0"/>
        <v>9.4839459984932289E-2</v>
      </c>
      <c r="T33" s="95">
        <f t="shared" si="0"/>
        <v>-3.6718950506171535E-2</v>
      </c>
      <c r="U33" s="95">
        <f t="shared" si="0"/>
        <v>0.47798601552175124</v>
      </c>
      <c r="V33" s="95">
        <f t="shared" si="0"/>
        <v>0.76490747385699087</v>
      </c>
      <c r="W33" s="95">
        <f t="shared" si="1"/>
        <v>0.75815161159253042</v>
      </c>
      <c r="X33" s="95">
        <f t="shared" si="1"/>
        <v>0.61586564095902552</v>
      </c>
      <c r="Y33" s="95">
        <f t="shared" si="1"/>
        <v>0.11510361046874315</v>
      </c>
      <c r="Z33" s="95">
        <f t="shared" si="1"/>
        <v>-4.5894400246508177E-2</v>
      </c>
      <c r="AA33" s="95">
        <f t="shared" si="1"/>
        <v>0.47835047964872585</v>
      </c>
      <c r="AB33" s="95">
        <f t="shared" si="1"/>
        <v>0.75302622019282617</v>
      </c>
    </row>
    <row r="34" spans="1:28">
      <c r="A34" t="s">
        <v>303</v>
      </c>
      <c r="B34" s="14">
        <v>1810</v>
      </c>
      <c r="C34" s="14">
        <v>2103856</v>
      </c>
      <c r="D34" s="14">
        <v>1784215</v>
      </c>
      <c r="E34" s="14">
        <v>1078229</v>
      </c>
      <c r="F34" s="14">
        <v>297612</v>
      </c>
      <c r="G34" s="14">
        <v>-51377</v>
      </c>
      <c r="H34" s="14">
        <v>1379164</v>
      </c>
      <c r="I34" s="14">
        <v>1428300</v>
      </c>
      <c r="J34" s="14">
        <v>2330489</v>
      </c>
      <c r="K34" s="14">
        <v>1781032</v>
      </c>
      <c r="L34" s="14">
        <v>1088952</v>
      </c>
      <c r="M34" s="14">
        <v>391840</v>
      </c>
      <c r="N34" s="14">
        <v>-129593</v>
      </c>
      <c r="O34" s="14">
        <v>1937382</v>
      </c>
      <c r="P34" s="14">
        <v>1986518</v>
      </c>
      <c r="Q34" s="96">
        <f t="shared" si="0"/>
        <v>0.84806897430242378</v>
      </c>
      <c r="R34" s="96">
        <f t="shared" si="0"/>
        <v>0.51250133088956662</v>
      </c>
      <c r="S34" s="96">
        <f t="shared" si="0"/>
        <v>0.14146025203245849</v>
      </c>
      <c r="T34" s="96">
        <f t="shared" si="0"/>
        <v>-2.4420397593751662E-2</v>
      </c>
      <c r="U34" s="96">
        <f t="shared" si="0"/>
        <v>0.65554106364694165</v>
      </c>
      <c r="V34" s="96">
        <f t="shared" si="0"/>
        <v>0.67889627426972188</v>
      </c>
      <c r="W34" s="96">
        <f t="shared" si="1"/>
        <v>0.76423102619235705</v>
      </c>
      <c r="X34" s="96">
        <f t="shared" si="1"/>
        <v>0.46726330825848139</v>
      </c>
      <c r="Y34" s="96">
        <f t="shared" si="1"/>
        <v>0.16813638682697066</v>
      </c>
      <c r="Z34" s="96">
        <f t="shared" si="1"/>
        <v>-5.5607642859502877E-2</v>
      </c>
      <c r="AA34" s="96">
        <f t="shared" si="1"/>
        <v>0.83131995044816775</v>
      </c>
      <c r="AB34" s="96">
        <f t="shared" si="1"/>
        <v>0.8524039375427217</v>
      </c>
    </row>
    <row r="35" spans="1:28">
      <c r="A35" s="11" t="s">
        <v>304</v>
      </c>
      <c r="B35" s="13">
        <v>1666</v>
      </c>
      <c r="C35" s="13">
        <v>2265829</v>
      </c>
      <c r="D35" s="13">
        <v>1959096</v>
      </c>
      <c r="E35" s="13">
        <v>1378703</v>
      </c>
      <c r="F35" s="13">
        <v>258958</v>
      </c>
      <c r="G35" s="13">
        <v>-315356</v>
      </c>
      <c r="H35" s="13">
        <v>1370519</v>
      </c>
      <c r="I35" s="13">
        <v>1910991</v>
      </c>
      <c r="J35" s="13">
        <v>2940334</v>
      </c>
      <c r="K35" s="13">
        <v>1959096</v>
      </c>
      <c r="L35" s="13">
        <v>1662213</v>
      </c>
      <c r="M35" s="13">
        <v>483613</v>
      </c>
      <c r="N35" s="13">
        <v>-423895</v>
      </c>
      <c r="O35" s="13">
        <v>1507918</v>
      </c>
      <c r="P35" s="13">
        <v>2061296</v>
      </c>
      <c r="Q35" s="95">
        <f t="shared" si="0"/>
        <v>0.86462658920862956</v>
      </c>
      <c r="R35" s="95">
        <f t="shared" si="0"/>
        <v>0.6084761912748049</v>
      </c>
      <c r="S35" s="95">
        <f t="shared" si="0"/>
        <v>0.11428841276195159</v>
      </c>
      <c r="T35" s="95">
        <f t="shared" si="0"/>
        <v>-0.13917908191659653</v>
      </c>
      <c r="U35" s="95">
        <f t="shared" si="0"/>
        <v>0.60486426822147654</v>
      </c>
      <c r="V35" s="95">
        <f t="shared" si="0"/>
        <v>0.84339594912060889</v>
      </c>
      <c r="W35" s="95">
        <f t="shared" si="1"/>
        <v>0.6662834902429452</v>
      </c>
      <c r="X35" s="95">
        <f t="shared" si="1"/>
        <v>0.56531434864202501</v>
      </c>
      <c r="Y35" s="95">
        <f t="shared" si="1"/>
        <v>0.16447553237149248</v>
      </c>
      <c r="Z35" s="95">
        <f t="shared" si="1"/>
        <v>-0.1441655947929725</v>
      </c>
      <c r="AA35" s="95">
        <f t="shared" si="1"/>
        <v>0.51283901760820372</v>
      </c>
      <c r="AB35" s="95">
        <f t="shared" si="1"/>
        <v>0.70104144631188159</v>
      </c>
    </row>
    <row r="36" spans="1:28">
      <c r="A36" t="s">
        <v>305</v>
      </c>
      <c r="B36" s="14">
        <v>1354</v>
      </c>
      <c r="C36" s="14">
        <v>1422003</v>
      </c>
      <c r="D36" s="14">
        <v>1282336</v>
      </c>
      <c r="E36" s="14">
        <v>923476</v>
      </c>
      <c r="F36" s="14">
        <v>-86299</v>
      </c>
      <c r="G36" s="14">
        <v>-84518</v>
      </c>
      <c r="H36" s="14">
        <v>1413946</v>
      </c>
      <c r="I36" s="14">
        <v>1616693</v>
      </c>
      <c r="J36" s="14">
        <v>1476911</v>
      </c>
      <c r="K36" s="14">
        <v>1282335</v>
      </c>
      <c r="L36" s="14">
        <v>924350</v>
      </c>
      <c r="M36" s="14">
        <v>-64139</v>
      </c>
      <c r="N36" s="14">
        <v>-103113</v>
      </c>
      <c r="O36" s="14">
        <v>1327671</v>
      </c>
      <c r="P36" s="14">
        <v>1530418</v>
      </c>
      <c r="Q36" s="96">
        <f t="shared" si="0"/>
        <v>0.90178150116420286</v>
      </c>
      <c r="R36" s="96">
        <f t="shared" si="0"/>
        <v>0.64941916437588387</v>
      </c>
      <c r="S36" s="96">
        <f t="shared" si="0"/>
        <v>-6.068833891349034E-2</v>
      </c>
      <c r="T36" s="96">
        <f t="shared" si="0"/>
        <v>-5.9435880233726653E-2</v>
      </c>
      <c r="U36" s="96">
        <f t="shared" si="0"/>
        <v>0.99433404852169793</v>
      </c>
      <c r="V36" s="96">
        <f t="shared" si="0"/>
        <v>1.1369125100298663</v>
      </c>
      <c r="W36" s="96">
        <f t="shared" si="1"/>
        <v>0.86825475604149471</v>
      </c>
      <c r="X36" s="96">
        <f t="shared" si="1"/>
        <v>0.62586709693407394</v>
      </c>
      <c r="Y36" s="96">
        <f t="shared" si="1"/>
        <v>-4.3427803029431021E-2</v>
      </c>
      <c r="Z36" s="96">
        <f t="shared" si="1"/>
        <v>-6.9816664646684873E-2</v>
      </c>
      <c r="AA36" s="96">
        <f t="shared" si="1"/>
        <v>0.89895125704934153</v>
      </c>
      <c r="AB36" s="96">
        <f t="shared" si="1"/>
        <v>1.0362289941641711</v>
      </c>
    </row>
    <row r="37" spans="1:28">
      <c r="A37" s="11" t="s">
        <v>306</v>
      </c>
      <c r="B37" s="13">
        <v>1226</v>
      </c>
      <c r="C37" s="13">
        <v>1576478</v>
      </c>
      <c r="D37" s="13">
        <v>1287309</v>
      </c>
      <c r="E37" s="13">
        <v>896718</v>
      </c>
      <c r="F37" s="13">
        <v>101900</v>
      </c>
      <c r="G37" s="13">
        <v>-333480</v>
      </c>
      <c r="H37" s="13">
        <v>764824</v>
      </c>
      <c r="I37" s="13">
        <v>978200</v>
      </c>
      <c r="J37" s="13">
        <v>1765555</v>
      </c>
      <c r="K37" s="13">
        <v>1275552</v>
      </c>
      <c r="L37" s="13">
        <v>921948</v>
      </c>
      <c r="M37" s="13">
        <v>152040</v>
      </c>
      <c r="N37" s="13">
        <v>-407356</v>
      </c>
      <c r="O37" s="13">
        <v>1249989</v>
      </c>
      <c r="P37" s="13">
        <v>1463365</v>
      </c>
      <c r="Q37" s="95">
        <f t="shared" si="0"/>
        <v>0.81657276536684942</v>
      </c>
      <c r="R37" s="95">
        <f t="shared" si="0"/>
        <v>0.56881098245582873</v>
      </c>
      <c r="S37" s="95">
        <f t="shared" si="0"/>
        <v>6.4637755807565977E-2</v>
      </c>
      <c r="T37" s="95">
        <f t="shared" si="0"/>
        <v>-0.21153482636611484</v>
      </c>
      <c r="U37" s="95">
        <f t="shared" si="0"/>
        <v>0.48514727132253033</v>
      </c>
      <c r="V37" s="95">
        <f t="shared" si="0"/>
        <v>0.62049708273759607</v>
      </c>
      <c r="W37" s="95">
        <f t="shared" si="1"/>
        <v>0.72246517384052045</v>
      </c>
      <c r="X37" s="95">
        <f t="shared" si="1"/>
        <v>0.52218594153113329</v>
      </c>
      <c r="Y37" s="95">
        <f t="shared" si="1"/>
        <v>8.6114564542027858E-2</v>
      </c>
      <c r="Z37" s="95">
        <f t="shared" si="1"/>
        <v>-0.23072404994463497</v>
      </c>
      <c r="AA37" s="95">
        <f t="shared" si="1"/>
        <v>0.70798644052436766</v>
      </c>
      <c r="AB37" s="95">
        <f t="shared" si="1"/>
        <v>0.82884135583428442</v>
      </c>
    </row>
    <row r="38" spans="1:28">
      <c r="A38" t="s">
        <v>307</v>
      </c>
      <c r="B38" s="14">
        <v>1211</v>
      </c>
      <c r="C38" s="14">
        <v>1507249</v>
      </c>
      <c r="D38" s="14">
        <v>1191652</v>
      </c>
      <c r="E38" s="14">
        <v>1012245</v>
      </c>
      <c r="F38" s="14">
        <v>129391</v>
      </c>
      <c r="G38" s="14">
        <v>-93715</v>
      </c>
      <c r="H38" s="14">
        <v>2025449</v>
      </c>
      <c r="I38" s="14">
        <v>2367136</v>
      </c>
      <c r="J38" s="14">
        <v>1910894</v>
      </c>
      <c r="K38" s="14">
        <v>1186405</v>
      </c>
      <c r="L38" s="14">
        <v>1284985</v>
      </c>
      <c r="M38" s="14">
        <v>178244</v>
      </c>
      <c r="N38" s="14">
        <v>-177045</v>
      </c>
      <c r="O38" s="14">
        <v>2327337</v>
      </c>
      <c r="P38" s="14">
        <v>2753215</v>
      </c>
      <c r="Q38" s="96">
        <f t="shared" si="0"/>
        <v>0.79061389325851272</v>
      </c>
      <c r="R38" s="96">
        <f t="shared" si="0"/>
        <v>0.67158445618474449</v>
      </c>
      <c r="S38" s="96">
        <f t="shared" si="0"/>
        <v>8.5845802518362921E-2</v>
      </c>
      <c r="T38" s="96">
        <f t="shared" si="0"/>
        <v>-6.2176189866438789E-2</v>
      </c>
      <c r="U38" s="96">
        <f t="shared" si="0"/>
        <v>1.3438051708775391</v>
      </c>
      <c r="V38" s="96">
        <f t="shared" si="0"/>
        <v>1.5705009590319847</v>
      </c>
      <c r="W38" s="96">
        <f t="shared" si="1"/>
        <v>0.62086384697424346</v>
      </c>
      <c r="X38" s="96">
        <f t="shared" si="1"/>
        <v>0.67245226579810291</v>
      </c>
      <c r="Y38" s="96">
        <f t="shared" si="1"/>
        <v>9.3277806094948235E-2</v>
      </c>
      <c r="Z38" s="96">
        <f t="shared" si="1"/>
        <v>-9.2650351092211286E-2</v>
      </c>
      <c r="AA38" s="96">
        <f t="shared" si="1"/>
        <v>1.2179309789030683</v>
      </c>
      <c r="AB38" s="96">
        <f t="shared" si="1"/>
        <v>1.440799437331427</v>
      </c>
    </row>
    <row r="39" spans="1:28">
      <c r="A39" s="11" t="s">
        <v>308</v>
      </c>
      <c r="B39" s="13">
        <v>1164</v>
      </c>
      <c r="C39" s="13">
        <v>1536400</v>
      </c>
      <c r="D39" s="13">
        <v>1287739</v>
      </c>
      <c r="E39" s="13">
        <v>808855</v>
      </c>
      <c r="F39" s="13">
        <v>-2706</v>
      </c>
      <c r="G39" s="13">
        <v>-155925</v>
      </c>
      <c r="H39" s="13">
        <v>1701387</v>
      </c>
      <c r="I39" s="13">
        <v>1701387</v>
      </c>
      <c r="J39" s="13">
        <v>1776445</v>
      </c>
      <c r="K39" s="13">
        <v>1283539</v>
      </c>
      <c r="L39" s="13">
        <v>832419</v>
      </c>
      <c r="M39" s="13">
        <v>101974</v>
      </c>
      <c r="N39" s="13">
        <v>-253863</v>
      </c>
      <c r="O39" s="13">
        <v>1606078</v>
      </c>
      <c r="P39" s="13">
        <v>1606078</v>
      </c>
      <c r="Q39" s="95">
        <f t="shared" si="0"/>
        <v>0.83815347565738085</v>
      </c>
      <c r="R39" s="95">
        <f t="shared" si="0"/>
        <v>0.52646120801874507</v>
      </c>
      <c r="S39" s="95">
        <f t="shared" si="0"/>
        <v>-1.7612600885186149E-3</v>
      </c>
      <c r="T39" s="95">
        <f t="shared" si="0"/>
        <v>-0.10148724290549337</v>
      </c>
      <c r="U39" s="95">
        <f t="shared" si="0"/>
        <v>1.1073854464983077</v>
      </c>
      <c r="V39" s="95">
        <f t="shared" si="0"/>
        <v>1.1073854464983077</v>
      </c>
      <c r="W39" s="95">
        <f t="shared" si="1"/>
        <v>0.72253236097937168</v>
      </c>
      <c r="X39" s="95">
        <f t="shared" si="1"/>
        <v>0.46858698130254522</v>
      </c>
      <c r="Y39" s="95">
        <f t="shared" si="1"/>
        <v>5.7403409618648482E-2</v>
      </c>
      <c r="Z39" s="95">
        <f t="shared" si="1"/>
        <v>-0.14290507164589952</v>
      </c>
      <c r="AA39" s="95">
        <f t="shared" si="1"/>
        <v>0.90409666496851859</v>
      </c>
      <c r="AB39" s="95">
        <f t="shared" si="1"/>
        <v>0.90409666496851859</v>
      </c>
    </row>
    <row r="40" spans="1:28">
      <c r="A40" t="s">
        <v>310</v>
      </c>
      <c r="B40" s="14">
        <v>1131</v>
      </c>
      <c r="C40" s="14">
        <v>1424653</v>
      </c>
      <c r="D40" s="14">
        <v>1198706</v>
      </c>
      <c r="E40" s="14">
        <v>876869</v>
      </c>
      <c r="F40" s="14">
        <v>113049</v>
      </c>
      <c r="G40" s="14">
        <v>-51537</v>
      </c>
      <c r="H40" s="14">
        <v>1619374</v>
      </c>
      <c r="I40" s="14">
        <v>1857548</v>
      </c>
      <c r="J40" s="14">
        <v>1764694</v>
      </c>
      <c r="K40" s="14">
        <v>1194033</v>
      </c>
      <c r="L40" s="14">
        <v>929057</v>
      </c>
      <c r="M40" s="14">
        <v>283836</v>
      </c>
      <c r="N40" s="14">
        <v>-130236</v>
      </c>
      <c r="O40" s="14">
        <v>2017194</v>
      </c>
      <c r="P40" s="14">
        <v>2255368</v>
      </c>
      <c r="Q40" s="96">
        <f t="shared" si="0"/>
        <v>0.84140208177008713</v>
      </c>
      <c r="R40" s="96">
        <f t="shared" si="0"/>
        <v>0.61549654547458221</v>
      </c>
      <c r="S40" s="96">
        <f t="shared" si="0"/>
        <v>7.9351954475932032E-2</v>
      </c>
      <c r="T40" s="96">
        <f t="shared" si="0"/>
        <v>-3.6175124749675887E-2</v>
      </c>
      <c r="U40" s="96">
        <f t="shared" si="0"/>
        <v>1.136679598470645</v>
      </c>
      <c r="V40" s="96">
        <f t="shared" si="0"/>
        <v>1.3038599574773646</v>
      </c>
      <c r="W40" s="96">
        <f t="shared" si="1"/>
        <v>0.67662325592992323</v>
      </c>
      <c r="X40" s="96">
        <f t="shared" si="1"/>
        <v>0.52646917822580008</v>
      </c>
      <c r="Y40" s="96">
        <f t="shared" si="1"/>
        <v>0.16084148299931886</v>
      </c>
      <c r="Z40" s="96">
        <f t="shared" si="1"/>
        <v>-7.3800896926039306E-2</v>
      </c>
      <c r="AA40" s="96">
        <f t="shared" si="1"/>
        <v>1.1430842967675983</v>
      </c>
      <c r="AB40" s="96">
        <f t="shared" si="1"/>
        <v>1.2780504722065129</v>
      </c>
    </row>
    <row r="41" spans="1:28">
      <c r="A41" s="11" t="s">
        <v>309</v>
      </c>
      <c r="B41" s="13">
        <v>1119</v>
      </c>
      <c r="C41" s="13">
        <v>1250006</v>
      </c>
      <c r="D41" s="13">
        <v>1098419</v>
      </c>
      <c r="E41" s="13">
        <v>633746</v>
      </c>
      <c r="F41" s="13">
        <v>152424</v>
      </c>
      <c r="G41" s="13">
        <v>-65952</v>
      </c>
      <c r="H41" s="13">
        <v>138875</v>
      </c>
      <c r="I41" s="13">
        <v>138875</v>
      </c>
      <c r="J41" s="13">
        <v>1279267</v>
      </c>
      <c r="K41" s="13">
        <v>1096330</v>
      </c>
      <c r="L41" s="13">
        <v>633746</v>
      </c>
      <c r="M41" s="13">
        <v>159238</v>
      </c>
      <c r="N41" s="13">
        <v>-37630</v>
      </c>
      <c r="O41" s="13">
        <v>198467</v>
      </c>
      <c r="P41" s="13">
        <v>198467</v>
      </c>
      <c r="Q41" s="95">
        <f t="shared" ref="Q41:V77" si="2">D41/$C41</f>
        <v>0.87873098209128597</v>
      </c>
      <c r="R41" s="95">
        <f t="shared" si="2"/>
        <v>0.5069943664270411</v>
      </c>
      <c r="S41" s="95">
        <f t="shared" si="2"/>
        <v>0.12193861469464946</v>
      </c>
      <c r="T41" s="95">
        <f t="shared" si="2"/>
        <v>-5.276134674553562E-2</v>
      </c>
      <c r="U41" s="95">
        <f t="shared" si="2"/>
        <v>0.11109946672255973</v>
      </c>
      <c r="V41" s="95">
        <f t="shared" si="2"/>
        <v>0.11109946672255973</v>
      </c>
      <c r="W41" s="95">
        <f t="shared" ref="W41:AB77" si="3">K41/$J41</f>
        <v>0.85699857809198554</v>
      </c>
      <c r="X41" s="95">
        <f t="shared" si="3"/>
        <v>0.49539775512070583</v>
      </c>
      <c r="Y41" s="95">
        <f t="shared" si="3"/>
        <v>0.12447596944187569</v>
      </c>
      <c r="Z41" s="95">
        <f t="shared" si="3"/>
        <v>-2.9415282345280541E-2</v>
      </c>
      <c r="AA41" s="95">
        <f t="shared" si="3"/>
        <v>0.15514118631997856</v>
      </c>
      <c r="AB41" s="95">
        <f t="shared" si="3"/>
        <v>0.15514118631997856</v>
      </c>
    </row>
    <row r="42" spans="1:28">
      <c r="A42" t="s">
        <v>311</v>
      </c>
      <c r="B42" s="14">
        <v>956</v>
      </c>
      <c r="C42" s="14">
        <v>1304994</v>
      </c>
      <c r="D42" s="14">
        <v>1015117</v>
      </c>
      <c r="E42" s="14">
        <v>764634</v>
      </c>
      <c r="F42" s="14">
        <v>51304</v>
      </c>
      <c r="G42" s="14">
        <v>-2815</v>
      </c>
      <c r="H42" s="14">
        <v>1629603</v>
      </c>
      <c r="I42" s="14">
        <v>1761186</v>
      </c>
      <c r="J42" s="14">
        <v>1526964</v>
      </c>
      <c r="K42" s="14">
        <v>1007886</v>
      </c>
      <c r="L42" s="14">
        <v>816268</v>
      </c>
      <c r="M42" s="14">
        <v>101124</v>
      </c>
      <c r="N42" s="14">
        <v>103776</v>
      </c>
      <c r="O42" s="14">
        <v>2112344</v>
      </c>
      <c r="P42" s="14">
        <v>2243927</v>
      </c>
      <c r="Q42" s="96">
        <f t="shared" si="2"/>
        <v>0.77787100936862541</v>
      </c>
      <c r="R42" s="96">
        <f t="shared" si="2"/>
        <v>0.58592913070864694</v>
      </c>
      <c r="S42" s="96">
        <f t="shared" si="2"/>
        <v>3.9313590713827035E-2</v>
      </c>
      <c r="T42" s="96">
        <f t="shared" si="2"/>
        <v>-2.1570980402975033E-3</v>
      </c>
      <c r="U42" s="96">
        <f t="shared" si="2"/>
        <v>1.2487436723847005</v>
      </c>
      <c r="V42" s="96">
        <f t="shared" si="2"/>
        <v>1.3495740210299818</v>
      </c>
      <c r="W42" s="96">
        <f t="shared" si="3"/>
        <v>0.66005878331119794</v>
      </c>
      <c r="X42" s="96">
        <f t="shared" si="3"/>
        <v>0.53456924983169218</v>
      </c>
      <c r="Y42" s="96">
        <f t="shared" si="3"/>
        <v>6.6225529874967576E-2</v>
      </c>
      <c r="Z42" s="96">
        <f t="shared" si="3"/>
        <v>6.7962309523996636E-2</v>
      </c>
      <c r="AA42" s="96">
        <f t="shared" si="3"/>
        <v>1.3833620177031023</v>
      </c>
      <c r="AB42" s="96">
        <f t="shared" si="3"/>
        <v>1.4695349726647124</v>
      </c>
    </row>
    <row r="43" spans="1:28">
      <c r="A43" s="11" t="s">
        <v>312</v>
      </c>
      <c r="B43" s="13">
        <v>928</v>
      </c>
      <c r="C43" s="13">
        <v>1189787</v>
      </c>
      <c r="D43" s="13">
        <v>1038586</v>
      </c>
      <c r="E43" s="13">
        <v>748217</v>
      </c>
      <c r="F43" s="13">
        <v>12299</v>
      </c>
      <c r="G43" s="13">
        <v>-163468</v>
      </c>
      <c r="H43" s="13">
        <v>1185874</v>
      </c>
      <c r="I43" s="13">
        <v>1570733</v>
      </c>
      <c r="J43" s="13">
        <v>1353944</v>
      </c>
      <c r="K43" s="13">
        <v>1028520</v>
      </c>
      <c r="L43" s="13">
        <v>782273</v>
      </c>
      <c r="M43" s="13">
        <v>41729</v>
      </c>
      <c r="N43" s="13">
        <v>-109064</v>
      </c>
      <c r="O43" s="13">
        <v>1524833</v>
      </c>
      <c r="P43" s="13">
        <v>1909692</v>
      </c>
      <c r="Q43" s="95">
        <f t="shared" si="2"/>
        <v>0.87291758945088493</v>
      </c>
      <c r="R43" s="95">
        <f t="shared" si="2"/>
        <v>0.62886634330346525</v>
      </c>
      <c r="S43" s="95">
        <f t="shared" si="2"/>
        <v>1.0337144379624252E-2</v>
      </c>
      <c r="T43" s="95">
        <f t="shared" si="2"/>
        <v>-0.13739265935835573</v>
      </c>
      <c r="U43" s="95">
        <f t="shared" si="2"/>
        <v>0.99671117603402959</v>
      </c>
      <c r="V43" s="95">
        <f t="shared" si="2"/>
        <v>1.3201799986047922</v>
      </c>
      <c r="W43" s="95">
        <f t="shared" si="3"/>
        <v>0.75964737094000934</v>
      </c>
      <c r="X43" s="95">
        <f t="shared" si="3"/>
        <v>0.5777735268223797</v>
      </c>
      <c r="Y43" s="95">
        <f t="shared" si="3"/>
        <v>3.0820329348924327E-2</v>
      </c>
      <c r="Z43" s="95">
        <f t="shared" si="3"/>
        <v>-8.0552814592036309E-2</v>
      </c>
      <c r="AA43" s="95">
        <f t="shared" si="3"/>
        <v>1.1262157075920423</v>
      </c>
      <c r="AB43" s="95">
        <f t="shared" si="3"/>
        <v>1.4104660163197296</v>
      </c>
    </row>
    <row r="44" spans="1:28">
      <c r="A44" t="s">
        <v>314</v>
      </c>
      <c r="B44" s="14">
        <v>867</v>
      </c>
      <c r="C44" s="14">
        <v>1252297</v>
      </c>
      <c r="D44" s="14">
        <v>1082903</v>
      </c>
      <c r="E44" s="14">
        <v>798467</v>
      </c>
      <c r="F44" s="14">
        <v>24741</v>
      </c>
      <c r="G44" s="14">
        <v>-107866</v>
      </c>
      <c r="H44" s="14">
        <v>642715</v>
      </c>
      <c r="I44" s="14">
        <v>642715</v>
      </c>
      <c r="J44" s="14">
        <v>1304520</v>
      </c>
      <c r="K44" s="14">
        <v>1081238</v>
      </c>
      <c r="L44" s="14">
        <v>798467</v>
      </c>
      <c r="M44" s="14">
        <v>33044</v>
      </c>
      <c r="N44" s="14">
        <v>-64620</v>
      </c>
      <c r="O44" s="14">
        <v>791148</v>
      </c>
      <c r="P44" s="14">
        <v>791383</v>
      </c>
      <c r="Q44" s="96">
        <f t="shared" si="2"/>
        <v>0.86473336596669959</v>
      </c>
      <c r="R44" s="96">
        <f t="shared" si="2"/>
        <v>0.63760194267014936</v>
      </c>
      <c r="S44" s="96">
        <f t="shared" si="2"/>
        <v>1.9756495463935472E-2</v>
      </c>
      <c r="T44" s="96">
        <f t="shared" si="2"/>
        <v>-8.6134519207504284E-2</v>
      </c>
      <c r="U44" s="96">
        <f t="shared" si="2"/>
        <v>0.51322889059065058</v>
      </c>
      <c r="V44" s="96">
        <f t="shared" si="2"/>
        <v>0.51322889059065058</v>
      </c>
      <c r="W44" s="96">
        <f t="shared" si="3"/>
        <v>0.82883972648943671</v>
      </c>
      <c r="X44" s="96">
        <f t="shared" si="3"/>
        <v>0.61207723913776713</v>
      </c>
      <c r="Y44" s="96">
        <f t="shared" si="3"/>
        <v>2.5330389721890043E-2</v>
      </c>
      <c r="Z44" s="96">
        <f t="shared" si="3"/>
        <v>-4.9535461319105877E-2</v>
      </c>
      <c r="AA44" s="96">
        <f t="shared" si="3"/>
        <v>0.60646674638947662</v>
      </c>
      <c r="AB44" s="96">
        <f t="shared" si="3"/>
        <v>0.60664688927728205</v>
      </c>
    </row>
    <row r="45" spans="1:28">
      <c r="A45" s="11" t="s">
        <v>313</v>
      </c>
      <c r="B45" s="13">
        <v>840</v>
      </c>
      <c r="C45" s="13">
        <v>1097983</v>
      </c>
      <c r="D45" s="13">
        <v>934612</v>
      </c>
      <c r="E45" s="13">
        <v>632989</v>
      </c>
      <c r="F45" s="13">
        <v>92728</v>
      </c>
      <c r="G45" s="13">
        <v>-70802</v>
      </c>
      <c r="H45" s="13">
        <v>1461288</v>
      </c>
      <c r="I45" s="13">
        <v>1566933</v>
      </c>
      <c r="J45" s="13">
        <v>1315870</v>
      </c>
      <c r="K45" s="13">
        <v>934612</v>
      </c>
      <c r="L45" s="13">
        <v>673420</v>
      </c>
      <c r="M45" s="13">
        <v>180785</v>
      </c>
      <c r="N45" s="13">
        <v>-106443</v>
      </c>
      <c r="O45" s="13">
        <v>1707006</v>
      </c>
      <c r="P45" s="13">
        <v>1884114</v>
      </c>
      <c r="Q45" s="95">
        <f t="shared" si="2"/>
        <v>0.85120807881360638</v>
      </c>
      <c r="R45" s="95">
        <f t="shared" si="2"/>
        <v>0.57650163982502456</v>
      </c>
      <c r="S45" s="95">
        <f t="shared" si="2"/>
        <v>8.4453037979640849E-2</v>
      </c>
      <c r="T45" s="95">
        <f t="shared" si="2"/>
        <v>-6.4483694191986574E-2</v>
      </c>
      <c r="U45" s="95">
        <f t="shared" si="2"/>
        <v>1.3308839936501748</v>
      </c>
      <c r="V45" s="95">
        <f t="shared" si="2"/>
        <v>1.4271013303484663</v>
      </c>
      <c r="W45" s="95">
        <f t="shared" si="3"/>
        <v>0.71026165198689839</v>
      </c>
      <c r="X45" s="95">
        <f t="shared" si="3"/>
        <v>0.51176787980575589</v>
      </c>
      <c r="Y45" s="95">
        <f t="shared" si="3"/>
        <v>0.13738819184265924</v>
      </c>
      <c r="Z45" s="95">
        <f t="shared" si="3"/>
        <v>-8.0891729426159117E-2</v>
      </c>
      <c r="AA45" s="95">
        <f t="shared" si="3"/>
        <v>1.2972451685956818</v>
      </c>
      <c r="AB45" s="95">
        <f t="shared" si="3"/>
        <v>1.431839011452499</v>
      </c>
    </row>
    <row r="46" spans="1:28">
      <c r="A46" t="s">
        <v>315</v>
      </c>
      <c r="B46" s="14">
        <v>818</v>
      </c>
      <c r="C46" s="14">
        <v>1208211</v>
      </c>
      <c r="D46" s="14">
        <v>791512</v>
      </c>
      <c r="E46" s="14">
        <v>608290</v>
      </c>
      <c r="F46" s="14">
        <v>31896</v>
      </c>
      <c r="G46" s="14">
        <v>-163544</v>
      </c>
      <c r="H46" s="14">
        <v>943943</v>
      </c>
      <c r="I46" s="14">
        <v>943943</v>
      </c>
      <c r="J46" s="14">
        <v>1457297</v>
      </c>
      <c r="K46" s="14">
        <v>785911</v>
      </c>
      <c r="L46" s="14">
        <v>666541</v>
      </c>
      <c r="M46" s="14">
        <v>107137</v>
      </c>
      <c r="N46" s="14">
        <v>-286536</v>
      </c>
      <c r="O46" s="14">
        <v>1125585</v>
      </c>
      <c r="P46" s="14">
        <v>1142043</v>
      </c>
      <c r="Q46" s="96">
        <f t="shared" si="2"/>
        <v>0.65511073810783049</v>
      </c>
      <c r="R46" s="96">
        <f t="shared" si="2"/>
        <v>0.50346338512064537</v>
      </c>
      <c r="S46" s="96">
        <f t="shared" si="2"/>
        <v>2.6399362363030962E-2</v>
      </c>
      <c r="T46" s="96">
        <f t="shared" si="2"/>
        <v>-0.13536046270063756</v>
      </c>
      <c r="U46" s="96">
        <f t="shared" si="2"/>
        <v>0.78127330408347551</v>
      </c>
      <c r="V46" s="96">
        <f t="shared" si="2"/>
        <v>0.78127330408347551</v>
      </c>
      <c r="W46" s="96">
        <f t="shared" si="3"/>
        <v>0.53929363746717385</v>
      </c>
      <c r="X46" s="96">
        <f t="shared" si="3"/>
        <v>0.45738171422846546</v>
      </c>
      <c r="Y46" s="96">
        <f t="shared" si="3"/>
        <v>7.351761514639775E-2</v>
      </c>
      <c r="Z46" s="96">
        <f t="shared" si="3"/>
        <v>-0.19662155346507953</v>
      </c>
      <c r="AA46" s="96">
        <f t="shared" si="3"/>
        <v>0.772378588578718</v>
      </c>
      <c r="AB46" s="96">
        <f t="shared" si="3"/>
        <v>0.78367209978473851</v>
      </c>
    </row>
    <row r="47" spans="1:28">
      <c r="A47" s="11" t="s">
        <v>316</v>
      </c>
      <c r="B47" s="13">
        <v>814</v>
      </c>
      <c r="C47" s="13">
        <v>820370</v>
      </c>
      <c r="D47" s="13">
        <v>721963</v>
      </c>
      <c r="E47" s="13">
        <v>442228</v>
      </c>
      <c r="F47" s="13">
        <v>143866</v>
      </c>
      <c r="G47" s="13">
        <v>19966</v>
      </c>
      <c r="H47" s="13">
        <v>454054</v>
      </c>
      <c r="I47" s="13">
        <v>558284</v>
      </c>
      <c r="J47" s="13">
        <v>914385</v>
      </c>
      <c r="K47" s="13">
        <v>716724</v>
      </c>
      <c r="L47" s="13">
        <v>442228</v>
      </c>
      <c r="M47" s="13">
        <v>156788</v>
      </c>
      <c r="N47" s="13">
        <v>17699</v>
      </c>
      <c r="O47" s="13">
        <v>577044</v>
      </c>
      <c r="P47" s="13">
        <v>681274</v>
      </c>
      <c r="Q47" s="95">
        <f t="shared" si="2"/>
        <v>0.88004558918536757</v>
      </c>
      <c r="R47" s="95">
        <f t="shared" si="2"/>
        <v>0.53905920499286908</v>
      </c>
      <c r="S47" s="95">
        <f t="shared" si="2"/>
        <v>0.17536721235540062</v>
      </c>
      <c r="T47" s="95">
        <f t="shared" si="2"/>
        <v>2.4337798798103296E-2</v>
      </c>
      <c r="U47" s="95">
        <f t="shared" si="2"/>
        <v>0.55347465168155829</v>
      </c>
      <c r="V47" s="95">
        <f t="shared" si="2"/>
        <v>0.68052707924473099</v>
      </c>
      <c r="W47" s="95">
        <f t="shared" si="3"/>
        <v>0.78383175577027187</v>
      </c>
      <c r="X47" s="95">
        <f t="shared" si="3"/>
        <v>0.48363435533172572</v>
      </c>
      <c r="Y47" s="95">
        <f t="shared" si="3"/>
        <v>0.17146825461922494</v>
      </c>
      <c r="Z47" s="95">
        <f t="shared" si="3"/>
        <v>1.9356179289905236E-2</v>
      </c>
      <c r="AA47" s="95">
        <f t="shared" si="3"/>
        <v>0.63107334437900886</v>
      </c>
      <c r="AB47" s="95">
        <f t="shared" si="3"/>
        <v>0.74506252836606024</v>
      </c>
    </row>
    <row r="48" spans="1:28">
      <c r="A48" t="s">
        <v>318</v>
      </c>
      <c r="B48" s="14">
        <v>704</v>
      </c>
      <c r="C48" s="14">
        <v>849748</v>
      </c>
      <c r="D48" s="14">
        <v>664374</v>
      </c>
      <c r="E48" s="14">
        <v>425828</v>
      </c>
      <c r="F48" s="14">
        <v>90157</v>
      </c>
      <c r="G48" s="14">
        <v>-130018</v>
      </c>
      <c r="H48" s="14">
        <v>267949</v>
      </c>
      <c r="I48" s="14">
        <v>267949</v>
      </c>
      <c r="J48" s="14">
        <v>854305</v>
      </c>
      <c r="K48" s="14">
        <v>664374</v>
      </c>
      <c r="L48" s="14">
        <v>425828</v>
      </c>
      <c r="M48" s="14">
        <v>92488</v>
      </c>
      <c r="N48" s="14">
        <v>-134031</v>
      </c>
      <c r="O48" s="14">
        <v>267949</v>
      </c>
      <c r="P48" s="14">
        <v>267949</v>
      </c>
      <c r="Q48" s="96">
        <f t="shared" si="2"/>
        <v>0.78184826560344944</v>
      </c>
      <c r="R48" s="96">
        <f t="shared" si="2"/>
        <v>0.50112268578449137</v>
      </c>
      <c r="S48" s="96">
        <f t="shared" si="2"/>
        <v>0.1060985139123599</v>
      </c>
      <c r="T48" s="96">
        <f t="shared" si="2"/>
        <v>-0.15300771522851481</v>
      </c>
      <c r="U48" s="96">
        <f t="shared" si="2"/>
        <v>0.31532760300700913</v>
      </c>
      <c r="V48" s="96">
        <f t="shared" si="2"/>
        <v>0.31532760300700913</v>
      </c>
      <c r="W48" s="96">
        <f t="shared" si="3"/>
        <v>0.77767776145521794</v>
      </c>
      <c r="X48" s="96">
        <f t="shared" si="3"/>
        <v>0.49844961694008583</v>
      </c>
      <c r="Y48" s="96">
        <f t="shared" si="3"/>
        <v>0.10826110112898789</v>
      </c>
      <c r="Z48" s="96">
        <f t="shared" si="3"/>
        <v>-0.1568889331093696</v>
      </c>
      <c r="AA48" s="96">
        <f t="shared" si="3"/>
        <v>0.31364559495730449</v>
      </c>
      <c r="AB48" s="96">
        <f t="shared" si="3"/>
        <v>0.31364559495730449</v>
      </c>
    </row>
    <row r="49" spans="1:28">
      <c r="A49" s="11" t="s">
        <v>317</v>
      </c>
      <c r="B49" s="13">
        <v>694</v>
      </c>
      <c r="C49" s="13">
        <v>818505</v>
      </c>
      <c r="D49" s="13">
        <v>728547</v>
      </c>
      <c r="E49" s="13">
        <v>496265</v>
      </c>
      <c r="F49" s="13">
        <v>-5431</v>
      </c>
      <c r="G49" s="13">
        <v>-2204</v>
      </c>
      <c r="H49" s="13">
        <v>247600</v>
      </c>
      <c r="I49" s="13">
        <v>247600</v>
      </c>
      <c r="J49" s="13">
        <v>847696</v>
      </c>
      <c r="K49" s="13">
        <v>728506</v>
      </c>
      <c r="L49" s="13">
        <v>496265</v>
      </c>
      <c r="M49" s="13">
        <v>11059</v>
      </c>
      <c r="N49" s="13">
        <v>-17185</v>
      </c>
      <c r="O49" s="13">
        <v>258194</v>
      </c>
      <c r="P49" s="13">
        <v>258194</v>
      </c>
      <c r="Q49" s="95">
        <f t="shared" si="2"/>
        <v>0.89009474590869941</v>
      </c>
      <c r="R49" s="95">
        <f t="shared" si="2"/>
        <v>0.6063066199962126</v>
      </c>
      <c r="S49" s="95">
        <f t="shared" si="2"/>
        <v>-6.6352679580454609E-3</v>
      </c>
      <c r="T49" s="95">
        <f t="shared" si="2"/>
        <v>-2.6927141556862817E-3</v>
      </c>
      <c r="U49" s="95">
        <f t="shared" si="2"/>
        <v>0.30250273364243346</v>
      </c>
      <c r="V49" s="95">
        <f t="shared" si="2"/>
        <v>0.30250273364243346</v>
      </c>
      <c r="W49" s="95">
        <f t="shared" si="3"/>
        <v>0.85939534927615557</v>
      </c>
      <c r="X49" s="95">
        <f t="shared" si="3"/>
        <v>0.58542803080349559</v>
      </c>
      <c r="Y49" s="95">
        <f t="shared" si="3"/>
        <v>1.3045950435061626E-2</v>
      </c>
      <c r="Z49" s="95">
        <f t="shared" si="3"/>
        <v>-2.0272597723712274E-2</v>
      </c>
      <c r="AA49" s="95">
        <f t="shared" si="3"/>
        <v>0.30458324682433324</v>
      </c>
      <c r="AB49" s="95">
        <f t="shared" si="3"/>
        <v>0.30458324682433324</v>
      </c>
    </row>
    <row r="50" spans="1:28">
      <c r="A50" t="s">
        <v>320</v>
      </c>
      <c r="B50" s="14">
        <v>687</v>
      </c>
      <c r="C50" s="14">
        <v>1110309</v>
      </c>
      <c r="D50" s="14">
        <v>1025303</v>
      </c>
      <c r="E50" s="14">
        <v>523438</v>
      </c>
      <c r="F50" s="14">
        <v>206242</v>
      </c>
      <c r="G50" s="14">
        <v>24989</v>
      </c>
      <c r="H50" s="14">
        <v>106807</v>
      </c>
      <c r="I50" s="14">
        <v>106807</v>
      </c>
      <c r="J50" s="14">
        <v>1121035</v>
      </c>
      <c r="K50" s="14">
        <v>1025075</v>
      </c>
      <c r="L50" s="14">
        <v>523438</v>
      </c>
      <c r="M50" s="14">
        <v>211073</v>
      </c>
      <c r="N50" s="14">
        <v>16193</v>
      </c>
      <c r="O50" s="14">
        <v>106807</v>
      </c>
      <c r="P50" s="14">
        <v>106807</v>
      </c>
      <c r="Q50" s="96">
        <f t="shared" si="2"/>
        <v>0.92343933085294272</v>
      </c>
      <c r="R50" s="96">
        <f t="shared" si="2"/>
        <v>0.47143452858618634</v>
      </c>
      <c r="S50" s="96">
        <f t="shared" si="2"/>
        <v>0.18575189429248976</v>
      </c>
      <c r="T50" s="96">
        <f t="shared" si="2"/>
        <v>2.2506347332139073E-2</v>
      </c>
      <c r="U50" s="96">
        <f t="shared" si="2"/>
        <v>9.6195743707382361E-2</v>
      </c>
      <c r="V50" s="96">
        <f t="shared" si="2"/>
        <v>9.6195743707382361E-2</v>
      </c>
      <c r="W50" s="96">
        <f t="shared" si="3"/>
        <v>0.9144005316515541</v>
      </c>
      <c r="X50" s="96">
        <f t="shared" si="3"/>
        <v>0.46692386945991876</v>
      </c>
      <c r="Y50" s="96">
        <f t="shared" si="3"/>
        <v>0.18828404108703117</v>
      </c>
      <c r="Z50" s="96">
        <f t="shared" si="3"/>
        <v>1.4444687275597997E-2</v>
      </c>
      <c r="AA50" s="96">
        <f t="shared" si="3"/>
        <v>9.5275348227307807E-2</v>
      </c>
      <c r="AB50" s="96">
        <f t="shared" si="3"/>
        <v>9.5275348227307807E-2</v>
      </c>
    </row>
    <row r="51" spans="1:28">
      <c r="A51" s="11" t="s">
        <v>322</v>
      </c>
      <c r="B51" s="13">
        <v>665</v>
      </c>
      <c r="C51" s="13">
        <v>843987</v>
      </c>
      <c r="D51" s="13">
        <v>724245</v>
      </c>
      <c r="E51" s="13">
        <v>484610</v>
      </c>
      <c r="F51" s="13">
        <v>108030</v>
      </c>
      <c r="G51" s="13">
        <v>-17272</v>
      </c>
      <c r="H51" s="13">
        <v>399306</v>
      </c>
      <c r="I51" s="13">
        <v>553051</v>
      </c>
      <c r="J51" s="13">
        <v>1055813</v>
      </c>
      <c r="K51" s="13">
        <v>716767</v>
      </c>
      <c r="L51" s="13">
        <v>629991</v>
      </c>
      <c r="M51" s="13">
        <v>117996</v>
      </c>
      <c r="N51" s="13">
        <v>-25377</v>
      </c>
      <c r="O51" s="13">
        <v>493024</v>
      </c>
      <c r="P51" s="13">
        <v>646769</v>
      </c>
      <c r="Q51" s="95">
        <f t="shared" si="2"/>
        <v>0.85812340711409063</v>
      </c>
      <c r="R51" s="95">
        <f t="shared" si="2"/>
        <v>0.57419130863390078</v>
      </c>
      <c r="S51" s="95">
        <f t="shared" si="2"/>
        <v>0.12799960188960258</v>
      </c>
      <c r="T51" s="95">
        <f t="shared" si="2"/>
        <v>-2.0464770191957932E-2</v>
      </c>
      <c r="U51" s="95">
        <f t="shared" si="2"/>
        <v>0.47311866178033546</v>
      </c>
      <c r="V51" s="95">
        <f t="shared" si="2"/>
        <v>0.6552837899161954</v>
      </c>
      <c r="W51" s="95">
        <f t="shared" si="3"/>
        <v>0.6788768465627909</v>
      </c>
      <c r="X51" s="95">
        <f t="shared" si="3"/>
        <v>0.59668804987246793</v>
      </c>
      <c r="Y51" s="95">
        <f t="shared" si="3"/>
        <v>0.11175842691840317</v>
      </c>
      <c r="Z51" s="95">
        <f t="shared" si="3"/>
        <v>-2.4035506287571756E-2</v>
      </c>
      <c r="AA51" s="95">
        <f t="shared" si="3"/>
        <v>0.46696147897402285</v>
      </c>
      <c r="AB51" s="95">
        <f t="shared" si="3"/>
        <v>0.61257912149215821</v>
      </c>
    </row>
    <row r="52" spans="1:28">
      <c r="A52" t="s">
        <v>319</v>
      </c>
      <c r="B52" s="14">
        <v>665</v>
      </c>
      <c r="C52" s="14">
        <v>890407</v>
      </c>
      <c r="D52" s="14">
        <v>720724</v>
      </c>
      <c r="E52" s="14">
        <v>603154</v>
      </c>
      <c r="F52" s="14">
        <v>-54381</v>
      </c>
      <c r="G52" s="14">
        <v>-58256</v>
      </c>
      <c r="H52" s="14">
        <v>1155331</v>
      </c>
      <c r="I52" s="14">
        <v>1246613</v>
      </c>
      <c r="J52" s="14">
        <v>1328196</v>
      </c>
      <c r="K52" s="14">
        <v>718764</v>
      </c>
      <c r="L52" s="14">
        <v>830128</v>
      </c>
      <c r="M52" s="14">
        <v>47499</v>
      </c>
      <c r="N52" s="14">
        <v>-61793</v>
      </c>
      <c r="O52" s="14">
        <v>911968</v>
      </c>
      <c r="P52" s="14">
        <v>1040663</v>
      </c>
      <c r="Q52" s="96">
        <f t="shared" si="2"/>
        <v>0.80943209116729764</v>
      </c>
      <c r="R52" s="96">
        <f t="shared" si="2"/>
        <v>0.6773913502476957</v>
      </c>
      <c r="S52" s="96">
        <f t="shared" si="2"/>
        <v>-6.1074317699658695E-2</v>
      </c>
      <c r="T52" s="96">
        <f t="shared" si="2"/>
        <v>-6.5426260125987332E-2</v>
      </c>
      <c r="U52" s="96">
        <f t="shared" si="2"/>
        <v>1.2975313536394031</v>
      </c>
      <c r="V52" s="96">
        <f t="shared" si="2"/>
        <v>1.4000485171387915</v>
      </c>
      <c r="W52" s="96">
        <f t="shared" si="3"/>
        <v>0.54115808209029392</v>
      </c>
      <c r="X52" s="96">
        <f t="shared" si="3"/>
        <v>0.62500414095510004</v>
      </c>
      <c r="Y52" s="96">
        <f t="shared" si="3"/>
        <v>3.5762041144529876E-2</v>
      </c>
      <c r="Z52" s="96">
        <f t="shared" si="3"/>
        <v>-4.652400699896702E-2</v>
      </c>
      <c r="AA52" s="96">
        <f t="shared" si="3"/>
        <v>0.68662155284310444</v>
      </c>
      <c r="AB52" s="96">
        <f t="shared" si="3"/>
        <v>0.78351613767847517</v>
      </c>
    </row>
    <row r="53" spans="1:28">
      <c r="A53" s="11" t="s">
        <v>321</v>
      </c>
      <c r="B53" s="13">
        <v>641</v>
      </c>
      <c r="C53" s="13">
        <v>822594</v>
      </c>
      <c r="D53" s="13">
        <v>618873</v>
      </c>
      <c r="E53" s="13">
        <v>428541</v>
      </c>
      <c r="F53" s="13">
        <v>7202</v>
      </c>
      <c r="G53" s="13">
        <v>-118482</v>
      </c>
      <c r="H53" s="13">
        <v>425657</v>
      </c>
      <c r="I53" s="13">
        <v>436842</v>
      </c>
      <c r="J53" s="13">
        <v>815109</v>
      </c>
      <c r="K53" s="13">
        <v>617165</v>
      </c>
      <c r="L53" s="13">
        <v>428541</v>
      </c>
      <c r="M53" s="13">
        <v>14783</v>
      </c>
      <c r="N53" s="13">
        <v>-137131</v>
      </c>
      <c r="O53" s="13">
        <v>393189</v>
      </c>
      <c r="P53" s="13">
        <v>404374</v>
      </c>
      <c r="Q53" s="95">
        <f t="shared" si="2"/>
        <v>0.75234319725162113</v>
      </c>
      <c r="R53" s="95">
        <f t="shared" si="2"/>
        <v>0.5209629537779269</v>
      </c>
      <c r="S53" s="95">
        <f t="shared" si="2"/>
        <v>8.7552304052789104E-3</v>
      </c>
      <c r="T53" s="95">
        <f t="shared" si="2"/>
        <v>-0.14403460273233212</v>
      </c>
      <c r="U53" s="95">
        <f t="shared" si="2"/>
        <v>0.51745697148289438</v>
      </c>
      <c r="V53" s="95">
        <f t="shared" si="2"/>
        <v>0.53105420170825457</v>
      </c>
      <c r="W53" s="95">
        <f t="shared" si="3"/>
        <v>0.75715640484892199</v>
      </c>
      <c r="X53" s="95">
        <f t="shared" si="3"/>
        <v>0.52574686330294473</v>
      </c>
      <c r="Y53" s="95">
        <f t="shared" si="3"/>
        <v>1.8136224725772872E-2</v>
      </c>
      <c r="Z53" s="95">
        <f t="shared" si="3"/>
        <v>-0.16823639537779611</v>
      </c>
      <c r="AA53" s="95">
        <f t="shared" si="3"/>
        <v>0.48237597670986332</v>
      </c>
      <c r="AB53" s="95">
        <f t="shared" si="3"/>
        <v>0.4960980678657701</v>
      </c>
    </row>
    <row r="54" spans="1:28">
      <c r="A54" t="s">
        <v>323</v>
      </c>
      <c r="B54" s="14">
        <v>576</v>
      </c>
      <c r="C54" s="14">
        <v>840933</v>
      </c>
      <c r="D54" s="14">
        <v>746242</v>
      </c>
      <c r="E54" s="14">
        <v>332243</v>
      </c>
      <c r="F54" s="14">
        <v>30938</v>
      </c>
      <c r="G54" s="14">
        <v>-13755</v>
      </c>
      <c r="H54" s="14">
        <v>344219</v>
      </c>
      <c r="I54" s="14">
        <v>344219</v>
      </c>
      <c r="J54" s="14">
        <v>865041</v>
      </c>
      <c r="K54" s="14">
        <v>745568</v>
      </c>
      <c r="L54" s="14">
        <v>332243</v>
      </c>
      <c r="M54" s="14">
        <v>34756</v>
      </c>
      <c r="N54" s="14">
        <v>4220</v>
      </c>
      <c r="O54" s="14">
        <v>371900</v>
      </c>
      <c r="P54" s="14">
        <v>371900</v>
      </c>
      <c r="Q54" s="96">
        <f t="shared" si="2"/>
        <v>0.8873976880441129</v>
      </c>
      <c r="R54" s="96">
        <f t="shared" si="2"/>
        <v>0.39508855045526814</v>
      </c>
      <c r="S54" s="96">
        <f t="shared" si="2"/>
        <v>3.679008910341252E-2</v>
      </c>
      <c r="T54" s="96">
        <f t="shared" si="2"/>
        <v>-1.6356832232770031E-2</v>
      </c>
      <c r="U54" s="96">
        <f t="shared" si="2"/>
        <v>0.40932987526949233</v>
      </c>
      <c r="V54" s="96">
        <f t="shared" si="2"/>
        <v>0.40932987526949233</v>
      </c>
      <c r="W54" s="96">
        <f t="shared" si="3"/>
        <v>0.86188747122968734</v>
      </c>
      <c r="X54" s="96">
        <f t="shared" si="3"/>
        <v>0.38407774891594731</v>
      </c>
      <c r="Y54" s="96">
        <f t="shared" si="3"/>
        <v>4.0178442409088126E-2</v>
      </c>
      <c r="Z54" s="96">
        <f t="shared" si="3"/>
        <v>4.8783814871202636E-3</v>
      </c>
      <c r="AA54" s="96">
        <f t="shared" si="3"/>
        <v>0.42992181873460333</v>
      </c>
      <c r="AB54" s="96">
        <f t="shared" si="3"/>
        <v>0.42992181873460333</v>
      </c>
    </row>
    <row r="55" spans="1:28">
      <c r="A55" s="11" t="s">
        <v>325</v>
      </c>
      <c r="B55" s="13">
        <v>525</v>
      </c>
      <c r="C55" s="13">
        <v>1044542</v>
      </c>
      <c r="D55" s="13">
        <v>838613</v>
      </c>
      <c r="E55" s="13">
        <v>449838</v>
      </c>
      <c r="F55" s="13">
        <v>125800</v>
      </c>
      <c r="G55" s="13">
        <v>-16196</v>
      </c>
      <c r="H55" s="13">
        <v>798948</v>
      </c>
      <c r="I55" s="13">
        <v>798948</v>
      </c>
      <c r="J55" s="13">
        <v>1224466</v>
      </c>
      <c r="K55" s="13">
        <v>837562</v>
      </c>
      <c r="L55" s="13">
        <v>481296</v>
      </c>
      <c r="M55" s="13">
        <v>173441</v>
      </c>
      <c r="N55" s="13">
        <v>-98074</v>
      </c>
      <c r="O55" s="13">
        <v>1015530</v>
      </c>
      <c r="P55" s="13">
        <v>1015530</v>
      </c>
      <c r="Q55" s="95">
        <f t="shared" si="2"/>
        <v>0.80285235059959292</v>
      </c>
      <c r="R55" s="95">
        <f t="shared" si="2"/>
        <v>0.4306557323688277</v>
      </c>
      <c r="S55" s="95">
        <f t="shared" si="2"/>
        <v>0.12043555931690636</v>
      </c>
      <c r="T55" s="95">
        <f t="shared" si="2"/>
        <v>-1.5505360244011251E-2</v>
      </c>
      <c r="U55" s="95">
        <f t="shared" si="2"/>
        <v>0.76487876983405167</v>
      </c>
      <c r="V55" s="95">
        <f t="shared" si="2"/>
        <v>0.76487876983405167</v>
      </c>
      <c r="W55" s="95">
        <f t="shared" si="3"/>
        <v>0.68402225949924289</v>
      </c>
      <c r="X55" s="95">
        <f t="shared" si="3"/>
        <v>0.39306603858334982</v>
      </c>
      <c r="Y55" s="95">
        <f t="shared" si="3"/>
        <v>0.14164623599185278</v>
      </c>
      <c r="Z55" s="95">
        <f t="shared" si="3"/>
        <v>-8.0095323185780581E-2</v>
      </c>
      <c r="AA55" s="95">
        <f t="shared" si="3"/>
        <v>0.8293656173384969</v>
      </c>
      <c r="AB55" s="95">
        <f t="shared" si="3"/>
        <v>0.8293656173384969</v>
      </c>
    </row>
    <row r="56" spans="1:28">
      <c r="A56" t="s">
        <v>324</v>
      </c>
      <c r="B56" s="14">
        <v>506</v>
      </c>
      <c r="C56" s="14">
        <v>782354</v>
      </c>
      <c r="D56" s="14">
        <v>561084</v>
      </c>
      <c r="E56" s="14">
        <v>418850</v>
      </c>
      <c r="F56" s="14">
        <v>56861</v>
      </c>
      <c r="G56" s="14">
        <v>-129244</v>
      </c>
      <c r="H56" s="14">
        <v>1003286</v>
      </c>
      <c r="I56" s="14">
        <v>1055657</v>
      </c>
      <c r="J56" s="14">
        <v>1009330</v>
      </c>
      <c r="K56" s="14">
        <v>561084</v>
      </c>
      <c r="L56" s="14">
        <v>587605</v>
      </c>
      <c r="M56" s="14">
        <v>78647</v>
      </c>
      <c r="N56" s="14">
        <v>-158541</v>
      </c>
      <c r="O56" s="14">
        <v>951138</v>
      </c>
      <c r="P56" s="14">
        <v>1003509</v>
      </c>
      <c r="Q56" s="96">
        <f t="shared" si="2"/>
        <v>0.71717406698246577</v>
      </c>
      <c r="R56" s="96">
        <f t="shared" si="2"/>
        <v>0.53537145588825519</v>
      </c>
      <c r="S56" s="96">
        <f t="shared" si="2"/>
        <v>7.2679375321146183E-2</v>
      </c>
      <c r="T56" s="96">
        <f t="shared" si="2"/>
        <v>-0.16519887416693721</v>
      </c>
      <c r="U56" s="96">
        <f t="shared" si="2"/>
        <v>1.282393903527048</v>
      </c>
      <c r="V56" s="96">
        <f t="shared" si="2"/>
        <v>1.3493341888710226</v>
      </c>
      <c r="W56" s="96">
        <f t="shared" si="3"/>
        <v>0.55589747654384591</v>
      </c>
      <c r="X56" s="96">
        <f t="shared" si="3"/>
        <v>0.58217332289736756</v>
      </c>
      <c r="Y56" s="96">
        <f t="shared" si="3"/>
        <v>7.7920006340839967E-2</v>
      </c>
      <c r="Z56" s="96">
        <f t="shared" si="3"/>
        <v>-0.15707548571824875</v>
      </c>
      <c r="AA56" s="96">
        <f t="shared" si="3"/>
        <v>0.94234591263511436</v>
      </c>
      <c r="AB56" s="96">
        <f t="shared" si="3"/>
        <v>0.99423280790227175</v>
      </c>
    </row>
    <row r="57" spans="1:28">
      <c r="A57" s="11" t="s">
        <v>327</v>
      </c>
      <c r="B57" s="13">
        <v>483</v>
      </c>
      <c r="C57" s="13">
        <v>589033</v>
      </c>
      <c r="D57" s="13">
        <v>476825</v>
      </c>
      <c r="E57" s="13">
        <v>362828</v>
      </c>
      <c r="F57" s="13">
        <v>-30884</v>
      </c>
      <c r="G57" s="13">
        <v>-38015</v>
      </c>
      <c r="H57" s="13">
        <v>196858</v>
      </c>
      <c r="I57" s="13">
        <v>434012</v>
      </c>
      <c r="J57" s="13">
        <v>706698</v>
      </c>
      <c r="K57" s="13">
        <v>471110</v>
      </c>
      <c r="L57" s="13">
        <v>379370</v>
      </c>
      <c r="M57" s="13">
        <v>24288</v>
      </c>
      <c r="N57" s="13">
        <v>-5745</v>
      </c>
      <c r="O57" s="13">
        <v>204213</v>
      </c>
      <c r="P57" s="13">
        <v>441367</v>
      </c>
      <c r="Q57" s="95">
        <f t="shared" si="2"/>
        <v>0.80950473063478612</v>
      </c>
      <c r="R57" s="95">
        <f t="shared" si="2"/>
        <v>0.61597227999110404</v>
      </c>
      <c r="S57" s="95">
        <f t="shared" si="2"/>
        <v>-5.2431697375189504E-2</v>
      </c>
      <c r="T57" s="95">
        <f t="shared" si="2"/>
        <v>-6.4537980045260623E-2</v>
      </c>
      <c r="U57" s="95">
        <f t="shared" si="2"/>
        <v>0.33420538407865097</v>
      </c>
      <c r="V57" s="95">
        <f t="shared" si="2"/>
        <v>0.73682119677505331</v>
      </c>
      <c r="W57" s="95">
        <f t="shared" si="3"/>
        <v>0.66663553597151826</v>
      </c>
      <c r="X57" s="95">
        <f t="shared" si="3"/>
        <v>0.5368205372025957</v>
      </c>
      <c r="Y57" s="95">
        <f t="shared" si="3"/>
        <v>3.4368287443858621E-2</v>
      </c>
      <c r="Z57" s="95">
        <f t="shared" si="3"/>
        <v>-8.129356528531282E-3</v>
      </c>
      <c r="AA57" s="95">
        <f t="shared" si="3"/>
        <v>0.28896784765203809</v>
      </c>
      <c r="AB57" s="95">
        <f t="shared" si="3"/>
        <v>0.6245482511624485</v>
      </c>
    </row>
    <row r="58" spans="1:28">
      <c r="A58" t="s">
        <v>326</v>
      </c>
      <c r="B58" s="14">
        <v>483</v>
      </c>
      <c r="C58" s="14">
        <v>601643</v>
      </c>
      <c r="D58" s="14">
        <v>501030</v>
      </c>
      <c r="E58" s="14">
        <v>390812</v>
      </c>
      <c r="F58" s="14">
        <v>-19826</v>
      </c>
      <c r="G58" s="14">
        <v>-384971</v>
      </c>
      <c r="H58" s="14">
        <v>498458</v>
      </c>
      <c r="I58" s="14">
        <v>607738</v>
      </c>
      <c r="J58" s="14">
        <v>642348</v>
      </c>
      <c r="K58" s="14">
        <v>499307</v>
      </c>
      <c r="L58" s="14">
        <v>390812</v>
      </c>
      <c r="M58" s="14">
        <v>15740</v>
      </c>
      <c r="N58" s="14">
        <v>-248113</v>
      </c>
      <c r="O58" s="14">
        <v>502120</v>
      </c>
      <c r="P58" s="14">
        <v>611400</v>
      </c>
      <c r="Q58" s="96">
        <f t="shared" si="2"/>
        <v>0.83276959924739424</v>
      </c>
      <c r="R58" s="96">
        <f t="shared" si="2"/>
        <v>0.64957458160404091</v>
      </c>
      <c r="S58" s="96">
        <f t="shared" si="2"/>
        <v>-3.2953096770011452E-2</v>
      </c>
      <c r="T58" s="96">
        <f t="shared" si="2"/>
        <v>-0.63986616648078676</v>
      </c>
      <c r="U58" s="96">
        <f t="shared" si="2"/>
        <v>0.8284946388472898</v>
      </c>
      <c r="V58" s="96">
        <f t="shared" si="2"/>
        <v>1.010130592394493</v>
      </c>
      <c r="W58" s="96">
        <f t="shared" si="3"/>
        <v>0.77731541158375206</v>
      </c>
      <c r="X58" s="96">
        <f t="shared" si="3"/>
        <v>0.60841163979649659</v>
      </c>
      <c r="Y58" s="96">
        <f t="shared" si="3"/>
        <v>2.4503851494828349E-2</v>
      </c>
      <c r="Z58" s="96">
        <f t="shared" si="3"/>
        <v>-0.38625947305821767</v>
      </c>
      <c r="AA58" s="96">
        <f t="shared" si="3"/>
        <v>0.78169465772447333</v>
      </c>
      <c r="AB58" s="96">
        <f t="shared" si="3"/>
        <v>0.95182050850940614</v>
      </c>
    </row>
    <row r="59" spans="1:28">
      <c r="A59" s="11" t="s">
        <v>328</v>
      </c>
      <c r="B59" s="13">
        <v>449</v>
      </c>
      <c r="C59" s="13">
        <v>524693</v>
      </c>
      <c r="D59" s="13">
        <v>478874</v>
      </c>
      <c r="E59" s="13">
        <v>300882</v>
      </c>
      <c r="F59" s="13">
        <v>63430</v>
      </c>
      <c r="G59" s="13">
        <v>-22750</v>
      </c>
      <c r="H59" s="13">
        <v>180367</v>
      </c>
      <c r="I59" s="13">
        <v>180367</v>
      </c>
      <c r="J59" s="13">
        <v>529848</v>
      </c>
      <c r="K59" s="13">
        <v>477326</v>
      </c>
      <c r="L59" s="13">
        <v>300882</v>
      </c>
      <c r="M59" s="13">
        <v>63297</v>
      </c>
      <c r="N59" s="13">
        <v>-57776</v>
      </c>
      <c r="O59" s="13">
        <v>231353</v>
      </c>
      <c r="P59" s="13">
        <v>231353</v>
      </c>
      <c r="Q59" s="95">
        <f t="shared" si="2"/>
        <v>0.91267464974756662</v>
      </c>
      <c r="R59" s="95">
        <f t="shared" si="2"/>
        <v>0.5734438995755613</v>
      </c>
      <c r="S59" s="95">
        <f t="shared" si="2"/>
        <v>0.12088973933328633</v>
      </c>
      <c r="T59" s="95">
        <f t="shared" si="2"/>
        <v>-4.3358687842223929E-2</v>
      </c>
      <c r="U59" s="95">
        <f t="shared" si="2"/>
        <v>0.34375720659509468</v>
      </c>
      <c r="V59" s="95">
        <f t="shared" si="2"/>
        <v>0.34375720659509468</v>
      </c>
      <c r="W59" s="95">
        <f t="shared" si="3"/>
        <v>0.90087345804834595</v>
      </c>
      <c r="X59" s="95">
        <f t="shared" si="3"/>
        <v>0.56786474611586724</v>
      </c>
      <c r="Y59" s="95">
        <f t="shared" si="3"/>
        <v>0.11946256284821308</v>
      </c>
      <c r="Z59" s="95">
        <f t="shared" si="3"/>
        <v>-0.10904259334752608</v>
      </c>
      <c r="AA59" s="95">
        <f t="shared" si="3"/>
        <v>0.43664031948785315</v>
      </c>
      <c r="AB59" s="95">
        <f t="shared" si="3"/>
        <v>0.43664031948785315</v>
      </c>
    </row>
    <row r="60" spans="1:28">
      <c r="A60" t="s">
        <v>329</v>
      </c>
      <c r="B60" s="14">
        <v>424</v>
      </c>
      <c r="C60" s="14">
        <v>656701</v>
      </c>
      <c r="D60" s="14">
        <v>541258</v>
      </c>
      <c r="E60" s="14">
        <v>388618</v>
      </c>
      <c r="F60" s="14">
        <v>29000</v>
      </c>
      <c r="G60" s="14">
        <v>-7937</v>
      </c>
      <c r="H60" s="14">
        <v>649404</v>
      </c>
      <c r="I60" s="14">
        <v>702725</v>
      </c>
      <c r="J60" s="14">
        <v>696785</v>
      </c>
      <c r="K60" s="14">
        <v>540308</v>
      </c>
      <c r="L60" s="14">
        <v>413151</v>
      </c>
      <c r="M60" s="14">
        <v>37668</v>
      </c>
      <c r="N60" s="14">
        <v>3556</v>
      </c>
      <c r="O60" s="14">
        <v>809211</v>
      </c>
      <c r="P60" s="14">
        <v>862532</v>
      </c>
      <c r="Q60" s="96">
        <f t="shared" si="2"/>
        <v>0.82420766833003145</v>
      </c>
      <c r="R60" s="96">
        <f t="shared" si="2"/>
        <v>0.59177312049166975</v>
      </c>
      <c r="S60" s="96">
        <f t="shared" si="2"/>
        <v>4.416012766845185E-2</v>
      </c>
      <c r="T60" s="96">
        <f t="shared" si="2"/>
        <v>-1.2086170113948356E-2</v>
      </c>
      <c r="U60" s="96">
        <f t="shared" si="2"/>
        <v>0.98888839822080365</v>
      </c>
      <c r="V60" s="96">
        <f t="shared" si="2"/>
        <v>1.0700836453728562</v>
      </c>
      <c r="W60" s="96">
        <f t="shared" si="3"/>
        <v>0.77543001069196382</v>
      </c>
      <c r="X60" s="96">
        <f t="shared" si="3"/>
        <v>0.59293899839979336</v>
      </c>
      <c r="Y60" s="96">
        <f t="shared" si="3"/>
        <v>5.4059717129387112E-2</v>
      </c>
      <c r="Z60" s="96">
        <f t="shared" si="3"/>
        <v>5.1034393679542473E-3</v>
      </c>
      <c r="AA60" s="96">
        <f t="shared" si="3"/>
        <v>1.1613496272164296</v>
      </c>
      <c r="AB60" s="96">
        <f t="shared" si="3"/>
        <v>1.237873949640133</v>
      </c>
    </row>
    <row r="61" spans="1:28">
      <c r="A61" s="11" t="s">
        <v>330</v>
      </c>
      <c r="B61" s="13">
        <v>384</v>
      </c>
      <c r="C61" s="13">
        <v>509634</v>
      </c>
      <c r="D61" s="13">
        <v>432335</v>
      </c>
      <c r="E61" s="13">
        <v>227814</v>
      </c>
      <c r="F61" s="13">
        <v>-28144</v>
      </c>
      <c r="G61" s="13">
        <v>-66269</v>
      </c>
      <c r="H61" s="13">
        <v>395932</v>
      </c>
      <c r="I61" s="13">
        <v>395932</v>
      </c>
      <c r="J61" s="13">
        <v>526962</v>
      </c>
      <c r="K61" s="13">
        <v>430723</v>
      </c>
      <c r="L61" s="13">
        <v>228069</v>
      </c>
      <c r="M61" s="13">
        <v>-22801</v>
      </c>
      <c r="N61" s="13">
        <v>-146792</v>
      </c>
      <c r="O61" s="13">
        <v>598481</v>
      </c>
      <c r="P61" s="13">
        <v>598481</v>
      </c>
      <c r="Q61" s="95">
        <f t="shared" si="2"/>
        <v>0.84832448384526937</v>
      </c>
      <c r="R61" s="95">
        <f t="shared" si="2"/>
        <v>0.44701491658719789</v>
      </c>
      <c r="S61" s="95">
        <f t="shared" si="2"/>
        <v>-5.5223945027215608E-2</v>
      </c>
      <c r="T61" s="95">
        <f t="shared" si="2"/>
        <v>-0.13003253315124186</v>
      </c>
      <c r="U61" s="95">
        <f t="shared" si="2"/>
        <v>0.77689479116385485</v>
      </c>
      <c r="V61" s="95">
        <f t="shared" si="2"/>
        <v>0.77689479116385485</v>
      </c>
      <c r="W61" s="95">
        <f t="shared" si="3"/>
        <v>0.81737013295076311</v>
      </c>
      <c r="X61" s="95">
        <f t="shared" si="3"/>
        <v>0.43279970851788174</v>
      </c>
      <c r="Y61" s="95">
        <f t="shared" si="3"/>
        <v>-4.3268774598547902E-2</v>
      </c>
      <c r="Z61" s="95">
        <f t="shared" si="3"/>
        <v>-0.27856278061795725</v>
      </c>
      <c r="AA61" s="95">
        <f t="shared" si="3"/>
        <v>1.1357194636425396</v>
      </c>
      <c r="AB61" s="95">
        <f t="shared" si="3"/>
        <v>1.1357194636425396</v>
      </c>
    </row>
    <row r="62" spans="1:28">
      <c r="A62" t="s">
        <v>331</v>
      </c>
      <c r="B62" s="14">
        <v>369</v>
      </c>
      <c r="C62" s="14">
        <v>470426</v>
      </c>
      <c r="D62" s="14">
        <v>400435</v>
      </c>
      <c r="E62" s="14">
        <v>322447</v>
      </c>
      <c r="F62" s="14">
        <v>-1721</v>
      </c>
      <c r="G62" s="14">
        <v>-25172</v>
      </c>
      <c r="H62" s="14">
        <v>174330</v>
      </c>
      <c r="I62" s="14">
        <v>273721</v>
      </c>
      <c r="J62" s="14">
        <v>650909</v>
      </c>
      <c r="K62" s="14">
        <v>398085</v>
      </c>
      <c r="L62" s="14">
        <v>456939</v>
      </c>
      <c r="M62" s="14">
        <v>7115</v>
      </c>
      <c r="N62" s="14">
        <v>-4399</v>
      </c>
      <c r="O62" s="14">
        <v>242451</v>
      </c>
      <c r="P62" s="14">
        <v>341842</v>
      </c>
      <c r="Q62" s="96">
        <f t="shared" si="2"/>
        <v>0.85121783234770187</v>
      </c>
      <c r="R62" s="96">
        <f t="shared" si="2"/>
        <v>0.68543617912275256</v>
      </c>
      <c r="S62" s="96">
        <f t="shared" si="2"/>
        <v>-3.658386228652328E-3</v>
      </c>
      <c r="T62" s="96">
        <f t="shared" si="2"/>
        <v>-5.3508947209550489E-2</v>
      </c>
      <c r="U62" s="96">
        <f t="shared" si="2"/>
        <v>0.37057900711270209</v>
      </c>
      <c r="V62" s="96">
        <f t="shared" si="2"/>
        <v>0.58185772044912487</v>
      </c>
      <c r="W62" s="96">
        <f t="shared" si="3"/>
        <v>0.61158318597530525</v>
      </c>
      <c r="X62" s="96">
        <f t="shared" si="3"/>
        <v>0.70200135502812222</v>
      </c>
      <c r="Y62" s="96">
        <f t="shared" si="3"/>
        <v>1.0930867448445174E-2</v>
      </c>
      <c r="Z62" s="96">
        <f t="shared" si="3"/>
        <v>-6.7582411673521182E-3</v>
      </c>
      <c r="AA62" s="96">
        <f t="shared" si="3"/>
        <v>0.37248063861461433</v>
      </c>
      <c r="AB62" s="96">
        <f t="shared" si="3"/>
        <v>0.52517633033188971</v>
      </c>
    </row>
    <row r="63" spans="1:28">
      <c r="A63" s="11" t="s">
        <v>332</v>
      </c>
      <c r="B63" s="13">
        <v>261</v>
      </c>
      <c r="C63" s="13">
        <v>326840</v>
      </c>
      <c r="D63" s="13">
        <v>286728</v>
      </c>
      <c r="E63" s="13">
        <v>142437</v>
      </c>
      <c r="F63" s="13">
        <v>14961</v>
      </c>
      <c r="G63" s="13">
        <v>-12946</v>
      </c>
      <c r="H63" s="13">
        <v>50569</v>
      </c>
      <c r="I63" s="13">
        <v>50569</v>
      </c>
      <c r="J63" s="13">
        <v>332076</v>
      </c>
      <c r="K63" s="13">
        <v>286728</v>
      </c>
      <c r="L63" s="13">
        <v>142437</v>
      </c>
      <c r="M63" s="13">
        <v>21860</v>
      </c>
      <c r="N63" s="13">
        <v>-14234</v>
      </c>
      <c r="O63" s="13">
        <v>51263</v>
      </c>
      <c r="P63" s="13">
        <v>51263</v>
      </c>
      <c r="Q63" s="95">
        <f t="shared" si="2"/>
        <v>0.87727328356382328</v>
      </c>
      <c r="R63" s="95">
        <f t="shared" si="2"/>
        <v>0.43580039162893158</v>
      </c>
      <c r="S63" s="95">
        <f t="shared" si="2"/>
        <v>4.577469098029617E-2</v>
      </c>
      <c r="T63" s="95">
        <f t="shared" si="2"/>
        <v>-3.9609594908823889E-2</v>
      </c>
      <c r="U63" s="95">
        <f t="shared" si="2"/>
        <v>0.15472096438624403</v>
      </c>
      <c r="V63" s="95">
        <f t="shared" si="2"/>
        <v>0.15472096438624403</v>
      </c>
      <c r="W63" s="95">
        <f t="shared" si="3"/>
        <v>0.86344089907129695</v>
      </c>
      <c r="X63" s="95">
        <f t="shared" si="3"/>
        <v>0.42892891988580928</v>
      </c>
      <c r="Y63" s="95">
        <f t="shared" si="3"/>
        <v>6.5828304364061244E-2</v>
      </c>
      <c r="Z63" s="95">
        <f t="shared" si="3"/>
        <v>-4.2863681807778942E-2</v>
      </c>
      <c r="AA63" s="95">
        <f t="shared" si="3"/>
        <v>0.15437128850022283</v>
      </c>
      <c r="AB63" s="95">
        <f t="shared" si="3"/>
        <v>0.15437128850022283</v>
      </c>
    </row>
    <row r="64" spans="1:28">
      <c r="A64" t="s">
        <v>333</v>
      </c>
      <c r="B64" s="14">
        <v>255</v>
      </c>
      <c r="C64" s="14">
        <v>358920</v>
      </c>
      <c r="D64" s="14">
        <v>312357</v>
      </c>
      <c r="E64" s="14">
        <v>217516</v>
      </c>
      <c r="F64" s="14">
        <v>-19229</v>
      </c>
      <c r="G64" s="14">
        <v>-91931</v>
      </c>
      <c r="H64" s="14">
        <v>480511</v>
      </c>
      <c r="I64" s="14">
        <v>480511</v>
      </c>
      <c r="J64" s="14">
        <v>413387</v>
      </c>
      <c r="K64" s="14">
        <v>311268</v>
      </c>
      <c r="L64" s="14">
        <v>231683</v>
      </c>
      <c r="M64" s="14">
        <v>6468</v>
      </c>
      <c r="N64" s="14">
        <v>-59508</v>
      </c>
      <c r="O64" s="14">
        <v>447762</v>
      </c>
      <c r="P64" s="14">
        <v>447762</v>
      </c>
      <c r="Q64" s="96">
        <f t="shared" si="2"/>
        <v>0.87026914075560013</v>
      </c>
      <c r="R64" s="96">
        <f t="shared" si="2"/>
        <v>0.60602919870723282</v>
      </c>
      <c r="S64" s="96">
        <f t="shared" si="2"/>
        <v>-5.3574612727070099E-2</v>
      </c>
      <c r="T64" s="96">
        <f t="shared" si="2"/>
        <v>-0.25613228574612729</v>
      </c>
      <c r="U64" s="96">
        <f t="shared" si="2"/>
        <v>1.3387690850328764</v>
      </c>
      <c r="V64" s="96">
        <f t="shared" si="2"/>
        <v>1.3387690850328764</v>
      </c>
      <c r="W64" s="96">
        <f t="shared" si="3"/>
        <v>0.75296997728520731</v>
      </c>
      <c r="X64" s="96">
        <f t="shared" si="3"/>
        <v>0.56045061891157677</v>
      </c>
      <c r="Y64" s="96">
        <f t="shared" si="3"/>
        <v>1.5646355594152693E-2</v>
      </c>
      <c r="Z64" s="96">
        <f t="shared" si="3"/>
        <v>-0.14395227716401338</v>
      </c>
      <c r="AA64" s="96">
        <f t="shared" si="3"/>
        <v>1.0831545259042978</v>
      </c>
      <c r="AB64" s="96">
        <f t="shared" si="3"/>
        <v>1.0831545259042978</v>
      </c>
    </row>
    <row r="65" spans="1:28">
      <c r="A65" s="11" t="s">
        <v>334</v>
      </c>
      <c r="B65" s="13">
        <v>244</v>
      </c>
      <c r="C65" s="13">
        <v>289223</v>
      </c>
      <c r="D65" s="13">
        <v>247823</v>
      </c>
      <c r="E65" s="13">
        <v>66640</v>
      </c>
      <c r="F65" s="13">
        <v>3008</v>
      </c>
      <c r="G65" s="13">
        <v>310</v>
      </c>
      <c r="H65" s="13">
        <v>167234</v>
      </c>
      <c r="I65" s="13">
        <v>167234</v>
      </c>
      <c r="J65" s="13">
        <v>385072</v>
      </c>
      <c r="K65" s="13">
        <v>247823</v>
      </c>
      <c r="L65" s="13">
        <v>75540</v>
      </c>
      <c r="M65" s="13">
        <v>42107</v>
      </c>
      <c r="N65" s="13">
        <v>-4828</v>
      </c>
      <c r="O65" s="13">
        <v>601188</v>
      </c>
      <c r="P65" s="13">
        <v>601188</v>
      </c>
      <c r="Q65" s="95">
        <f t="shared" si="2"/>
        <v>0.85685785708605466</v>
      </c>
      <c r="R65" s="95">
        <f t="shared" si="2"/>
        <v>0.23041044453587717</v>
      </c>
      <c r="S65" s="95">
        <f t="shared" si="2"/>
        <v>1.0400279369206461E-2</v>
      </c>
      <c r="T65" s="95">
        <f t="shared" si="2"/>
        <v>1.0718373020126338E-3</v>
      </c>
      <c r="U65" s="95">
        <f t="shared" si="2"/>
        <v>0.57821819149929299</v>
      </c>
      <c r="V65" s="95">
        <f t="shared" si="2"/>
        <v>0.57821819149929299</v>
      </c>
      <c r="W65" s="95">
        <f t="shared" si="3"/>
        <v>0.64357574687331198</v>
      </c>
      <c r="X65" s="95">
        <f t="shared" si="3"/>
        <v>0.19617110566335647</v>
      </c>
      <c r="Y65" s="95">
        <f t="shared" si="3"/>
        <v>0.10934838160136286</v>
      </c>
      <c r="Z65" s="95">
        <f t="shared" si="3"/>
        <v>-1.2537914987327045E-2</v>
      </c>
      <c r="AA65" s="95">
        <f t="shared" si="3"/>
        <v>1.5612353014501184</v>
      </c>
      <c r="AB65" s="95">
        <f t="shared" si="3"/>
        <v>1.5612353014501184</v>
      </c>
    </row>
    <row r="66" spans="1:28">
      <c r="A66" t="s">
        <v>335</v>
      </c>
      <c r="B66" s="14">
        <v>233</v>
      </c>
      <c r="C66" s="14">
        <v>481504.19999999995</v>
      </c>
      <c r="D66" s="14">
        <v>363148.79999999999</v>
      </c>
      <c r="E66" s="14">
        <v>265570.59999999998</v>
      </c>
      <c r="F66" s="14">
        <v>23130.699999999997</v>
      </c>
      <c r="G66" s="14">
        <v>-34991.4</v>
      </c>
      <c r="H66" s="14">
        <v>144609.79999999999</v>
      </c>
      <c r="I66" s="14">
        <v>144609.79999999999</v>
      </c>
      <c r="J66" s="14">
        <v>697400.10000000009</v>
      </c>
      <c r="K66" s="14">
        <v>361148.4</v>
      </c>
      <c r="L66" s="14">
        <v>411879.3</v>
      </c>
      <c r="M66" s="14">
        <v>56016.5</v>
      </c>
      <c r="N66" s="14">
        <v>-23923.599999999999</v>
      </c>
      <c r="O66" s="14">
        <v>173206.8</v>
      </c>
      <c r="P66" s="14">
        <v>173206.8</v>
      </c>
      <c r="Q66" s="96">
        <f t="shared" si="2"/>
        <v>0.75419653660341912</v>
      </c>
      <c r="R66" s="96">
        <f t="shared" si="2"/>
        <v>0.55154368331574266</v>
      </c>
      <c r="S66" s="96">
        <f t="shared" si="2"/>
        <v>4.8038417941110377E-2</v>
      </c>
      <c r="T66" s="96">
        <f t="shared" si="2"/>
        <v>-7.2671017199849974E-2</v>
      </c>
      <c r="U66" s="96">
        <f t="shared" si="2"/>
        <v>0.30032925984861608</v>
      </c>
      <c r="V66" s="96">
        <f t="shared" si="2"/>
        <v>0.30032925984861608</v>
      </c>
      <c r="W66" s="96">
        <f t="shared" si="3"/>
        <v>0.51784965330518307</v>
      </c>
      <c r="X66" s="96">
        <f t="shared" si="3"/>
        <v>0.59059254508280101</v>
      </c>
      <c r="Y66" s="96">
        <f t="shared" si="3"/>
        <v>8.0321898433911881E-2</v>
      </c>
      <c r="Z66" s="96">
        <f t="shared" si="3"/>
        <v>-3.4303981315746863E-2</v>
      </c>
      <c r="AA66" s="96">
        <f t="shared" si="3"/>
        <v>0.24836073295659114</v>
      </c>
      <c r="AB66" s="96">
        <f t="shared" si="3"/>
        <v>0.24836073295659114</v>
      </c>
    </row>
    <row r="67" spans="1:28">
      <c r="A67" s="11" t="s">
        <v>337</v>
      </c>
      <c r="B67" s="13">
        <v>215</v>
      </c>
      <c r="C67" s="13">
        <v>297955</v>
      </c>
      <c r="D67" s="13">
        <v>272097</v>
      </c>
      <c r="E67" s="13">
        <v>150461</v>
      </c>
      <c r="F67" s="13">
        <v>35405</v>
      </c>
      <c r="G67" s="13">
        <v>-9790</v>
      </c>
      <c r="H67" s="13">
        <v>84088</v>
      </c>
      <c r="I67" s="13">
        <v>84088</v>
      </c>
      <c r="J67" s="13">
        <v>332213</v>
      </c>
      <c r="K67" s="13">
        <v>272097</v>
      </c>
      <c r="L67" s="13">
        <v>154748</v>
      </c>
      <c r="M67" s="13">
        <v>36995</v>
      </c>
      <c r="N67" s="13">
        <v>-5030</v>
      </c>
      <c r="O67" s="13">
        <v>55177</v>
      </c>
      <c r="P67" s="13">
        <v>55177</v>
      </c>
      <c r="Q67" s="95">
        <f t="shared" si="2"/>
        <v>0.91321508281451902</v>
      </c>
      <c r="R67" s="95">
        <f t="shared" si="2"/>
        <v>0.50497893977278452</v>
      </c>
      <c r="S67" s="95">
        <f t="shared" si="2"/>
        <v>0.11882666845664613</v>
      </c>
      <c r="T67" s="95">
        <f t="shared" si="2"/>
        <v>-3.2857310667718277E-2</v>
      </c>
      <c r="U67" s="95">
        <f t="shared" si="2"/>
        <v>0.28221711332248156</v>
      </c>
      <c r="V67" s="95">
        <f t="shared" si="2"/>
        <v>0.28221711332248156</v>
      </c>
      <c r="W67" s="95">
        <f t="shared" si="3"/>
        <v>0.81904380623274831</v>
      </c>
      <c r="X67" s="95">
        <f t="shared" si="3"/>
        <v>0.46580958601860856</v>
      </c>
      <c r="Y67" s="95">
        <f t="shared" si="3"/>
        <v>0.11135927853515666</v>
      </c>
      <c r="Z67" s="95">
        <f t="shared" si="3"/>
        <v>-1.5140888526337019E-2</v>
      </c>
      <c r="AA67" s="95">
        <f t="shared" si="3"/>
        <v>0.16608922588821026</v>
      </c>
      <c r="AB67" s="95">
        <f t="shared" si="3"/>
        <v>0.16608922588821026</v>
      </c>
    </row>
    <row r="68" spans="1:28">
      <c r="A68" t="s">
        <v>336</v>
      </c>
      <c r="B68" s="14">
        <v>204</v>
      </c>
      <c r="C68" s="14">
        <v>197121</v>
      </c>
      <c r="D68" s="14">
        <v>197121</v>
      </c>
      <c r="E68" s="14">
        <v>18804.900000000001</v>
      </c>
      <c r="F68" s="14">
        <v>-26097.1</v>
      </c>
      <c r="G68" s="14">
        <v>0</v>
      </c>
      <c r="H68" s="14">
        <v>20846.099999999999</v>
      </c>
      <c r="I68" s="14">
        <v>20846.099999999999</v>
      </c>
      <c r="J68" s="14">
        <v>197121</v>
      </c>
      <c r="K68" s="14">
        <v>197121</v>
      </c>
      <c r="L68" s="14">
        <v>18804.900000000001</v>
      </c>
      <c r="M68" s="14">
        <v>-26097.1</v>
      </c>
      <c r="N68" s="14">
        <v>0</v>
      </c>
      <c r="O68" s="14">
        <v>20846.099999999999</v>
      </c>
      <c r="P68" s="14">
        <v>20846.099999999999</v>
      </c>
      <c r="Q68" s="96">
        <f t="shared" si="2"/>
        <v>1</v>
      </c>
      <c r="R68" s="96">
        <f t="shared" si="2"/>
        <v>9.5397750620177468E-2</v>
      </c>
      <c r="S68" s="96">
        <f t="shared" si="2"/>
        <v>-0.1323912723657043</v>
      </c>
      <c r="T68" s="96">
        <f t="shared" si="2"/>
        <v>0</v>
      </c>
      <c r="U68" s="96">
        <f t="shared" si="2"/>
        <v>0.10575281172477817</v>
      </c>
      <c r="V68" s="96">
        <f t="shared" si="2"/>
        <v>0.10575281172477817</v>
      </c>
      <c r="W68" s="96">
        <f t="shared" si="3"/>
        <v>1</v>
      </c>
      <c r="X68" s="96">
        <f t="shared" si="3"/>
        <v>9.5397750620177468E-2</v>
      </c>
      <c r="Y68" s="96">
        <f t="shared" si="3"/>
        <v>-0.1323912723657043</v>
      </c>
      <c r="Z68" s="96">
        <f t="shared" si="3"/>
        <v>0</v>
      </c>
      <c r="AA68" s="96">
        <f t="shared" si="3"/>
        <v>0.10575281172477817</v>
      </c>
      <c r="AB68" s="96">
        <f t="shared" si="3"/>
        <v>0.10575281172477817</v>
      </c>
    </row>
    <row r="69" spans="1:28">
      <c r="A69" s="11" t="s">
        <v>339</v>
      </c>
      <c r="B69" s="13">
        <v>109</v>
      </c>
      <c r="C69" s="13">
        <v>133908</v>
      </c>
      <c r="D69" s="13">
        <v>109824</v>
      </c>
      <c r="E69" s="13">
        <v>72966</v>
      </c>
      <c r="F69" s="13">
        <v>6586</v>
      </c>
      <c r="G69" s="13">
        <v>-71800</v>
      </c>
      <c r="H69" s="13">
        <v>30122</v>
      </c>
      <c r="I69" s="13">
        <v>30122</v>
      </c>
      <c r="J69" s="13">
        <v>158019</v>
      </c>
      <c r="K69" s="13">
        <v>109160</v>
      </c>
      <c r="L69" s="13">
        <v>76471</v>
      </c>
      <c r="M69" s="13">
        <v>-635</v>
      </c>
      <c r="N69" s="13">
        <v>16393</v>
      </c>
      <c r="O69" s="13">
        <v>21249</v>
      </c>
      <c r="P69" s="13">
        <v>21249</v>
      </c>
      <c r="Q69" s="95">
        <f t="shared" si="2"/>
        <v>0.82014517429877232</v>
      </c>
      <c r="R69" s="95">
        <f t="shared" si="2"/>
        <v>0.54489649610180124</v>
      </c>
      <c r="S69" s="95">
        <f t="shared" si="2"/>
        <v>4.918302117871972E-2</v>
      </c>
      <c r="T69" s="95">
        <f t="shared" si="2"/>
        <v>-0.53618902530095292</v>
      </c>
      <c r="U69" s="95">
        <f t="shared" si="2"/>
        <v>0.22494548495982317</v>
      </c>
      <c r="V69" s="95">
        <f t="shared" si="2"/>
        <v>0.22494548495982317</v>
      </c>
      <c r="W69" s="95">
        <f t="shared" si="3"/>
        <v>0.69080300470196621</v>
      </c>
      <c r="X69" s="95">
        <f t="shared" si="3"/>
        <v>0.48393547611363191</v>
      </c>
      <c r="Y69" s="95">
        <f t="shared" si="3"/>
        <v>-4.0185041039368687E-3</v>
      </c>
      <c r="Z69" s="95">
        <f t="shared" si="3"/>
        <v>0.10374068941076706</v>
      </c>
      <c r="AA69" s="95">
        <f t="shared" si="3"/>
        <v>0.13447117118827484</v>
      </c>
      <c r="AB69" s="95">
        <f t="shared" si="3"/>
        <v>0.13447117118827484</v>
      </c>
    </row>
    <row r="70" spans="1:28">
      <c r="A70" t="s">
        <v>340</v>
      </c>
      <c r="B70" s="14">
        <v>103</v>
      </c>
      <c r="C70" s="14">
        <v>223500</v>
      </c>
      <c r="D70" s="14">
        <v>204548</v>
      </c>
      <c r="E70" s="14">
        <v>27384</v>
      </c>
      <c r="F70" s="14">
        <v>-18341</v>
      </c>
      <c r="G70" s="14">
        <v>-6755</v>
      </c>
      <c r="H70" s="14">
        <v>24463</v>
      </c>
      <c r="I70" s="14">
        <v>24463</v>
      </c>
      <c r="J70" s="14">
        <v>224115</v>
      </c>
      <c r="K70" s="14">
        <v>204548</v>
      </c>
      <c r="L70" s="14">
        <v>27384</v>
      </c>
      <c r="M70" s="14">
        <v>-18291</v>
      </c>
      <c r="N70" s="14">
        <v>-6755</v>
      </c>
      <c r="O70" s="14">
        <v>32930</v>
      </c>
      <c r="P70" s="14">
        <v>32930</v>
      </c>
      <c r="Q70" s="96">
        <f t="shared" si="2"/>
        <v>0.91520357941834451</v>
      </c>
      <c r="R70" s="96">
        <f t="shared" si="2"/>
        <v>0.12252348993288591</v>
      </c>
      <c r="S70" s="96">
        <f t="shared" si="2"/>
        <v>-8.2062639821029085E-2</v>
      </c>
      <c r="T70" s="96">
        <f t="shared" si="2"/>
        <v>-3.0223713646532438E-2</v>
      </c>
      <c r="U70" s="96">
        <f t="shared" si="2"/>
        <v>0.10945413870246085</v>
      </c>
      <c r="V70" s="96">
        <f t="shared" si="2"/>
        <v>0.10945413870246085</v>
      </c>
      <c r="W70" s="96">
        <f t="shared" si="3"/>
        <v>0.91269214465787651</v>
      </c>
      <c r="X70" s="96">
        <f t="shared" si="3"/>
        <v>0.12218726992838498</v>
      </c>
      <c r="Y70" s="96">
        <f t="shared" si="3"/>
        <v>-8.1614349775784759E-2</v>
      </c>
      <c r="Z70" s="96">
        <f t="shared" si="3"/>
        <v>-3.0140775940923188E-2</v>
      </c>
      <c r="AA70" s="96">
        <f t="shared" si="3"/>
        <v>0.14693349396515182</v>
      </c>
      <c r="AB70" s="96">
        <f t="shared" si="3"/>
        <v>0.14693349396515182</v>
      </c>
    </row>
    <row r="71" spans="1:28">
      <c r="A71" s="11" t="s">
        <v>338</v>
      </c>
      <c r="B71" s="13">
        <v>102</v>
      </c>
      <c r="C71" s="13">
        <v>131471</v>
      </c>
      <c r="D71" s="13">
        <v>117034</v>
      </c>
      <c r="E71" s="13">
        <v>102770</v>
      </c>
      <c r="F71" s="13">
        <v>-35630</v>
      </c>
      <c r="G71" s="13">
        <v>2340</v>
      </c>
      <c r="H71" s="13">
        <v>29406</v>
      </c>
      <c r="I71" s="13">
        <v>29406</v>
      </c>
      <c r="J71" s="13">
        <v>134064</v>
      </c>
      <c r="K71" s="13">
        <v>117034</v>
      </c>
      <c r="L71" s="13">
        <v>102770</v>
      </c>
      <c r="M71" s="13">
        <v>-35587</v>
      </c>
      <c r="N71" s="13">
        <v>0</v>
      </c>
      <c r="O71" s="13">
        <v>29406</v>
      </c>
      <c r="P71" s="13">
        <v>29406</v>
      </c>
      <c r="Q71" s="95">
        <f t="shared" si="2"/>
        <v>0.89018871081835538</v>
      </c>
      <c r="R71" s="95">
        <f t="shared" si="2"/>
        <v>0.78169330118429159</v>
      </c>
      <c r="S71" s="95">
        <f t="shared" si="2"/>
        <v>-0.27101033688037668</v>
      </c>
      <c r="T71" s="95">
        <f t="shared" si="2"/>
        <v>1.7798601973058697E-2</v>
      </c>
      <c r="U71" s="95">
        <f t="shared" si="2"/>
        <v>0.22366909812810429</v>
      </c>
      <c r="V71" s="95">
        <f t="shared" si="2"/>
        <v>0.22366909812810429</v>
      </c>
      <c r="W71" s="95">
        <f t="shared" si="3"/>
        <v>0.87297111827187013</v>
      </c>
      <c r="X71" s="95">
        <f t="shared" si="3"/>
        <v>0.76657417352906077</v>
      </c>
      <c r="Y71" s="95">
        <f t="shared" si="3"/>
        <v>-0.26544784580498865</v>
      </c>
      <c r="Z71" s="95">
        <f t="shared" si="3"/>
        <v>0</v>
      </c>
      <c r="AA71" s="95">
        <f t="shared" si="3"/>
        <v>0.21934300035803794</v>
      </c>
      <c r="AB71" s="95">
        <f t="shared" si="3"/>
        <v>0.21934300035803794</v>
      </c>
    </row>
    <row r="72" spans="1:28">
      <c r="A72" t="s">
        <v>341</v>
      </c>
      <c r="B72" s="14">
        <v>94</v>
      </c>
      <c r="C72" s="14">
        <v>102015.1</v>
      </c>
      <c r="D72" s="14">
        <v>82624.800000000003</v>
      </c>
      <c r="E72" s="14">
        <v>4355.2</v>
      </c>
      <c r="F72" s="14">
        <v>6262.7</v>
      </c>
      <c r="G72" s="14">
        <v>-6485</v>
      </c>
      <c r="H72" s="14">
        <v>14349.599999999999</v>
      </c>
      <c r="I72" s="14">
        <v>14349.599999999999</v>
      </c>
      <c r="J72" s="14">
        <v>104256.6</v>
      </c>
      <c r="K72" s="14">
        <v>82624.800000000003</v>
      </c>
      <c r="L72" s="14">
        <v>4355.2</v>
      </c>
      <c r="M72" s="14">
        <v>8103.1</v>
      </c>
      <c r="N72" s="14">
        <v>-6485</v>
      </c>
      <c r="O72" s="14">
        <v>41605.4</v>
      </c>
      <c r="P72" s="14">
        <v>41605.4</v>
      </c>
      <c r="Q72" s="96">
        <f t="shared" si="2"/>
        <v>0.80992715784231939</v>
      </c>
      <c r="R72" s="96">
        <f t="shared" si="2"/>
        <v>4.2691719167064476E-2</v>
      </c>
      <c r="S72" s="96">
        <f t="shared" si="2"/>
        <v>6.138993149053424E-2</v>
      </c>
      <c r="T72" s="96">
        <f t="shared" si="2"/>
        <v>-6.3569020664587889E-2</v>
      </c>
      <c r="U72" s="96">
        <f t="shared" si="2"/>
        <v>0.14066152951866928</v>
      </c>
      <c r="V72" s="96">
        <f t="shared" si="2"/>
        <v>0.14066152951866928</v>
      </c>
      <c r="W72" s="96">
        <f t="shared" si="3"/>
        <v>0.79251385523794171</v>
      </c>
      <c r="X72" s="96">
        <f t="shared" si="3"/>
        <v>4.1773854125302372E-2</v>
      </c>
      <c r="Y72" s="96">
        <f t="shared" si="3"/>
        <v>7.7722657366536024E-2</v>
      </c>
      <c r="Z72" s="96">
        <f t="shared" si="3"/>
        <v>-6.2202297024840633E-2</v>
      </c>
      <c r="AA72" s="96">
        <f t="shared" si="3"/>
        <v>0.39906730125478868</v>
      </c>
      <c r="AB72" s="96">
        <f t="shared" si="3"/>
        <v>0.39906730125478868</v>
      </c>
    </row>
    <row r="73" spans="1:28">
      <c r="A73" s="11" t="s">
        <v>342</v>
      </c>
      <c r="B73" s="13">
        <v>90</v>
      </c>
      <c r="C73" s="13">
        <v>97467</v>
      </c>
      <c r="D73" s="13">
        <v>92354</v>
      </c>
      <c r="E73" s="13">
        <v>10066</v>
      </c>
      <c r="F73" s="13">
        <v>-19829</v>
      </c>
      <c r="G73" s="13">
        <v>0</v>
      </c>
      <c r="H73" s="13">
        <v>17249</v>
      </c>
      <c r="I73" s="13">
        <v>17249</v>
      </c>
      <c r="J73" s="13">
        <v>99316</v>
      </c>
      <c r="K73" s="13">
        <v>92354</v>
      </c>
      <c r="L73" s="13">
        <v>10066</v>
      </c>
      <c r="M73" s="13">
        <v>-10479</v>
      </c>
      <c r="N73" s="13">
        <v>0</v>
      </c>
      <c r="O73" s="13">
        <v>26746</v>
      </c>
      <c r="P73" s="13">
        <v>26746</v>
      </c>
      <c r="Q73" s="95">
        <f t="shared" si="2"/>
        <v>0.94754121907927813</v>
      </c>
      <c r="R73" s="95">
        <f t="shared" si="2"/>
        <v>0.10327598058830169</v>
      </c>
      <c r="S73" s="95">
        <f t="shared" si="2"/>
        <v>-0.20344321667846554</v>
      </c>
      <c r="T73" s="95">
        <f t="shared" si="2"/>
        <v>0</v>
      </c>
      <c r="U73" s="95">
        <f t="shared" si="2"/>
        <v>0.17697271897154934</v>
      </c>
      <c r="V73" s="95">
        <f t="shared" si="2"/>
        <v>0.17697271897154934</v>
      </c>
      <c r="W73" s="95">
        <f t="shared" si="3"/>
        <v>0.92990051955374764</v>
      </c>
      <c r="X73" s="95">
        <f t="shared" si="3"/>
        <v>0.10135325627290669</v>
      </c>
      <c r="Y73" s="95">
        <f t="shared" si="3"/>
        <v>-0.10551170002819284</v>
      </c>
      <c r="Z73" s="95">
        <f t="shared" si="3"/>
        <v>0</v>
      </c>
      <c r="AA73" s="95">
        <f t="shared" si="3"/>
        <v>0.26930202585686092</v>
      </c>
      <c r="AB73" s="95">
        <f t="shared" si="3"/>
        <v>0.26930202585686092</v>
      </c>
    </row>
    <row r="74" spans="1:28">
      <c r="A74" t="s">
        <v>344</v>
      </c>
      <c r="B74" s="14">
        <v>79</v>
      </c>
      <c r="C74" s="14">
        <v>77370</v>
      </c>
      <c r="D74" s="14">
        <v>76180</v>
      </c>
      <c r="E74" s="14">
        <v>5539</v>
      </c>
      <c r="F74" s="14">
        <v>13641</v>
      </c>
      <c r="G74" s="14">
        <v>1700</v>
      </c>
      <c r="H74" s="14">
        <v>21028</v>
      </c>
      <c r="I74" s="14">
        <v>21028</v>
      </c>
      <c r="J74" s="14">
        <v>79347</v>
      </c>
      <c r="K74" s="14">
        <v>76180</v>
      </c>
      <c r="L74" s="14">
        <v>5539</v>
      </c>
      <c r="M74" s="14">
        <v>15289</v>
      </c>
      <c r="N74" s="14">
        <v>0</v>
      </c>
      <c r="O74" s="14">
        <v>22737</v>
      </c>
      <c r="P74" s="14">
        <v>22737</v>
      </c>
      <c r="Q74" s="96">
        <f t="shared" si="2"/>
        <v>0.98461936150962903</v>
      </c>
      <c r="R74" s="96">
        <f t="shared" si="2"/>
        <v>7.1591055964844261E-2</v>
      </c>
      <c r="S74" s="96">
        <f t="shared" si="2"/>
        <v>0.17630864676231098</v>
      </c>
      <c r="T74" s="96">
        <f t="shared" si="2"/>
        <v>2.1972340700529922E-2</v>
      </c>
      <c r="U74" s="96">
        <f t="shared" si="2"/>
        <v>0.2717849295592607</v>
      </c>
      <c r="V74" s="96">
        <f t="shared" si="2"/>
        <v>0.2717849295592607</v>
      </c>
      <c r="W74" s="96">
        <f t="shared" si="3"/>
        <v>0.96008670775202587</v>
      </c>
      <c r="X74" s="96">
        <f t="shared" si="3"/>
        <v>6.9807302103419164E-2</v>
      </c>
      <c r="Y74" s="96">
        <f t="shared" si="3"/>
        <v>0.19268529370990711</v>
      </c>
      <c r="Z74" s="96">
        <f t="shared" si="3"/>
        <v>0</v>
      </c>
      <c r="AA74" s="96">
        <f t="shared" si="3"/>
        <v>0.28655147642632994</v>
      </c>
      <c r="AB74" s="96">
        <f t="shared" si="3"/>
        <v>0.28655147642632994</v>
      </c>
    </row>
    <row r="75" spans="1:28">
      <c r="A75" s="11" t="s">
        <v>345</v>
      </c>
      <c r="B75" s="13">
        <v>61</v>
      </c>
      <c r="C75" s="13">
        <v>48481.5</v>
      </c>
      <c r="D75" s="13">
        <v>48350.5</v>
      </c>
      <c r="E75" s="13">
        <v>9961.2999999999993</v>
      </c>
      <c r="F75" s="13">
        <v>-31867.800000000003</v>
      </c>
      <c r="G75" s="13">
        <v>0</v>
      </c>
      <c r="H75" s="13">
        <v>564.70000000000005</v>
      </c>
      <c r="I75" s="13">
        <v>564.70000000000005</v>
      </c>
      <c r="J75" s="13">
        <v>48481.5</v>
      </c>
      <c r="K75" s="13">
        <v>48350.5</v>
      </c>
      <c r="L75" s="13">
        <v>9961.2999999999993</v>
      </c>
      <c r="M75" s="13">
        <v>-31867.800000000003</v>
      </c>
      <c r="N75" s="13">
        <v>0</v>
      </c>
      <c r="O75" s="13">
        <v>564.70000000000005</v>
      </c>
      <c r="P75" s="13">
        <v>564.70000000000005</v>
      </c>
      <c r="Q75" s="95">
        <f t="shared" si="2"/>
        <v>0.99729793838886993</v>
      </c>
      <c r="R75" s="95">
        <f t="shared" si="2"/>
        <v>0.20546600249579736</v>
      </c>
      <c r="S75" s="95">
        <f t="shared" si="2"/>
        <v>-0.65731877107762759</v>
      </c>
      <c r="T75" s="95">
        <f t="shared" si="2"/>
        <v>0</v>
      </c>
      <c r="U75" s="95">
        <f t="shared" si="2"/>
        <v>1.1647741922176501E-2</v>
      </c>
      <c r="V75" s="95">
        <f t="shared" si="2"/>
        <v>1.1647741922176501E-2</v>
      </c>
      <c r="W75" s="95">
        <f t="shared" si="3"/>
        <v>0.99729793838886993</v>
      </c>
      <c r="X75" s="95">
        <f t="shared" si="3"/>
        <v>0.20546600249579736</v>
      </c>
      <c r="Y75" s="95">
        <f t="shared" si="3"/>
        <v>-0.65731877107762759</v>
      </c>
      <c r="Z75" s="95">
        <f t="shared" si="3"/>
        <v>0</v>
      </c>
      <c r="AA75" s="95">
        <f t="shared" si="3"/>
        <v>1.1647741922176501E-2</v>
      </c>
      <c r="AB75" s="95">
        <f t="shared" si="3"/>
        <v>1.1647741922176501E-2</v>
      </c>
    </row>
    <row r="76" spans="1:28">
      <c r="A76" t="s">
        <v>343</v>
      </c>
      <c r="B76" s="14">
        <v>60</v>
      </c>
      <c r="C76" s="14">
        <v>115719</v>
      </c>
      <c r="D76" s="14">
        <v>91745</v>
      </c>
      <c r="E76" s="14">
        <v>16023</v>
      </c>
      <c r="F76" s="14">
        <v>-3150</v>
      </c>
      <c r="G76" s="14">
        <v>-24876</v>
      </c>
      <c r="H76" s="14">
        <v>79831</v>
      </c>
      <c r="I76" s="14">
        <v>79831</v>
      </c>
      <c r="J76" s="14">
        <v>117050</v>
      </c>
      <c r="K76" s="14">
        <v>91494</v>
      </c>
      <c r="L76" s="14">
        <v>16023</v>
      </c>
      <c r="M76" s="14">
        <v>-2806</v>
      </c>
      <c r="N76" s="14">
        <v>-25000</v>
      </c>
      <c r="O76" s="14">
        <v>104700</v>
      </c>
      <c r="P76" s="14">
        <v>104700</v>
      </c>
      <c r="Q76" s="96">
        <f t="shared" si="2"/>
        <v>0.79282572438406829</v>
      </c>
      <c r="R76" s="96">
        <f t="shared" si="2"/>
        <v>0.13846472921473568</v>
      </c>
      <c r="S76" s="96">
        <f t="shared" si="2"/>
        <v>-2.7221113213906099E-2</v>
      </c>
      <c r="T76" s="96">
        <f t="shared" si="2"/>
        <v>-0.21496901978067559</v>
      </c>
      <c r="U76" s="96">
        <f t="shared" si="2"/>
        <v>0.68986942507280569</v>
      </c>
      <c r="V76" s="96">
        <f t="shared" si="2"/>
        <v>0.68986942507280569</v>
      </c>
      <c r="W76" s="96">
        <f t="shared" si="3"/>
        <v>0.78166595472020506</v>
      </c>
      <c r="X76" s="96">
        <f t="shared" si="3"/>
        <v>0.13689021785561725</v>
      </c>
      <c r="Y76" s="96">
        <f t="shared" si="3"/>
        <v>-2.3972661255873558E-2</v>
      </c>
      <c r="Z76" s="96">
        <f t="shared" si="3"/>
        <v>-0.21358393848782573</v>
      </c>
      <c r="AA76" s="96">
        <f t="shared" si="3"/>
        <v>0.89448953438701406</v>
      </c>
      <c r="AB76" s="96">
        <f t="shared" si="3"/>
        <v>0.89448953438701406</v>
      </c>
    </row>
    <row r="77" spans="1:28">
      <c r="A77" s="11" t="s">
        <v>346</v>
      </c>
      <c r="B77" s="13">
        <v>42</v>
      </c>
      <c r="C77" s="13">
        <v>47846</v>
      </c>
      <c r="D77" s="13">
        <v>39283</v>
      </c>
      <c r="E77" s="13">
        <v>4996</v>
      </c>
      <c r="F77" s="13">
        <v>4260</v>
      </c>
      <c r="G77" s="13">
        <v>2486</v>
      </c>
      <c r="H77" s="13">
        <v>15578</v>
      </c>
      <c r="I77" s="13">
        <v>15578</v>
      </c>
      <c r="J77" s="13">
        <v>55412</v>
      </c>
      <c r="K77" s="13">
        <v>39283</v>
      </c>
      <c r="L77" s="13">
        <v>4996</v>
      </c>
      <c r="M77" s="13">
        <v>7619</v>
      </c>
      <c r="N77" s="13">
        <v>-4138</v>
      </c>
      <c r="O77" s="13">
        <v>20645</v>
      </c>
      <c r="P77" s="13">
        <v>20645</v>
      </c>
      <c r="Q77" s="95">
        <f t="shared" si="2"/>
        <v>0.82102997115746357</v>
      </c>
      <c r="R77" s="95">
        <f t="shared" si="2"/>
        <v>0.10441834218116457</v>
      </c>
      <c r="S77" s="95">
        <f t="shared" si="2"/>
        <v>8.9035656063202781E-2</v>
      </c>
      <c r="T77" s="95">
        <f t="shared" si="2"/>
        <v>5.1958366425615514E-2</v>
      </c>
      <c r="U77" s="95">
        <f t="shared" si="2"/>
        <v>0.3255862559043598</v>
      </c>
      <c r="V77" s="95">
        <f t="shared" si="2"/>
        <v>0.3255862559043598</v>
      </c>
      <c r="W77" s="95">
        <f t="shared" si="3"/>
        <v>0.70892586443369665</v>
      </c>
      <c r="X77" s="95">
        <f t="shared" si="3"/>
        <v>9.0160975961885506E-2</v>
      </c>
      <c r="Y77" s="95">
        <f t="shared" si="3"/>
        <v>0.13749729300512525</v>
      </c>
      <c r="Z77" s="95">
        <f t="shared" si="3"/>
        <v>-7.4676965278279078E-2</v>
      </c>
      <c r="AA77" s="95">
        <f t="shared" si="3"/>
        <v>0.37257272792896845</v>
      </c>
      <c r="AB77" s="95">
        <f t="shared" si="3"/>
        <v>0.37257272792896845</v>
      </c>
    </row>
    <row r="78" spans="1:28"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</row>
    <row r="79" spans="1:28" s="24" customFormat="1">
      <c r="B79" s="19">
        <f>SUM(B9:B77)</f>
        <v>376248</v>
      </c>
      <c r="C79" s="19">
        <f t="shared" ref="C79:P79" si="4">SUM(C9:C77)</f>
        <v>404778112.5</v>
      </c>
      <c r="D79" s="19">
        <f t="shared" si="4"/>
        <v>340945728.90000004</v>
      </c>
      <c r="E79" s="19">
        <f t="shared" si="4"/>
        <v>244108461.89999998</v>
      </c>
      <c r="F79" s="19">
        <f t="shared" si="4"/>
        <v>15522424.299999997</v>
      </c>
      <c r="G79" s="19">
        <f t="shared" si="4"/>
        <v>-26222537.399999999</v>
      </c>
      <c r="H79" s="19">
        <f t="shared" si="4"/>
        <v>340934682</v>
      </c>
      <c r="I79" s="19">
        <f t="shared" si="4"/>
        <v>453202923.80000007</v>
      </c>
      <c r="J79" s="19">
        <f t="shared" si="4"/>
        <v>506539184.50000006</v>
      </c>
      <c r="K79" s="19">
        <f t="shared" si="4"/>
        <v>339682583.80000001</v>
      </c>
      <c r="L79" s="19">
        <f t="shared" si="4"/>
        <v>269107902.69999999</v>
      </c>
      <c r="M79" s="19">
        <f t="shared" si="4"/>
        <v>55165162</v>
      </c>
      <c r="N79" s="19">
        <f t="shared" si="4"/>
        <v>-59375513.600000001</v>
      </c>
      <c r="O79" s="19">
        <f t="shared" si="4"/>
        <v>637570341</v>
      </c>
      <c r="P79" s="19">
        <f t="shared" si="4"/>
        <v>777051010.4000001</v>
      </c>
      <c r="Q79" s="97">
        <f t="shared" ref="Q79:V79" si="5">D79/$C79</f>
        <v>0.84230277866123515</v>
      </c>
      <c r="R79" s="97">
        <f t="shared" si="5"/>
        <v>0.60306734569300602</v>
      </c>
      <c r="S79" s="97">
        <f t="shared" si="5"/>
        <v>3.8347983304062659E-2</v>
      </c>
      <c r="T79" s="97">
        <f t="shared" si="5"/>
        <v>-6.4782498337283487E-2</v>
      </c>
      <c r="U79" s="97">
        <f t="shared" si="5"/>
        <v>0.84227548741287239</v>
      </c>
      <c r="V79" s="97">
        <f t="shared" si="5"/>
        <v>1.1196329786729762</v>
      </c>
      <c r="W79" s="97">
        <f t="shared" ref="W79:AB79" si="6">K79/$J79</f>
        <v>0.67059488030584924</v>
      </c>
      <c r="X79" s="97">
        <f t="shared" si="6"/>
        <v>0.53126769050578748</v>
      </c>
      <c r="Y79" s="97">
        <f t="shared" si="6"/>
        <v>0.10890601100180038</v>
      </c>
      <c r="Z79" s="97">
        <f t="shared" si="6"/>
        <v>-0.11721800685293281</v>
      </c>
      <c r="AA79" s="97">
        <f t="shared" si="6"/>
        <v>1.2586792108281604</v>
      </c>
      <c r="AB79" s="97">
        <f t="shared" si="6"/>
        <v>1.5340392889190195</v>
      </c>
    </row>
  </sheetData>
  <mergeCells count="2">
    <mergeCell ref="Q4:V4"/>
    <mergeCell ref="W4:AB4"/>
  </mergeCells>
  <hyperlinks>
    <hyperlink ref="A1" location="Efnisyfirlit!A1" display="Efnisyfirlit" xr:uid="{C6066274-DE26-46E8-B609-7ABA7E23F9C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161D-F699-49DC-80EB-87960A17A83C}">
  <dimension ref="A1:Z79"/>
  <sheetViews>
    <sheetView workbookViewId="0"/>
  </sheetViews>
  <sheetFormatPr defaultRowHeight="14.5"/>
  <cols>
    <col min="1" max="1" width="25.36328125" customWidth="1"/>
    <col min="2" max="2" width="8" customWidth="1"/>
    <col min="3" max="14" width="11.54296875" hidden="1" customWidth="1"/>
    <col min="15" max="15" width="9.6328125" customWidth="1"/>
    <col min="16" max="16" width="12.08984375" customWidth="1"/>
    <col min="17" max="17" width="10.90625" customWidth="1"/>
    <col min="18" max="18" width="10.36328125" customWidth="1"/>
    <col min="19" max="19" width="9.1796875" customWidth="1"/>
    <col min="20" max="20" width="10" customWidth="1"/>
    <col min="21" max="21" width="9.90625" customWidth="1"/>
    <col min="22" max="22" width="12.36328125" customWidth="1"/>
    <col min="23" max="23" width="11.08984375" customWidth="1"/>
    <col min="24" max="24" width="9.453125" customWidth="1"/>
    <col min="25" max="25" width="9" customWidth="1"/>
    <col min="26" max="26" width="9.6328125" customWidth="1"/>
  </cols>
  <sheetData>
    <row r="1" spans="1:26">
      <c r="A1" s="221" t="s">
        <v>1188</v>
      </c>
    </row>
    <row r="2" spans="1:26" ht="15.5">
      <c r="O2" s="1" t="s">
        <v>382</v>
      </c>
      <c r="U2" s="1" t="s">
        <v>383</v>
      </c>
    </row>
    <row r="4" spans="1:26">
      <c r="A4" s="12" t="s">
        <v>269</v>
      </c>
      <c r="O4" s="322" t="s">
        <v>13</v>
      </c>
      <c r="P4" s="323"/>
      <c r="Q4" s="323"/>
      <c r="R4" s="323"/>
      <c r="S4" s="323"/>
      <c r="T4" s="324"/>
      <c r="U4" s="322" t="s">
        <v>14</v>
      </c>
      <c r="V4" s="323"/>
      <c r="W4" s="323"/>
      <c r="X4" s="323"/>
      <c r="Y4" s="323"/>
      <c r="Z4" s="324"/>
    </row>
    <row r="5" spans="1:26">
      <c r="A5" s="14"/>
      <c r="B5" s="14"/>
      <c r="O5" s="62"/>
      <c r="P5" s="62" t="s">
        <v>370</v>
      </c>
      <c r="Q5" s="73" t="s">
        <v>7</v>
      </c>
      <c r="R5" s="39"/>
      <c r="S5" s="62"/>
      <c r="T5" s="73"/>
      <c r="U5" s="62"/>
      <c r="V5" s="62" t="s">
        <v>370</v>
      </c>
      <c r="W5" s="73" t="s">
        <v>7</v>
      </c>
      <c r="X5" s="62"/>
      <c r="Y5" s="62"/>
      <c r="Z5" s="73"/>
    </row>
    <row r="6" spans="1:26">
      <c r="A6" s="14"/>
      <c r="B6" s="14"/>
      <c r="C6" t="s">
        <v>1220</v>
      </c>
      <c r="I6" t="s">
        <v>1221</v>
      </c>
      <c r="O6" s="8"/>
      <c r="P6" s="8" t="s">
        <v>372</v>
      </c>
      <c r="Q6" s="223" t="s">
        <v>384</v>
      </c>
      <c r="R6" s="52" t="s">
        <v>385</v>
      </c>
      <c r="S6" s="8" t="s">
        <v>386</v>
      </c>
      <c r="T6" s="223" t="s">
        <v>387</v>
      </c>
      <c r="U6" s="8"/>
      <c r="V6" s="8" t="s">
        <v>372</v>
      </c>
      <c r="W6" s="223" t="s">
        <v>384</v>
      </c>
      <c r="X6" s="8" t="s">
        <v>385</v>
      </c>
      <c r="Y6" s="8" t="s">
        <v>386</v>
      </c>
      <c r="Z6" s="223" t="s">
        <v>387</v>
      </c>
    </row>
    <row r="7" spans="1:26">
      <c r="A7" s="14"/>
      <c r="B7" s="14"/>
      <c r="C7" s="90"/>
      <c r="D7" s="91"/>
      <c r="E7" s="91"/>
      <c r="F7" s="91"/>
      <c r="G7" s="91"/>
      <c r="H7" s="90"/>
      <c r="I7" s="92"/>
      <c r="J7" s="93"/>
      <c r="K7" s="93"/>
      <c r="L7" s="93"/>
      <c r="M7" s="93"/>
      <c r="N7" s="92"/>
      <c r="O7" s="10" t="s">
        <v>20</v>
      </c>
      <c r="P7" s="10" t="s">
        <v>377</v>
      </c>
      <c r="Q7" s="74" t="s">
        <v>388</v>
      </c>
      <c r="R7" s="10" t="s">
        <v>65</v>
      </c>
      <c r="S7" s="10" t="s">
        <v>65</v>
      </c>
      <c r="T7" s="74" t="s">
        <v>389</v>
      </c>
      <c r="U7" s="10" t="s">
        <v>20</v>
      </c>
      <c r="V7" s="10" t="s">
        <v>377</v>
      </c>
      <c r="W7" s="74" t="s">
        <v>388</v>
      </c>
      <c r="X7" s="10" t="s">
        <v>65</v>
      </c>
      <c r="Y7" s="10" t="s">
        <v>65</v>
      </c>
      <c r="Z7" s="74" t="s">
        <v>389</v>
      </c>
    </row>
    <row r="8" spans="1:26">
      <c r="B8" t="s">
        <v>271</v>
      </c>
      <c r="C8" t="s">
        <v>1222</v>
      </c>
      <c r="D8" t="s">
        <v>1223</v>
      </c>
      <c r="E8" t="s">
        <v>1225</v>
      </c>
      <c r="F8" t="s">
        <v>87</v>
      </c>
      <c r="G8" t="s">
        <v>29</v>
      </c>
      <c r="H8" t="s">
        <v>45</v>
      </c>
      <c r="I8" t="s">
        <v>1222</v>
      </c>
      <c r="J8" t="s">
        <v>1223</v>
      </c>
      <c r="K8" t="s">
        <v>1225</v>
      </c>
      <c r="L8" t="s">
        <v>87</v>
      </c>
      <c r="M8" t="s">
        <v>29</v>
      </c>
      <c r="N8" t="s">
        <v>45</v>
      </c>
    </row>
    <row r="9" spans="1:26">
      <c r="A9" s="11" t="s">
        <v>280</v>
      </c>
      <c r="B9" s="13">
        <v>135688</v>
      </c>
      <c r="C9" s="13">
        <v>142266419.5</v>
      </c>
      <c r="D9" s="13">
        <v>85668822.700000003</v>
      </c>
      <c r="E9" s="13">
        <v>59092738.599999994</v>
      </c>
      <c r="F9" s="13">
        <v>-1354457.0999999994</v>
      </c>
      <c r="G9" s="13">
        <v>0</v>
      </c>
      <c r="H9" s="13">
        <v>-3849598.9000000115</v>
      </c>
      <c r="I9" s="13">
        <v>202598663.19999999</v>
      </c>
      <c r="J9" s="13">
        <v>99263423.800000012</v>
      </c>
      <c r="K9" s="13">
        <v>82547819</v>
      </c>
      <c r="L9" s="13">
        <v>-12931502.399999999</v>
      </c>
      <c r="M9" s="13">
        <v>15546476.600000001</v>
      </c>
      <c r="N9" s="13">
        <v>23402394.599999979</v>
      </c>
      <c r="O9" s="13">
        <f t="shared" ref="O9:Z30" si="0">(C9/$B9)*1000</f>
        <v>1048481.9549260066</v>
      </c>
      <c r="P9" s="13">
        <f t="shared" si="0"/>
        <v>631366.24240905605</v>
      </c>
      <c r="Q9" s="13">
        <f t="shared" si="0"/>
        <v>435504.52950887324</v>
      </c>
      <c r="R9" s="13">
        <f t="shared" si="0"/>
        <v>-9982.1435941277014</v>
      </c>
      <c r="S9" s="13">
        <f t="shared" si="0"/>
        <v>0</v>
      </c>
      <c r="T9" s="13">
        <f t="shared" si="0"/>
        <v>-28370.960586050438</v>
      </c>
      <c r="U9" s="13">
        <f t="shared" si="0"/>
        <v>1493121.4492070042</v>
      </c>
      <c r="V9" s="13">
        <f t="shared" si="0"/>
        <v>731556.39260656817</v>
      </c>
      <c r="W9" s="13">
        <f t="shared" si="0"/>
        <v>608364.91804728494</v>
      </c>
      <c r="X9" s="13">
        <f t="shared" si="0"/>
        <v>-95303.213253935479</v>
      </c>
      <c r="Y9" s="13">
        <f t="shared" si="0"/>
        <v>114575.17687636343</v>
      </c>
      <c r="Z9" s="13">
        <f t="shared" si="0"/>
        <v>172472.10217557912</v>
      </c>
    </row>
    <row r="10" spans="1:26">
      <c r="A10" t="s">
        <v>281</v>
      </c>
      <c r="B10" s="14">
        <v>38998</v>
      </c>
      <c r="C10" s="14">
        <v>37632658</v>
      </c>
      <c r="D10" s="14">
        <v>22251536</v>
      </c>
      <c r="E10" s="14">
        <v>14295347</v>
      </c>
      <c r="F10" s="14">
        <v>-1553624</v>
      </c>
      <c r="G10" s="14">
        <v>0</v>
      </c>
      <c r="H10" s="14">
        <v>-467849</v>
      </c>
      <c r="I10" s="14">
        <v>39621975</v>
      </c>
      <c r="J10" s="14">
        <v>22376693</v>
      </c>
      <c r="K10" s="14">
        <v>15126091</v>
      </c>
      <c r="L10" s="14">
        <v>-2023285</v>
      </c>
      <c r="M10" s="14">
        <v>0</v>
      </c>
      <c r="N10" s="14">
        <v>95906</v>
      </c>
      <c r="O10" s="14">
        <f t="shared" si="0"/>
        <v>964989.43535565923</v>
      </c>
      <c r="P10" s="14">
        <f t="shared" si="0"/>
        <v>570581.46571619052</v>
      </c>
      <c r="Q10" s="14">
        <f t="shared" si="0"/>
        <v>366566.15723883279</v>
      </c>
      <c r="R10" s="14">
        <f t="shared" si="0"/>
        <v>-39838.555823375558</v>
      </c>
      <c r="S10" s="14">
        <f t="shared" si="0"/>
        <v>0</v>
      </c>
      <c r="T10" s="14">
        <f t="shared" si="0"/>
        <v>-11996.743422739626</v>
      </c>
      <c r="U10" s="14">
        <f t="shared" si="0"/>
        <v>1016000.1794963845</v>
      </c>
      <c r="V10" s="14">
        <f t="shared" si="0"/>
        <v>573790.78414277663</v>
      </c>
      <c r="W10" s="14">
        <f t="shared" si="0"/>
        <v>387868.37786553154</v>
      </c>
      <c r="X10" s="14">
        <f t="shared" si="0"/>
        <v>-51881.763167341916</v>
      </c>
      <c r="Y10" s="14">
        <f t="shared" si="0"/>
        <v>0</v>
      </c>
      <c r="Z10" s="14">
        <f t="shared" si="0"/>
        <v>2459.2543207343965</v>
      </c>
    </row>
    <row r="11" spans="1:26">
      <c r="A11" s="11" t="s">
        <v>282</v>
      </c>
      <c r="B11" s="13">
        <v>29763</v>
      </c>
      <c r="C11" s="13">
        <v>31226347</v>
      </c>
      <c r="D11" s="13">
        <v>18945457</v>
      </c>
      <c r="E11" s="13">
        <v>12262754</v>
      </c>
      <c r="F11" s="13">
        <v>-1497709</v>
      </c>
      <c r="G11" s="13">
        <v>0</v>
      </c>
      <c r="H11" s="13">
        <v>-1479573</v>
      </c>
      <c r="I11" s="13">
        <v>33592931</v>
      </c>
      <c r="J11" s="13">
        <v>19320787</v>
      </c>
      <c r="K11" s="13">
        <v>13087765</v>
      </c>
      <c r="L11" s="13">
        <v>-1892890</v>
      </c>
      <c r="M11" s="13">
        <v>0</v>
      </c>
      <c r="N11" s="13">
        <v>-708511</v>
      </c>
      <c r="O11" s="13">
        <f t="shared" si="0"/>
        <v>1049166.6498672848</v>
      </c>
      <c r="P11" s="13">
        <f t="shared" si="0"/>
        <v>636543.93038336188</v>
      </c>
      <c r="Q11" s="13">
        <f t="shared" si="0"/>
        <v>412013.37230789912</v>
      </c>
      <c r="R11" s="13">
        <f t="shared" si="0"/>
        <v>-50321.170580922619</v>
      </c>
      <c r="S11" s="13">
        <f t="shared" si="0"/>
        <v>0</v>
      </c>
      <c r="T11" s="13">
        <f t="shared" si="0"/>
        <v>-49711.8234048987</v>
      </c>
      <c r="U11" s="13">
        <f t="shared" si="0"/>
        <v>1128680.946141182</v>
      </c>
      <c r="V11" s="13">
        <f t="shared" si="0"/>
        <v>649154.55431240122</v>
      </c>
      <c r="W11" s="13">
        <f t="shared" si="0"/>
        <v>439732.72183583648</v>
      </c>
      <c r="X11" s="13">
        <f t="shared" si="0"/>
        <v>-63598.763565500791</v>
      </c>
      <c r="Y11" s="13">
        <f t="shared" si="0"/>
        <v>0</v>
      </c>
      <c r="Z11" s="13">
        <f t="shared" si="0"/>
        <v>-23805.093572556529</v>
      </c>
    </row>
    <row r="12" spans="1:26">
      <c r="A12" t="s">
        <v>283</v>
      </c>
      <c r="B12" s="14">
        <v>20416</v>
      </c>
      <c r="C12" s="14">
        <v>18327802</v>
      </c>
      <c r="D12" s="14">
        <v>11096528</v>
      </c>
      <c r="E12" s="14">
        <v>7843307</v>
      </c>
      <c r="F12" s="14">
        <v>-743858</v>
      </c>
      <c r="G12" s="14">
        <v>3526284</v>
      </c>
      <c r="H12" s="14">
        <v>2170393</v>
      </c>
      <c r="I12" s="14">
        <v>26887922</v>
      </c>
      <c r="J12" s="14">
        <v>12610000</v>
      </c>
      <c r="K12" s="14">
        <v>12463028</v>
      </c>
      <c r="L12" s="14">
        <v>-2084780</v>
      </c>
      <c r="M12" s="14">
        <v>-656101</v>
      </c>
      <c r="N12" s="14">
        <v>-925987</v>
      </c>
      <c r="O12" s="14">
        <f t="shared" si="0"/>
        <v>897717.57445141068</v>
      </c>
      <c r="P12" s="14">
        <f t="shared" si="0"/>
        <v>543521.15987460816</v>
      </c>
      <c r="Q12" s="14">
        <f t="shared" si="0"/>
        <v>384174.51998432603</v>
      </c>
      <c r="R12" s="14">
        <f t="shared" si="0"/>
        <v>-36435.050940438872</v>
      </c>
      <c r="S12" s="14">
        <f t="shared" si="0"/>
        <v>172721.59090909091</v>
      </c>
      <c r="T12" s="14">
        <f t="shared" si="0"/>
        <v>106308.43456112852</v>
      </c>
      <c r="U12" s="14">
        <f t="shared" si="0"/>
        <v>1317002.4490595611</v>
      </c>
      <c r="V12" s="14">
        <f t="shared" si="0"/>
        <v>617652.8213166144</v>
      </c>
      <c r="W12" s="14">
        <f t="shared" si="0"/>
        <v>610453.95768025087</v>
      </c>
      <c r="X12" s="14">
        <f t="shared" si="0"/>
        <v>-102115.0078369906</v>
      </c>
      <c r="Y12" s="14">
        <f t="shared" si="0"/>
        <v>-32136.608542319747</v>
      </c>
      <c r="Z12" s="14">
        <f t="shared" si="0"/>
        <v>-45355.94631661442</v>
      </c>
    </row>
    <row r="13" spans="1:26">
      <c r="A13" s="11" t="s">
        <v>1217</v>
      </c>
      <c r="B13" s="13">
        <v>19642</v>
      </c>
      <c r="C13" s="13">
        <v>22325687</v>
      </c>
      <c r="D13" s="13">
        <v>13668506</v>
      </c>
      <c r="E13" s="13">
        <v>7337700</v>
      </c>
      <c r="F13" s="13">
        <v>-1001276</v>
      </c>
      <c r="G13" s="13">
        <v>0</v>
      </c>
      <c r="H13" s="13">
        <v>318205</v>
      </c>
      <c r="I13" s="13">
        <v>28436511</v>
      </c>
      <c r="J13" s="13">
        <v>15981421</v>
      </c>
      <c r="K13" s="13">
        <v>9995145</v>
      </c>
      <c r="L13" s="13">
        <v>-1681560</v>
      </c>
      <c r="M13" s="13">
        <v>-25950</v>
      </c>
      <c r="N13" s="13">
        <v>752435</v>
      </c>
      <c r="O13" s="13">
        <f t="shared" si="0"/>
        <v>1136630.0274921088</v>
      </c>
      <c r="P13" s="13">
        <f t="shared" si="0"/>
        <v>695881.58028713986</v>
      </c>
      <c r="Q13" s="13">
        <f t="shared" si="0"/>
        <v>373571.9376845535</v>
      </c>
      <c r="R13" s="13">
        <f t="shared" si="0"/>
        <v>-50976.275328377968</v>
      </c>
      <c r="S13" s="13">
        <f t="shared" si="0"/>
        <v>0</v>
      </c>
      <c r="T13" s="13">
        <f t="shared" si="0"/>
        <v>16200.234192037471</v>
      </c>
      <c r="U13" s="13">
        <f t="shared" si="0"/>
        <v>1447740.0977497201</v>
      </c>
      <c r="V13" s="13">
        <f t="shared" si="0"/>
        <v>813635.1186233582</v>
      </c>
      <c r="W13" s="13">
        <f t="shared" si="0"/>
        <v>508865.95051420428</v>
      </c>
      <c r="X13" s="13">
        <f t="shared" si="0"/>
        <v>-85610.426636798686</v>
      </c>
      <c r="Y13" s="13">
        <f t="shared" si="0"/>
        <v>-1321.1485592098563</v>
      </c>
      <c r="Z13" s="13">
        <f t="shared" si="0"/>
        <v>38307.453416149066</v>
      </c>
    </row>
    <row r="14" spans="1:26">
      <c r="A14" t="s">
        <v>284</v>
      </c>
      <c r="B14" s="14">
        <v>18445</v>
      </c>
      <c r="C14" s="14">
        <v>19134279</v>
      </c>
      <c r="D14" s="14">
        <v>9974277</v>
      </c>
      <c r="E14" s="14">
        <v>8344444</v>
      </c>
      <c r="F14" s="14">
        <v>-875488</v>
      </c>
      <c r="G14" s="14">
        <v>0</v>
      </c>
      <c r="H14" s="14">
        <v>-59930</v>
      </c>
      <c r="I14" s="14">
        <v>20223209</v>
      </c>
      <c r="J14" s="14">
        <v>10101520</v>
      </c>
      <c r="K14" s="14">
        <v>8783309</v>
      </c>
      <c r="L14" s="14">
        <v>-930334</v>
      </c>
      <c r="M14" s="14">
        <v>0</v>
      </c>
      <c r="N14" s="14">
        <v>408046</v>
      </c>
      <c r="O14" s="14">
        <f t="shared" si="0"/>
        <v>1037369.4226077527</v>
      </c>
      <c r="P14" s="14">
        <f t="shared" si="0"/>
        <v>540757.76633233938</v>
      </c>
      <c r="Q14" s="14">
        <f t="shared" si="0"/>
        <v>452395.98807264841</v>
      </c>
      <c r="R14" s="14">
        <f t="shared" si="0"/>
        <v>-47464.787205204666</v>
      </c>
      <c r="S14" s="14">
        <f t="shared" si="0"/>
        <v>0</v>
      </c>
      <c r="T14" s="14">
        <f t="shared" si="0"/>
        <v>-3249.1190024396856</v>
      </c>
      <c r="U14" s="14">
        <f t="shared" si="0"/>
        <v>1096406.0178910275</v>
      </c>
      <c r="V14" s="14">
        <f t="shared" si="0"/>
        <v>547656.27541339118</v>
      </c>
      <c r="W14" s="14">
        <f t="shared" si="0"/>
        <v>476189.15695310378</v>
      </c>
      <c r="X14" s="14">
        <f t="shared" si="0"/>
        <v>-50438.275955543511</v>
      </c>
      <c r="Y14" s="14">
        <f t="shared" si="0"/>
        <v>0</v>
      </c>
      <c r="Z14" s="14">
        <f t="shared" si="0"/>
        <v>22122.309568988887</v>
      </c>
    </row>
    <row r="15" spans="1:26">
      <c r="A15" s="11" t="s">
        <v>285</v>
      </c>
      <c r="B15" s="13">
        <v>13024</v>
      </c>
      <c r="C15" s="13">
        <v>13543767</v>
      </c>
      <c r="D15" s="13">
        <v>7433970</v>
      </c>
      <c r="E15" s="13">
        <v>5878504</v>
      </c>
      <c r="F15" s="13">
        <v>-849569</v>
      </c>
      <c r="G15" s="13">
        <v>0</v>
      </c>
      <c r="H15" s="13">
        <v>-618276</v>
      </c>
      <c r="I15" s="13">
        <v>14435750</v>
      </c>
      <c r="J15" s="13">
        <v>7479498</v>
      </c>
      <c r="K15" s="13">
        <v>6531962</v>
      </c>
      <c r="L15" s="13">
        <v>-961293</v>
      </c>
      <c r="M15" s="13">
        <v>-24500</v>
      </c>
      <c r="N15" s="13">
        <v>-561503</v>
      </c>
      <c r="O15" s="13">
        <f t="shared" si="0"/>
        <v>1039908.3998771498</v>
      </c>
      <c r="P15" s="13">
        <f t="shared" si="0"/>
        <v>570790.07985257986</v>
      </c>
      <c r="Q15" s="13">
        <f t="shared" si="0"/>
        <v>451359.33660933661</v>
      </c>
      <c r="R15" s="13">
        <f t="shared" si="0"/>
        <v>-65231.035012285007</v>
      </c>
      <c r="S15" s="13">
        <f t="shared" si="0"/>
        <v>0</v>
      </c>
      <c r="T15" s="13">
        <f t="shared" si="0"/>
        <v>-47472.051597051599</v>
      </c>
      <c r="U15" s="13">
        <f t="shared" si="0"/>
        <v>1108396.0380835382</v>
      </c>
      <c r="V15" s="13">
        <f t="shared" si="0"/>
        <v>574285.78009828005</v>
      </c>
      <c r="W15" s="13">
        <f t="shared" si="0"/>
        <v>501532.70884520886</v>
      </c>
      <c r="X15" s="13">
        <f t="shared" si="0"/>
        <v>-73809.351965601963</v>
      </c>
      <c r="Y15" s="13">
        <f t="shared" si="0"/>
        <v>-1881.1425061425061</v>
      </c>
      <c r="Z15" s="13">
        <f t="shared" si="0"/>
        <v>-43112.94533169533</v>
      </c>
    </row>
    <row r="16" spans="1:26">
      <c r="A16" t="s">
        <v>286</v>
      </c>
      <c r="B16" s="14">
        <v>10834</v>
      </c>
      <c r="C16" s="14">
        <v>11085367</v>
      </c>
      <c r="D16" s="14">
        <v>7795485</v>
      </c>
      <c r="E16" s="14">
        <v>4601944</v>
      </c>
      <c r="F16" s="14">
        <v>-833279</v>
      </c>
      <c r="G16" s="14">
        <v>0</v>
      </c>
      <c r="H16" s="14">
        <v>-2145341</v>
      </c>
      <c r="I16" s="14">
        <v>12640843</v>
      </c>
      <c r="J16" s="14">
        <v>8053106</v>
      </c>
      <c r="K16" s="14">
        <v>5138804</v>
      </c>
      <c r="L16" s="14">
        <v>-1206365</v>
      </c>
      <c r="M16" s="14">
        <v>-32810</v>
      </c>
      <c r="N16" s="14">
        <v>-1790242</v>
      </c>
      <c r="O16" s="14">
        <f t="shared" si="0"/>
        <v>1023201.6798966217</v>
      </c>
      <c r="P16" s="14">
        <f t="shared" si="0"/>
        <v>719538.9514491416</v>
      </c>
      <c r="Q16" s="14">
        <f t="shared" si="0"/>
        <v>424768.69115746726</v>
      </c>
      <c r="R16" s="14">
        <f t="shared" si="0"/>
        <v>-76913.328410559348</v>
      </c>
      <c r="S16" s="14">
        <f t="shared" si="0"/>
        <v>0</v>
      </c>
      <c r="T16" s="14">
        <f t="shared" si="0"/>
        <v>-198019.29112054643</v>
      </c>
      <c r="U16" s="14">
        <f t="shared" si="0"/>
        <v>1166775.2446003323</v>
      </c>
      <c r="V16" s="14">
        <f t="shared" si="0"/>
        <v>743317.88812996121</v>
      </c>
      <c r="W16" s="14">
        <f t="shared" si="0"/>
        <v>474321.94941849727</v>
      </c>
      <c r="X16" s="14">
        <f t="shared" si="0"/>
        <v>-111349.91692818904</v>
      </c>
      <c r="Y16" s="14">
        <f t="shared" si="0"/>
        <v>-3028.4290197526307</v>
      </c>
      <c r="Z16" s="14">
        <f t="shared" si="0"/>
        <v>-165242.93889606794</v>
      </c>
    </row>
    <row r="17" spans="1:26">
      <c r="A17" s="11" t="s">
        <v>287</v>
      </c>
      <c r="B17" s="13">
        <v>7841</v>
      </c>
      <c r="C17" s="13">
        <v>8216599.2000000002</v>
      </c>
      <c r="D17" s="13">
        <v>5480925.2000000002</v>
      </c>
      <c r="E17" s="13">
        <v>2683255</v>
      </c>
      <c r="F17" s="13">
        <v>192636.60000000003</v>
      </c>
      <c r="G17" s="13">
        <v>262196.40000000002</v>
      </c>
      <c r="H17" s="13">
        <v>507252.00000000099</v>
      </c>
      <c r="I17" s="13">
        <v>9424453.0999999996</v>
      </c>
      <c r="J17" s="13">
        <v>6453076.2000000002</v>
      </c>
      <c r="K17" s="13">
        <v>2824846.2</v>
      </c>
      <c r="L17" s="13">
        <v>162403.5</v>
      </c>
      <c r="M17" s="13">
        <v>269454.8</v>
      </c>
      <c r="N17" s="13">
        <v>578389.00000000116</v>
      </c>
      <c r="O17" s="13">
        <f t="shared" si="0"/>
        <v>1047901.9512817243</v>
      </c>
      <c r="P17" s="13">
        <f t="shared" si="0"/>
        <v>699008.4428006633</v>
      </c>
      <c r="Q17" s="13">
        <f t="shared" si="0"/>
        <v>342208.2642520087</v>
      </c>
      <c r="R17" s="13">
        <f t="shared" si="0"/>
        <v>24567.861242188501</v>
      </c>
      <c r="S17" s="13">
        <f t="shared" si="0"/>
        <v>33439.15316923862</v>
      </c>
      <c r="T17" s="13">
        <f t="shared" si="0"/>
        <v>64692.258640479653</v>
      </c>
      <c r="U17" s="13">
        <f t="shared" si="0"/>
        <v>1201945.3003443438</v>
      </c>
      <c r="V17" s="13">
        <f t="shared" si="0"/>
        <v>822991.48067848489</v>
      </c>
      <c r="W17" s="13">
        <f t="shared" si="0"/>
        <v>360266.06300216808</v>
      </c>
      <c r="X17" s="13">
        <f t="shared" si="0"/>
        <v>20712.090294605277</v>
      </c>
      <c r="Y17" s="13">
        <f t="shared" si="0"/>
        <v>34364.8514220125</v>
      </c>
      <c r="Z17" s="13">
        <f t="shared" si="0"/>
        <v>73764.698380308793</v>
      </c>
    </row>
    <row r="18" spans="1:26">
      <c r="A18" t="s">
        <v>288</v>
      </c>
      <c r="B18" s="14">
        <v>5206</v>
      </c>
      <c r="C18" s="14">
        <v>6653561</v>
      </c>
      <c r="D18" s="14">
        <v>4744308</v>
      </c>
      <c r="E18" s="14">
        <v>2040367</v>
      </c>
      <c r="F18" s="14">
        <v>-306231</v>
      </c>
      <c r="G18" s="14">
        <v>0</v>
      </c>
      <c r="H18" s="14">
        <v>-437345</v>
      </c>
      <c r="I18" s="14">
        <v>8746489</v>
      </c>
      <c r="J18" s="14">
        <v>5338318</v>
      </c>
      <c r="K18" s="14">
        <v>2798903</v>
      </c>
      <c r="L18" s="14">
        <v>-377886</v>
      </c>
      <c r="M18" s="14">
        <v>-8689</v>
      </c>
      <c r="N18" s="14">
        <v>222693</v>
      </c>
      <c r="O18" s="14">
        <f t="shared" si="0"/>
        <v>1278056.2812139837</v>
      </c>
      <c r="P18" s="14">
        <f t="shared" si="0"/>
        <v>911315.40530157508</v>
      </c>
      <c r="Q18" s="14">
        <f t="shared" si="0"/>
        <v>391926.04686899733</v>
      </c>
      <c r="R18" s="14">
        <f t="shared" si="0"/>
        <v>-58822.704571648093</v>
      </c>
      <c r="S18" s="14">
        <f t="shared" si="0"/>
        <v>0</v>
      </c>
      <c r="T18" s="14">
        <f t="shared" si="0"/>
        <v>-84007.875528236647</v>
      </c>
      <c r="U18" s="14">
        <f t="shared" si="0"/>
        <v>1680078.5631963119</v>
      </c>
      <c r="V18" s="14">
        <f t="shared" si="0"/>
        <v>1025416.4425662698</v>
      </c>
      <c r="W18" s="14">
        <f t="shared" si="0"/>
        <v>537630.2343449865</v>
      </c>
      <c r="X18" s="14">
        <f t="shared" si="0"/>
        <v>-72586.63081060315</v>
      </c>
      <c r="Y18" s="14">
        <f t="shared" si="0"/>
        <v>-1669.0357280061467</v>
      </c>
      <c r="Z18" s="14">
        <f t="shared" si="0"/>
        <v>42776.219746446412</v>
      </c>
    </row>
    <row r="19" spans="1:26">
      <c r="A19" s="11" t="s">
        <v>289</v>
      </c>
      <c r="B19" s="13">
        <v>5057</v>
      </c>
      <c r="C19" s="13">
        <v>6776671</v>
      </c>
      <c r="D19" s="13">
        <v>4360812</v>
      </c>
      <c r="E19" s="13">
        <v>2336263</v>
      </c>
      <c r="F19" s="13">
        <v>-366303</v>
      </c>
      <c r="G19" s="13">
        <v>0</v>
      </c>
      <c r="H19" s="13">
        <v>-286707</v>
      </c>
      <c r="I19" s="13">
        <v>7860098</v>
      </c>
      <c r="J19" s="13">
        <v>4542606</v>
      </c>
      <c r="K19" s="13">
        <v>2732600</v>
      </c>
      <c r="L19" s="13">
        <v>-465632</v>
      </c>
      <c r="M19" s="13">
        <v>-27171</v>
      </c>
      <c r="N19" s="13">
        <v>92089</v>
      </c>
      <c r="O19" s="13">
        <f t="shared" si="0"/>
        <v>1340057.5439984179</v>
      </c>
      <c r="P19" s="13">
        <f t="shared" si="0"/>
        <v>862331.81728297402</v>
      </c>
      <c r="Q19" s="13">
        <f t="shared" si="0"/>
        <v>461985.96005536884</v>
      </c>
      <c r="R19" s="13">
        <f t="shared" si="0"/>
        <v>-72434.842792169264</v>
      </c>
      <c r="S19" s="13">
        <f t="shared" si="0"/>
        <v>0</v>
      </c>
      <c r="T19" s="13">
        <f t="shared" si="0"/>
        <v>-56695.076132094131</v>
      </c>
      <c r="U19" s="13">
        <f t="shared" si="0"/>
        <v>1554300.5734625272</v>
      </c>
      <c r="V19" s="13">
        <f t="shared" si="0"/>
        <v>898280.79889262398</v>
      </c>
      <c r="W19" s="13">
        <f t="shared" si="0"/>
        <v>540359.89717223647</v>
      </c>
      <c r="X19" s="13">
        <f t="shared" si="0"/>
        <v>-92076.725331224035</v>
      </c>
      <c r="Y19" s="13">
        <f t="shared" si="0"/>
        <v>-5372.9483883725525</v>
      </c>
      <c r="Z19" s="13">
        <f t="shared" si="0"/>
        <v>18210.20367807</v>
      </c>
    </row>
    <row r="20" spans="1:26">
      <c r="A20" t="s">
        <v>381</v>
      </c>
      <c r="B20" s="14">
        <v>4720</v>
      </c>
      <c r="C20" s="14">
        <v>4704256</v>
      </c>
      <c r="D20" s="14">
        <v>3261557</v>
      </c>
      <c r="E20" s="14">
        <v>1958749</v>
      </c>
      <c r="F20" s="14">
        <v>-50359</v>
      </c>
      <c r="G20" s="14">
        <v>0</v>
      </c>
      <c r="H20" s="14">
        <v>-566409</v>
      </c>
      <c r="I20" s="14">
        <v>5029999</v>
      </c>
      <c r="J20" s="14">
        <v>3302522</v>
      </c>
      <c r="K20" s="14">
        <v>2100050</v>
      </c>
      <c r="L20" s="14">
        <v>-151053</v>
      </c>
      <c r="M20" s="14">
        <v>-4529</v>
      </c>
      <c r="N20" s="14">
        <v>-528155</v>
      </c>
      <c r="O20" s="14">
        <f t="shared" si="0"/>
        <v>996664.40677966108</v>
      </c>
      <c r="P20" s="14">
        <f t="shared" si="0"/>
        <v>691007.8389830509</v>
      </c>
      <c r="Q20" s="14">
        <f t="shared" si="0"/>
        <v>414989.19491525425</v>
      </c>
      <c r="R20" s="14">
        <f t="shared" si="0"/>
        <v>-10669.27966101695</v>
      </c>
      <c r="S20" s="14">
        <f t="shared" si="0"/>
        <v>0</v>
      </c>
      <c r="T20" s="14">
        <f t="shared" si="0"/>
        <v>-120001.90677966102</v>
      </c>
      <c r="U20" s="14">
        <f t="shared" si="0"/>
        <v>1065677.7542372881</v>
      </c>
      <c r="V20" s="14">
        <f t="shared" si="0"/>
        <v>699686.86440677976</v>
      </c>
      <c r="W20" s="14">
        <f t="shared" si="0"/>
        <v>444925.84745762713</v>
      </c>
      <c r="X20" s="14">
        <f t="shared" si="0"/>
        <v>-32002.754237288136</v>
      </c>
      <c r="Y20" s="14">
        <f t="shared" si="0"/>
        <v>-959.53389830508468</v>
      </c>
      <c r="Z20" s="14">
        <f t="shared" si="0"/>
        <v>-111897.24576271186</v>
      </c>
    </row>
    <row r="21" spans="1:26">
      <c r="A21" s="11" t="s">
        <v>290</v>
      </c>
      <c r="B21" s="13">
        <v>4414</v>
      </c>
      <c r="C21" s="13">
        <v>4849110</v>
      </c>
      <c r="D21" s="13">
        <v>3082730</v>
      </c>
      <c r="E21" s="13">
        <v>1814910</v>
      </c>
      <c r="F21" s="13">
        <v>185870</v>
      </c>
      <c r="G21" s="13">
        <v>0</v>
      </c>
      <c r="H21" s="13">
        <v>137340</v>
      </c>
      <c r="I21" s="13">
        <v>7525485</v>
      </c>
      <c r="J21" s="13">
        <v>4218416</v>
      </c>
      <c r="K21" s="13">
        <v>2902305</v>
      </c>
      <c r="L21" s="13">
        <v>15769</v>
      </c>
      <c r="M21" s="13">
        <v>-26760</v>
      </c>
      <c r="N21" s="13">
        <v>393773</v>
      </c>
      <c r="O21" s="13">
        <f t="shared" si="0"/>
        <v>1098574.9886724059</v>
      </c>
      <c r="P21" s="13">
        <f t="shared" si="0"/>
        <v>698398.27820570907</v>
      </c>
      <c r="Q21" s="13">
        <f t="shared" si="0"/>
        <v>411171.27322156774</v>
      </c>
      <c r="R21" s="13">
        <f t="shared" si="0"/>
        <v>42109.198006343453</v>
      </c>
      <c r="S21" s="13">
        <f t="shared" si="0"/>
        <v>0</v>
      </c>
      <c r="T21" s="13">
        <f t="shared" si="0"/>
        <v>31114.635251472588</v>
      </c>
      <c r="U21" s="13">
        <f t="shared" si="0"/>
        <v>1704912.7775260536</v>
      </c>
      <c r="V21" s="13">
        <f t="shared" si="0"/>
        <v>955690.07702763926</v>
      </c>
      <c r="W21" s="13">
        <f t="shared" si="0"/>
        <v>657522.65518803801</v>
      </c>
      <c r="X21" s="13">
        <f t="shared" si="0"/>
        <v>3572.4966017217944</v>
      </c>
      <c r="Y21" s="13">
        <f t="shared" si="0"/>
        <v>-6062.5283189850479</v>
      </c>
      <c r="Z21" s="13">
        <f t="shared" si="0"/>
        <v>89210.013593112817</v>
      </c>
    </row>
    <row r="22" spans="1:26">
      <c r="A22" t="s">
        <v>291</v>
      </c>
      <c r="B22" s="14">
        <v>4090</v>
      </c>
      <c r="C22" s="14">
        <v>5696773</v>
      </c>
      <c r="D22" s="14">
        <v>4114620</v>
      </c>
      <c r="E22" s="14">
        <v>1814656</v>
      </c>
      <c r="F22" s="14">
        <v>-279305</v>
      </c>
      <c r="G22" s="14">
        <v>94652</v>
      </c>
      <c r="H22" s="14">
        <v>-417156</v>
      </c>
      <c r="I22" s="14">
        <v>6701653</v>
      </c>
      <c r="J22" s="14">
        <v>4370800</v>
      </c>
      <c r="K22" s="14">
        <v>2458292</v>
      </c>
      <c r="L22" s="14">
        <v>-351178</v>
      </c>
      <c r="M22" s="14">
        <v>122348</v>
      </c>
      <c r="N22" s="14">
        <v>-356269</v>
      </c>
      <c r="O22" s="14">
        <f t="shared" si="0"/>
        <v>1392854.0342298287</v>
      </c>
      <c r="P22" s="14">
        <f t="shared" si="0"/>
        <v>1006019.5599022005</v>
      </c>
      <c r="Q22" s="14">
        <f t="shared" si="0"/>
        <v>443681.17359413201</v>
      </c>
      <c r="R22" s="14">
        <f t="shared" si="0"/>
        <v>-68289.731051344745</v>
      </c>
      <c r="S22" s="14">
        <f t="shared" si="0"/>
        <v>23142.298288508555</v>
      </c>
      <c r="T22" s="14">
        <f t="shared" si="0"/>
        <v>-101994.13202933985</v>
      </c>
      <c r="U22" s="14">
        <f t="shared" si="0"/>
        <v>1638545.965770171</v>
      </c>
      <c r="V22" s="14">
        <f t="shared" si="0"/>
        <v>1068655.2567237164</v>
      </c>
      <c r="W22" s="14">
        <f t="shared" si="0"/>
        <v>601049.38875305629</v>
      </c>
      <c r="X22" s="14">
        <f t="shared" si="0"/>
        <v>-85862.591687041553</v>
      </c>
      <c r="Y22" s="14">
        <f t="shared" si="0"/>
        <v>29913.936430317848</v>
      </c>
      <c r="Z22" s="14">
        <f t="shared" si="0"/>
        <v>-87107.334963325193</v>
      </c>
    </row>
    <row r="23" spans="1:26">
      <c r="A23" s="11" t="s">
        <v>293</v>
      </c>
      <c r="B23" s="13">
        <v>3868</v>
      </c>
      <c r="C23" s="13">
        <v>4390257</v>
      </c>
      <c r="D23" s="13">
        <v>2902928</v>
      </c>
      <c r="E23" s="13">
        <v>1511087</v>
      </c>
      <c r="F23" s="13">
        <v>-62035</v>
      </c>
      <c r="G23" s="13">
        <v>0</v>
      </c>
      <c r="H23" s="13">
        <v>-85793</v>
      </c>
      <c r="I23" s="13">
        <v>4908042</v>
      </c>
      <c r="J23" s="13">
        <v>3105092</v>
      </c>
      <c r="K23" s="13">
        <v>1781570</v>
      </c>
      <c r="L23" s="13">
        <v>-113854</v>
      </c>
      <c r="M23" s="13">
        <v>2670</v>
      </c>
      <c r="N23" s="13">
        <v>-89804</v>
      </c>
      <c r="O23" s="13">
        <f t="shared" si="0"/>
        <v>1135019.9069286452</v>
      </c>
      <c r="P23" s="13">
        <f t="shared" si="0"/>
        <v>750498.44881075493</v>
      </c>
      <c r="Q23" s="13">
        <f t="shared" si="0"/>
        <v>390663.65046535677</v>
      </c>
      <c r="R23" s="13">
        <f t="shared" si="0"/>
        <v>-16038.004136504655</v>
      </c>
      <c r="S23" s="13">
        <f t="shared" si="0"/>
        <v>0</v>
      </c>
      <c r="T23" s="13">
        <f t="shared" si="0"/>
        <v>-22180.196483971045</v>
      </c>
      <c r="U23" s="13">
        <f t="shared" si="0"/>
        <v>1268883.6608066184</v>
      </c>
      <c r="V23" s="13">
        <f t="shared" si="0"/>
        <v>802764.21923474665</v>
      </c>
      <c r="W23" s="13">
        <f t="shared" si="0"/>
        <v>460592.03722854186</v>
      </c>
      <c r="X23" s="13">
        <f t="shared" si="0"/>
        <v>-29434.850051706311</v>
      </c>
      <c r="Y23" s="13">
        <f t="shared" si="0"/>
        <v>690.27921406411588</v>
      </c>
      <c r="Z23" s="13">
        <f t="shared" si="0"/>
        <v>-23217.166494312307</v>
      </c>
    </row>
    <row r="24" spans="1:26">
      <c r="A24" t="s">
        <v>292</v>
      </c>
      <c r="B24" s="14">
        <v>3840</v>
      </c>
      <c r="C24" s="14">
        <v>4986272</v>
      </c>
      <c r="D24" s="14">
        <v>3310198</v>
      </c>
      <c r="E24" s="14">
        <v>1977087</v>
      </c>
      <c r="F24" s="14">
        <v>-256189</v>
      </c>
      <c r="G24" s="14">
        <v>-11199</v>
      </c>
      <c r="H24" s="14">
        <v>-568401</v>
      </c>
      <c r="I24" s="14">
        <v>5736686</v>
      </c>
      <c r="J24" s="14">
        <v>3485354</v>
      </c>
      <c r="K24" s="14">
        <v>2231472</v>
      </c>
      <c r="L24" s="14">
        <v>-404807</v>
      </c>
      <c r="M24" s="14">
        <v>-11199</v>
      </c>
      <c r="N24" s="14">
        <v>-396146</v>
      </c>
      <c r="O24" s="14">
        <f t="shared" si="0"/>
        <v>1298508.3333333335</v>
      </c>
      <c r="P24" s="14">
        <f t="shared" si="0"/>
        <v>862030.72916666663</v>
      </c>
      <c r="Q24" s="14">
        <f t="shared" si="0"/>
        <v>514866.40624999994</v>
      </c>
      <c r="R24" s="14">
        <f t="shared" si="0"/>
        <v>-66715.885416666672</v>
      </c>
      <c r="S24" s="14">
        <f t="shared" si="0"/>
        <v>-2916.40625</v>
      </c>
      <c r="T24" s="14">
        <f t="shared" si="0"/>
        <v>-148021.09375</v>
      </c>
      <c r="U24" s="14">
        <f t="shared" si="0"/>
        <v>1493928.6458333333</v>
      </c>
      <c r="V24" s="14">
        <f t="shared" si="0"/>
        <v>907644.27083333326</v>
      </c>
      <c r="W24" s="14">
        <f t="shared" si="0"/>
        <v>581112.5</v>
      </c>
      <c r="X24" s="14">
        <f t="shared" si="0"/>
        <v>-105418.48958333334</v>
      </c>
      <c r="Y24" s="14">
        <f t="shared" si="0"/>
        <v>-2916.40625</v>
      </c>
      <c r="Z24" s="14">
        <f t="shared" si="0"/>
        <v>-103163.02083333333</v>
      </c>
    </row>
    <row r="25" spans="1:26">
      <c r="A25" s="11" t="s">
        <v>294</v>
      </c>
      <c r="B25" s="13">
        <v>3753</v>
      </c>
      <c r="C25" s="13">
        <v>4456495</v>
      </c>
      <c r="D25" s="13">
        <v>2447272</v>
      </c>
      <c r="E25" s="13">
        <v>1978164</v>
      </c>
      <c r="F25" s="13">
        <v>-114639</v>
      </c>
      <c r="G25" s="13">
        <v>0</v>
      </c>
      <c r="H25" s="13">
        <v>-83580</v>
      </c>
      <c r="I25" s="13">
        <v>4689127</v>
      </c>
      <c r="J25" s="13">
        <v>2531267</v>
      </c>
      <c r="K25" s="13">
        <v>2067232</v>
      </c>
      <c r="L25" s="13">
        <v>-197555</v>
      </c>
      <c r="M25" s="13">
        <v>0</v>
      </c>
      <c r="N25" s="13">
        <v>-106927</v>
      </c>
      <c r="O25" s="13">
        <f t="shared" si="0"/>
        <v>1187448.7077005063</v>
      </c>
      <c r="P25" s="13">
        <f t="shared" si="0"/>
        <v>652084.19930722087</v>
      </c>
      <c r="Q25" s="13">
        <f t="shared" si="0"/>
        <v>527088.72901678656</v>
      </c>
      <c r="R25" s="13">
        <f t="shared" si="0"/>
        <v>-30545.963229416469</v>
      </c>
      <c r="S25" s="13">
        <f t="shared" si="0"/>
        <v>0</v>
      </c>
      <c r="T25" s="13">
        <f t="shared" si="0"/>
        <v>-22270.183852917664</v>
      </c>
      <c r="U25" s="13">
        <f t="shared" si="0"/>
        <v>1249434.3192112977</v>
      </c>
      <c r="V25" s="13">
        <f t="shared" si="0"/>
        <v>674464.96136424202</v>
      </c>
      <c r="W25" s="13">
        <f t="shared" si="0"/>
        <v>550821.20969890757</v>
      </c>
      <c r="X25" s="13">
        <f t="shared" si="0"/>
        <v>-52639.22195576872</v>
      </c>
      <c r="Y25" s="13">
        <f t="shared" si="0"/>
        <v>0</v>
      </c>
      <c r="Z25" s="13">
        <f t="shared" si="0"/>
        <v>-28491.073807620571</v>
      </c>
    </row>
    <row r="26" spans="1:26">
      <c r="A26" t="s">
        <v>295</v>
      </c>
      <c r="B26" s="14">
        <v>3585</v>
      </c>
      <c r="C26" s="14">
        <v>3732174</v>
      </c>
      <c r="D26" s="14">
        <v>2288400</v>
      </c>
      <c r="E26" s="14">
        <v>1441188</v>
      </c>
      <c r="F26" s="14">
        <v>9600</v>
      </c>
      <c r="G26" s="14">
        <v>0</v>
      </c>
      <c r="H26" s="14">
        <v>12186</v>
      </c>
      <c r="I26" s="14">
        <v>4153145</v>
      </c>
      <c r="J26" s="14">
        <v>2381087</v>
      </c>
      <c r="K26" s="14">
        <v>1587254</v>
      </c>
      <c r="L26" s="14">
        <v>-82713</v>
      </c>
      <c r="M26" s="14">
        <v>0</v>
      </c>
      <c r="N26" s="14">
        <v>102091</v>
      </c>
      <c r="O26" s="14">
        <f t="shared" si="0"/>
        <v>1041052.7196652719</v>
      </c>
      <c r="P26" s="14">
        <f t="shared" si="0"/>
        <v>638326.35983263596</v>
      </c>
      <c r="Q26" s="14">
        <f t="shared" si="0"/>
        <v>402005.02092050208</v>
      </c>
      <c r="R26" s="14">
        <f t="shared" si="0"/>
        <v>2677.8242677824264</v>
      </c>
      <c r="S26" s="14">
        <f t="shared" si="0"/>
        <v>0</v>
      </c>
      <c r="T26" s="14">
        <f t="shared" si="0"/>
        <v>3399.1631799163179</v>
      </c>
      <c r="U26" s="14">
        <f t="shared" si="0"/>
        <v>1158478.3821478381</v>
      </c>
      <c r="V26" s="14">
        <f t="shared" si="0"/>
        <v>664180.47419804742</v>
      </c>
      <c r="W26" s="14">
        <f t="shared" si="0"/>
        <v>442748.67503486754</v>
      </c>
      <c r="X26" s="14">
        <f t="shared" si="0"/>
        <v>-23071.966527196655</v>
      </c>
      <c r="Y26" s="14">
        <f t="shared" si="0"/>
        <v>0</v>
      </c>
      <c r="Z26" s="14">
        <f t="shared" si="0"/>
        <v>28477.266387726639</v>
      </c>
    </row>
    <row r="27" spans="1:26">
      <c r="A27" s="11" t="s">
        <v>296</v>
      </c>
      <c r="B27" s="13">
        <v>3041</v>
      </c>
      <c r="C27" s="13">
        <v>4233930</v>
      </c>
      <c r="D27" s="13">
        <v>2695098</v>
      </c>
      <c r="E27" s="13">
        <v>1355028</v>
      </c>
      <c r="F27" s="13">
        <v>-138069</v>
      </c>
      <c r="G27" s="13">
        <v>0</v>
      </c>
      <c r="H27" s="13">
        <v>45735</v>
      </c>
      <c r="I27" s="13">
        <v>5577682</v>
      </c>
      <c r="J27" s="13">
        <v>3193571</v>
      </c>
      <c r="K27" s="13">
        <v>2033942</v>
      </c>
      <c r="L27" s="13">
        <v>-265705</v>
      </c>
      <c r="M27" s="13">
        <v>-5557</v>
      </c>
      <c r="N27" s="13">
        <v>78907</v>
      </c>
      <c r="O27" s="13">
        <f t="shared" si="0"/>
        <v>1392282.1440315687</v>
      </c>
      <c r="P27" s="13">
        <f t="shared" si="0"/>
        <v>886253.86386057222</v>
      </c>
      <c r="Q27" s="13">
        <f t="shared" si="0"/>
        <v>445586.32028937846</v>
      </c>
      <c r="R27" s="13">
        <f t="shared" si="0"/>
        <v>-45402.499177902006</v>
      </c>
      <c r="S27" s="13">
        <f t="shared" si="0"/>
        <v>0</v>
      </c>
      <c r="T27" s="13">
        <f t="shared" si="0"/>
        <v>15039.460703715882</v>
      </c>
      <c r="U27" s="13">
        <f t="shared" si="0"/>
        <v>1834160.4735284445</v>
      </c>
      <c r="V27" s="13">
        <f t="shared" si="0"/>
        <v>1050171.3252219665</v>
      </c>
      <c r="W27" s="13">
        <f t="shared" si="0"/>
        <v>668839.85531075299</v>
      </c>
      <c r="X27" s="13">
        <f t="shared" si="0"/>
        <v>-87374.219006905623</v>
      </c>
      <c r="Y27" s="13">
        <f t="shared" si="0"/>
        <v>-1827.3594212430121</v>
      </c>
      <c r="Z27" s="13">
        <f t="shared" si="0"/>
        <v>25947.714567576455</v>
      </c>
    </row>
    <row r="28" spans="1:26">
      <c r="A28" t="s">
        <v>297</v>
      </c>
      <c r="B28" s="14">
        <v>2984</v>
      </c>
      <c r="C28" s="14">
        <v>3426683</v>
      </c>
      <c r="D28" s="14">
        <v>2187317</v>
      </c>
      <c r="E28" s="14">
        <v>1285256</v>
      </c>
      <c r="F28" s="14">
        <v>-274501</v>
      </c>
      <c r="G28" s="14">
        <v>0</v>
      </c>
      <c r="H28" s="14">
        <v>-320391</v>
      </c>
      <c r="I28" s="14">
        <v>3520251</v>
      </c>
      <c r="J28" s="14">
        <v>2189524</v>
      </c>
      <c r="K28" s="14">
        <v>1392615</v>
      </c>
      <c r="L28" s="14">
        <v>-294661</v>
      </c>
      <c r="M28" s="14">
        <v>0</v>
      </c>
      <c r="N28" s="14">
        <v>-356549</v>
      </c>
      <c r="O28" s="14">
        <f t="shared" si="0"/>
        <v>1148352.2117962467</v>
      </c>
      <c r="P28" s="14">
        <f t="shared" si="0"/>
        <v>733015.08042895445</v>
      </c>
      <c r="Q28" s="14">
        <f t="shared" si="0"/>
        <v>430715.81769436994</v>
      </c>
      <c r="R28" s="14">
        <f t="shared" si="0"/>
        <v>-91990.951742627352</v>
      </c>
      <c r="S28" s="14">
        <f t="shared" si="0"/>
        <v>0</v>
      </c>
      <c r="T28" s="14">
        <f t="shared" si="0"/>
        <v>-107369.63806970509</v>
      </c>
      <c r="U28" s="14">
        <f t="shared" si="0"/>
        <v>1179708.7801608578</v>
      </c>
      <c r="V28" s="14">
        <f t="shared" si="0"/>
        <v>733754.69168900803</v>
      </c>
      <c r="W28" s="14">
        <f t="shared" si="0"/>
        <v>466694.03485254693</v>
      </c>
      <c r="X28" s="14">
        <f t="shared" si="0"/>
        <v>-98746.983914209108</v>
      </c>
      <c r="Y28" s="14">
        <f t="shared" si="0"/>
        <v>0</v>
      </c>
      <c r="Z28" s="14">
        <f t="shared" si="0"/>
        <v>-119486.93029490615</v>
      </c>
    </row>
    <row r="29" spans="1:26">
      <c r="A29" s="11" t="s">
        <v>299</v>
      </c>
      <c r="B29" s="13">
        <v>2481</v>
      </c>
      <c r="C29" s="13">
        <v>2910911</v>
      </c>
      <c r="D29" s="13">
        <v>1221347</v>
      </c>
      <c r="E29" s="13">
        <v>1487376</v>
      </c>
      <c r="F29" s="13">
        <v>-74989</v>
      </c>
      <c r="G29" s="13">
        <v>0</v>
      </c>
      <c r="H29" s="13">
        <v>127199</v>
      </c>
      <c r="I29" s="13">
        <v>3384880</v>
      </c>
      <c r="J29" s="13">
        <v>1314392</v>
      </c>
      <c r="K29" s="13">
        <v>1659920</v>
      </c>
      <c r="L29" s="13">
        <v>-113180</v>
      </c>
      <c r="M29" s="13">
        <v>0</v>
      </c>
      <c r="N29" s="13">
        <v>297388</v>
      </c>
      <c r="O29" s="13">
        <f t="shared" si="0"/>
        <v>1173281.3381700928</v>
      </c>
      <c r="P29" s="13">
        <f t="shared" si="0"/>
        <v>492280.12898024992</v>
      </c>
      <c r="Q29" s="13">
        <f t="shared" si="0"/>
        <v>599506.65054413548</v>
      </c>
      <c r="R29" s="13">
        <f t="shared" si="0"/>
        <v>-30225.312374042725</v>
      </c>
      <c r="S29" s="13">
        <f t="shared" si="0"/>
        <v>0</v>
      </c>
      <c r="T29" s="13">
        <f t="shared" si="0"/>
        <v>51269.246271664648</v>
      </c>
      <c r="U29" s="13">
        <f t="shared" si="0"/>
        <v>1364320.8383716245</v>
      </c>
      <c r="V29" s="13">
        <f t="shared" si="0"/>
        <v>529783.15195485682</v>
      </c>
      <c r="W29" s="13">
        <f t="shared" si="0"/>
        <v>669052.80128980242</v>
      </c>
      <c r="X29" s="13">
        <f t="shared" si="0"/>
        <v>-45618.702136235392</v>
      </c>
      <c r="Y29" s="13">
        <f t="shared" si="0"/>
        <v>0</v>
      </c>
      <c r="Z29" s="13">
        <f t="shared" si="0"/>
        <v>119866.18299072955</v>
      </c>
    </row>
    <row r="30" spans="1:26">
      <c r="A30" t="s">
        <v>298</v>
      </c>
      <c r="B30" s="14">
        <v>2450</v>
      </c>
      <c r="C30" s="14">
        <v>2919982</v>
      </c>
      <c r="D30" s="14">
        <v>1802568</v>
      </c>
      <c r="E30" s="14">
        <v>1160978</v>
      </c>
      <c r="F30" s="14">
        <v>-20248</v>
      </c>
      <c r="G30" s="14">
        <v>0</v>
      </c>
      <c r="H30" s="14">
        <v>-63812</v>
      </c>
      <c r="I30" s="14">
        <v>3234298</v>
      </c>
      <c r="J30" s="14">
        <v>1877221</v>
      </c>
      <c r="K30" s="14">
        <v>1291146</v>
      </c>
      <c r="L30" s="14">
        <v>-64203</v>
      </c>
      <c r="M30" s="14">
        <v>0</v>
      </c>
      <c r="N30" s="14">
        <v>1728</v>
      </c>
      <c r="O30" s="14">
        <f t="shared" si="0"/>
        <v>1191829.387755102</v>
      </c>
      <c r="P30" s="14">
        <f t="shared" si="0"/>
        <v>735742.04081632651</v>
      </c>
      <c r="Q30" s="14">
        <f t="shared" si="0"/>
        <v>473868.57142857142</v>
      </c>
      <c r="R30" s="14">
        <f t="shared" ref="R30:Z58" si="1">(F30/$B30)*1000</f>
        <v>-8264.4897959183672</v>
      </c>
      <c r="S30" s="14">
        <f t="shared" si="1"/>
        <v>0</v>
      </c>
      <c r="T30" s="14">
        <f t="shared" si="1"/>
        <v>-26045.714285714286</v>
      </c>
      <c r="U30" s="14">
        <f t="shared" si="1"/>
        <v>1320121.6326530611</v>
      </c>
      <c r="V30" s="14">
        <f t="shared" si="1"/>
        <v>766212.6530612245</v>
      </c>
      <c r="W30" s="14">
        <f t="shared" si="1"/>
        <v>526998.3673469387</v>
      </c>
      <c r="X30" s="14">
        <f t="shared" si="1"/>
        <v>-26205.306122448979</v>
      </c>
      <c r="Y30" s="14">
        <f t="shared" si="1"/>
        <v>0</v>
      </c>
      <c r="Z30" s="14">
        <f t="shared" si="1"/>
        <v>705.30612244897964</v>
      </c>
    </row>
    <row r="31" spans="1:26">
      <c r="A31" s="11" t="s">
        <v>301</v>
      </c>
      <c r="B31" s="13">
        <v>1971</v>
      </c>
      <c r="C31" s="13">
        <v>2143853</v>
      </c>
      <c r="D31" s="13">
        <v>1181262</v>
      </c>
      <c r="E31" s="13">
        <v>938316</v>
      </c>
      <c r="F31" s="13">
        <v>-40229</v>
      </c>
      <c r="G31" s="13">
        <v>0</v>
      </c>
      <c r="H31" s="13">
        <v>-15954</v>
      </c>
      <c r="I31" s="13">
        <v>2312841</v>
      </c>
      <c r="J31" s="13">
        <v>1181262</v>
      </c>
      <c r="K31" s="13">
        <v>1014677</v>
      </c>
      <c r="L31" s="13">
        <v>-56327</v>
      </c>
      <c r="M31" s="13">
        <v>-791</v>
      </c>
      <c r="N31" s="13">
        <v>59784</v>
      </c>
      <c r="O31" s="13">
        <f t="shared" ref="O31:T62" si="2">(C31/$B31)*1000</f>
        <v>1087698.1227803146</v>
      </c>
      <c r="P31" s="13">
        <f t="shared" si="2"/>
        <v>599321.15677321155</v>
      </c>
      <c r="Q31" s="13">
        <f t="shared" si="2"/>
        <v>476060.88280060887</v>
      </c>
      <c r="R31" s="13">
        <f t="shared" si="1"/>
        <v>-20410.45154743785</v>
      </c>
      <c r="S31" s="13">
        <f t="shared" si="1"/>
        <v>0</v>
      </c>
      <c r="T31" s="13">
        <f t="shared" si="1"/>
        <v>-8094.3683409436835</v>
      </c>
      <c r="U31" s="13">
        <f t="shared" si="1"/>
        <v>1173435.3120243531</v>
      </c>
      <c r="V31" s="13">
        <f t="shared" si="1"/>
        <v>599321.15677321155</v>
      </c>
      <c r="W31" s="13">
        <f t="shared" si="1"/>
        <v>514803.1456113648</v>
      </c>
      <c r="X31" s="13">
        <f t="shared" si="1"/>
        <v>-28577.879249112128</v>
      </c>
      <c r="Y31" s="13">
        <f t="shared" si="1"/>
        <v>-401.31912734652457</v>
      </c>
      <c r="Z31" s="13">
        <f t="shared" si="1"/>
        <v>30331.811263318112</v>
      </c>
    </row>
    <row r="32" spans="1:26">
      <c r="A32" t="s">
        <v>300</v>
      </c>
      <c r="B32" s="14">
        <v>1966</v>
      </c>
      <c r="C32" s="14">
        <v>2598320</v>
      </c>
      <c r="D32" s="14">
        <v>1786299</v>
      </c>
      <c r="E32" s="14">
        <v>1021870</v>
      </c>
      <c r="F32" s="14">
        <v>25666</v>
      </c>
      <c r="G32" s="14">
        <v>0</v>
      </c>
      <c r="H32" s="14">
        <v>-184183</v>
      </c>
      <c r="I32" s="14">
        <v>3278623</v>
      </c>
      <c r="J32" s="14">
        <v>2151935</v>
      </c>
      <c r="K32" s="14">
        <v>1264187</v>
      </c>
      <c r="L32" s="14">
        <v>-17440</v>
      </c>
      <c r="M32" s="14">
        <v>0</v>
      </c>
      <c r="N32" s="14">
        <v>-154939</v>
      </c>
      <c r="O32" s="14">
        <f t="shared" si="2"/>
        <v>1321627.6703967447</v>
      </c>
      <c r="P32" s="14">
        <f t="shared" si="2"/>
        <v>908595.6256358088</v>
      </c>
      <c r="Q32" s="14">
        <f t="shared" si="2"/>
        <v>519771.10885045782</v>
      </c>
      <c r="R32" s="14">
        <f t="shared" si="1"/>
        <v>13054.933875890132</v>
      </c>
      <c r="S32" s="14">
        <f t="shared" si="1"/>
        <v>0</v>
      </c>
      <c r="T32" s="14">
        <f t="shared" si="1"/>
        <v>-93684.130213631754</v>
      </c>
      <c r="U32" s="14">
        <f t="shared" si="1"/>
        <v>1667661.7497456763</v>
      </c>
      <c r="V32" s="14">
        <f t="shared" si="1"/>
        <v>1094575.2797558494</v>
      </c>
      <c r="W32" s="14">
        <f t="shared" si="1"/>
        <v>643024.92370295012</v>
      </c>
      <c r="X32" s="14">
        <f t="shared" si="1"/>
        <v>-8870.8036622583932</v>
      </c>
      <c r="Y32" s="14">
        <f t="shared" si="1"/>
        <v>0</v>
      </c>
      <c r="Z32" s="14">
        <f t="shared" si="1"/>
        <v>-78809.257375381494</v>
      </c>
    </row>
    <row r="33" spans="1:26">
      <c r="A33" s="11" t="s">
        <v>302</v>
      </c>
      <c r="B33" s="13">
        <v>1860</v>
      </c>
      <c r="C33" s="13">
        <v>2294973</v>
      </c>
      <c r="D33" s="13">
        <v>1530915</v>
      </c>
      <c r="E33" s="13">
        <v>782897</v>
      </c>
      <c r="F33" s="13">
        <v>-14045</v>
      </c>
      <c r="G33" s="13">
        <v>0</v>
      </c>
      <c r="H33" s="13">
        <v>-32884</v>
      </c>
      <c r="I33" s="13">
        <v>2648188</v>
      </c>
      <c r="J33" s="13">
        <v>1630928</v>
      </c>
      <c r="K33" s="13">
        <v>989546</v>
      </c>
      <c r="L33" s="13">
        <v>-54895</v>
      </c>
      <c r="M33" s="13">
        <v>-10592</v>
      </c>
      <c r="N33" s="13">
        <v>-37773</v>
      </c>
      <c r="O33" s="13">
        <f t="shared" si="2"/>
        <v>1233856.451612903</v>
      </c>
      <c r="P33" s="13">
        <f t="shared" si="2"/>
        <v>823072.58064516133</v>
      </c>
      <c r="Q33" s="13">
        <f t="shared" si="2"/>
        <v>420912.36559139786</v>
      </c>
      <c r="R33" s="13">
        <f t="shared" si="1"/>
        <v>-7551.0752688172042</v>
      </c>
      <c r="S33" s="13">
        <f t="shared" si="1"/>
        <v>0</v>
      </c>
      <c r="T33" s="13">
        <f t="shared" si="1"/>
        <v>-17679.569892473119</v>
      </c>
      <c r="U33" s="13">
        <f t="shared" si="1"/>
        <v>1423756.9892473118</v>
      </c>
      <c r="V33" s="13">
        <f t="shared" si="1"/>
        <v>876843.01075268816</v>
      </c>
      <c r="W33" s="13">
        <f t="shared" si="1"/>
        <v>532013.97849462368</v>
      </c>
      <c r="X33" s="13">
        <f t="shared" si="1"/>
        <v>-29513.440860215051</v>
      </c>
      <c r="Y33" s="13">
        <f t="shared" si="1"/>
        <v>-5694.6236559139779</v>
      </c>
      <c r="Z33" s="13">
        <f t="shared" si="1"/>
        <v>-20308.064516129034</v>
      </c>
    </row>
    <row r="34" spans="1:26">
      <c r="A34" t="s">
        <v>303</v>
      </c>
      <c r="B34" s="14">
        <v>1810</v>
      </c>
      <c r="C34" s="14">
        <v>2103856</v>
      </c>
      <c r="D34" s="14">
        <v>1078229</v>
      </c>
      <c r="E34" s="14">
        <v>771500</v>
      </c>
      <c r="F34" s="14">
        <v>-84040</v>
      </c>
      <c r="G34" s="14">
        <v>0</v>
      </c>
      <c r="H34" s="14">
        <v>170087</v>
      </c>
      <c r="I34" s="14">
        <v>2330489</v>
      </c>
      <c r="J34" s="14">
        <v>1088952</v>
      </c>
      <c r="K34" s="14">
        <v>928447</v>
      </c>
      <c r="L34" s="14">
        <v>-145979</v>
      </c>
      <c r="M34" s="14">
        <v>4392</v>
      </c>
      <c r="N34" s="14">
        <v>171503</v>
      </c>
      <c r="O34" s="14">
        <f t="shared" si="2"/>
        <v>1162351.3812154697</v>
      </c>
      <c r="P34" s="14">
        <f t="shared" si="2"/>
        <v>595706.62983425416</v>
      </c>
      <c r="Q34" s="14">
        <f t="shared" si="2"/>
        <v>426243.09392265195</v>
      </c>
      <c r="R34" s="14">
        <f t="shared" si="1"/>
        <v>-46430.939226519338</v>
      </c>
      <c r="S34" s="14">
        <f t="shared" si="1"/>
        <v>0</v>
      </c>
      <c r="T34" s="14">
        <f t="shared" si="1"/>
        <v>93970.718232044208</v>
      </c>
      <c r="U34" s="14">
        <f t="shared" si="1"/>
        <v>1287562.9834254144</v>
      </c>
      <c r="V34" s="14">
        <f t="shared" si="1"/>
        <v>601630.93922651932</v>
      </c>
      <c r="W34" s="14">
        <f t="shared" si="1"/>
        <v>512954.14364640886</v>
      </c>
      <c r="X34" s="14">
        <f t="shared" si="1"/>
        <v>-80651.381215469606</v>
      </c>
      <c r="Y34" s="14">
        <f t="shared" si="1"/>
        <v>2426.5193370165744</v>
      </c>
      <c r="Z34" s="14">
        <f t="shared" si="1"/>
        <v>94753.038674033145</v>
      </c>
    </row>
    <row r="35" spans="1:26">
      <c r="A35" s="11" t="s">
        <v>304</v>
      </c>
      <c r="B35" s="13">
        <v>1666</v>
      </c>
      <c r="C35" s="13">
        <v>2265829</v>
      </c>
      <c r="D35" s="13">
        <v>1378703</v>
      </c>
      <c r="E35" s="13">
        <v>837585</v>
      </c>
      <c r="F35" s="13">
        <v>-38529</v>
      </c>
      <c r="G35" s="13">
        <v>0</v>
      </c>
      <c r="H35" s="13">
        <v>11012</v>
      </c>
      <c r="I35" s="13">
        <v>2940334</v>
      </c>
      <c r="J35" s="13">
        <v>1662213</v>
      </c>
      <c r="K35" s="13">
        <v>1029806</v>
      </c>
      <c r="L35" s="13">
        <v>-88274</v>
      </c>
      <c r="M35" s="13">
        <v>0</v>
      </c>
      <c r="N35" s="13">
        <v>160041</v>
      </c>
      <c r="O35" s="13">
        <f t="shared" si="2"/>
        <v>1360041.4165666266</v>
      </c>
      <c r="P35" s="13">
        <f t="shared" si="2"/>
        <v>827552.82112845138</v>
      </c>
      <c r="Q35" s="13">
        <f t="shared" si="2"/>
        <v>502752.10084033612</v>
      </c>
      <c r="R35" s="13">
        <f t="shared" si="1"/>
        <v>-23126.650660264106</v>
      </c>
      <c r="S35" s="13">
        <f t="shared" si="1"/>
        <v>0</v>
      </c>
      <c r="T35" s="13">
        <f t="shared" si="1"/>
        <v>6609.8439375750295</v>
      </c>
      <c r="U35" s="13">
        <f t="shared" si="1"/>
        <v>1764906.3625450181</v>
      </c>
      <c r="V35" s="13">
        <f t="shared" si="1"/>
        <v>997726.89075630251</v>
      </c>
      <c r="W35" s="13">
        <f t="shared" si="1"/>
        <v>618130.85234093643</v>
      </c>
      <c r="X35" s="13">
        <f t="shared" si="1"/>
        <v>-52985.594237695077</v>
      </c>
      <c r="Y35" s="13">
        <f t="shared" si="1"/>
        <v>0</v>
      </c>
      <c r="Z35" s="13">
        <f t="shared" si="1"/>
        <v>96063.02521008403</v>
      </c>
    </row>
    <row r="36" spans="1:26">
      <c r="A36" t="s">
        <v>305</v>
      </c>
      <c r="B36" s="14">
        <v>1354</v>
      </c>
      <c r="C36" s="14">
        <v>1422003</v>
      </c>
      <c r="D36" s="14">
        <v>923476</v>
      </c>
      <c r="E36" s="14">
        <v>672897</v>
      </c>
      <c r="F36" s="14">
        <v>-69724</v>
      </c>
      <c r="G36" s="14">
        <v>0</v>
      </c>
      <c r="H36" s="14">
        <v>-244094</v>
      </c>
      <c r="I36" s="14">
        <v>1476911</v>
      </c>
      <c r="J36" s="14">
        <v>924350</v>
      </c>
      <c r="K36" s="14">
        <v>712069</v>
      </c>
      <c r="L36" s="14">
        <v>-76721</v>
      </c>
      <c r="M36" s="14">
        <v>0</v>
      </c>
      <c r="N36" s="14">
        <v>-236229</v>
      </c>
      <c r="O36" s="14">
        <f t="shared" si="2"/>
        <v>1050223.7813884786</v>
      </c>
      <c r="P36" s="14">
        <f t="shared" si="2"/>
        <v>682035.45051698666</v>
      </c>
      <c r="Q36" s="14">
        <f t="shared" si="2"/>
        <v>496969.71935007384</v>
      </c>
      <c r="R36" s="14">
        <f t="shared" si="1"/>
        <v>-51494.830132939438</v>
      </c>
      <c r="S36" s="14">
        <f t="shared" si="1"/>
        <v>0</v>
      </c>
      <c r="T36" s="14">
        <f t="shared" si="1"/>
        <v>-180276.21861152141</v>
      </c>
      <c r="U36" s="14">
        <f t="shared" si="1"/>
        <v>1090776.2186115214</v>
      </c>
      <c r="V36" s="14">
        <f t="shared" si="1"/>
        <v>682680.94534711959</v>
      </c>
      <c r="W36" s="14">
        <f t="shared" si="1"/>
        <v>525900.29542097484</v>
      </c>
      <c r="X36" s="14">
        <f t="shared" si="1"/>
        <v>-56662.481536189072</v>
      </c>
      <c r="Y36" s="14">
        <f t="shared" si="1"/>
        <v>0</v>
      </c>
      <c r="Z36" s="14">
        <f t="shared" si="1"/>
        <v>-174467.5036927622</v>
      </c>
    </row>
    <row r="37" spans="1:26">
      <c r="A37" s="11" t="s">
        <v>306</v>
      </c>
      <c r="B37" s="13">
        <v>1226</v>
      </c>
      <c r="C37" s="13">
        <v>1576478</v>
      </c>
      <c r="D37" s="13">
        <v>896718</v>
      </c>
      <c r="E37" s="13">
        <v>644388</v>
      </c>
      <c r="F37" s="13">
        <v>-3379</v>
      </c>
      <c r="G37" s="13">
        <v>0</v>
      </c>
      <c r="H37" s="13">
        <v>31993</v>
      </c>
      <c r="I37" s="13">
        <v>1765555</v>
      </c>
      <c r="J37" s="13">
        <v>921948</v>
      </c>
      <c r="K37" s="13">
        <v>767477</v>
      </c>
      <c r="L37" s="13">
        <v>-54888</v>
      </c>
      <c r="M37" s="13">
        <v>3547</v>
      </c>
      <c r="N37" s="13">
        <v>24789</v>
      </c>
      <c r="O37" s="13">
        <f t="shared" si="2"/>
        <v>1285871.1256117455</v>
      </c>
      <c r="P37" s="13">
        <f t="shared" si="2"/>
        <v>731417.6182707994</v>
      </c>
      <c r="Q37" s="13">
        <f t="shared" si="2"/>
        <v>525601.95758564444</v>
      </c>
      <c r="R37" s="13">
        <f t="shared" si="1"/>
        <v>-2756.1174551386625</v>
      </c>
      <c r="S37" s="13">
        <f t="shared" si="1"/>
        <v>0</v>
      </c>
      <c r="T37" s="13">
        <f t="shared" si="1"/>
        <v>26095.432300163131</v>
      </c>
      <c r="U37" s="13">
        <f t="shared" si="1"/>
        <v>1440093.8009787928</v>
      </c>
      <c r="V37" s="13">
        <f t="shared" si="1"/>
        <v>751996.73735725938</v>
      </c>
      <c r="W37" s="13">
        <f t="shared" si="1"/>
        <v>626000.81566068518</v>
      </c>
      <c r="X37" s="13">
        <f t="shared" si="1"/>
        <v>-44769.983686786298</v>
      </c>
      <c r="Y37" s="13">
        <f t="shared" si="1"/>
        <v>2893.1484502446979</v>
      </c>
      <c r="Z37" s="13">
        <f t="shared" si="1"/>
        <v>20219.412724306691</v>
      </c>
    </row>
    <row r="38" spans="1:26">
      <c r="A38" t="s">
        <v>307</v>
      </c>
      <c r="B38" s="14">
        <v>1211</v>
      </c>
      <c r="C38" s="14">
        <v>1507249</v>
      </c>
      <c r="D38" s="14">
        <v>1012245</v>
      </c>
      <c r="E38" s="14">
        <v>486864</v>
      </c>
      <c r="F38" s="14">
        <v>-119011</v>
      </c>
      <c r="G38" s="14">
        <v>0</v>
      </c>
      <c r="H38" s="14">
        <v>-110871</v>
      </c>
      <c r="I38" s="14">
        <v>1910894</v>
      </c>
      <c r="J38" s="14">
        <v>1284985</v>
      </c>
      <c r="K38" s="14">
        <v>583455</v>
      </c>
      <c r="L38" s="14">
        <v>-146498</v>
      </c>
      <c r="M38" s="14">
        <v>16228</v>
      </c>
      <c r="N38" s="14">
        <v>-87816</v>
      </c>
      <c r="O38" s="14">
        <f t="shared" si="2"/>
        <v>1244631.7093311313</v>
      </c>
      <c r="P38" s="14">
        <f t="shared" si="2"/>
        <v>835875.30966143683</v>
      </c>
      <c r="Q38" s="14">
        <f t="shared" si="2"/>
        <v>402034.68208092486</v>
      </c>
      <c r="R38" s="14">
        <f t="shared" si="1"/>
        <v>-98274.979355904201</v>
      </c>
      <c r="S38" s="14">
        <f t="shared" si="1"/>
        <v>0</v>
      </c>
      <c r="T38" s="14">
        <f t="shared" si="1"/>
        <v>-91553.261767134594</v>
      </c>
      <c r="U38" s="14">
        <f t="shared" si="1"/>
        <v>1577947.1511147812</v>
      </c>
      <c r="V38" s="14">
        <f t="shared" si="1"/>
        <v>1061094.137076796</v>
      </c>
      <c r="W38" s="14">
        <f t="shared" si="1"/>
        <v>481796.03633360856</v>
      </c>
      <c r="X38" s="14">
        <f t="shared" si="1"/>
        <v>-120972.74979355905</v>
      </c>
      <c r="Y38" s="14">
        <f t="shared" si="1"/>
        <v>13400.495458298927</v>
      </c>
      <c r="Z38" s="14">
        <f t="shared" si="1"/>
        <v>-72515.276630883556</v>
      </c>
    </row>
    <row r="39" spans="1:26">
      <c r="A39" s="11" t="s">
        <v>308</v>
      </c>
      <c r="B39" s="13">
        <v>1164</v>
      </c>
      <c r="C39" s="13">
        <v>1536400</v>
      </c>
      <c r="D39" s="13">
        <v>808855</v>
      </c>
      <c r="E39" s="13">
        <v>754287</v>
      </c>
      <c r="F39" s="13">
        <v>-54261</v>
      </c>
      <c r="G39" s="13">
        <v>0</v>
      </c>
      <c r="H39" s="13">
        <v>-81003</v>
      </c>
      <c r="I39" s="13">
        <v>1776445</v>
      </c>
      <c r="J39" s="13">
        <v>832419</v>
      </c>
      <c r="K39" s="13">
        <v>878331</v>
      </c>
      <c r="L39" s="13">
        <v>-90248</v>
      </c>
      <c r="M39" s="13">
        <v>-15300</v>
      </c>
      <c r="N39" s="13">
        <v>-39853</v>
      </c>
      <c r="O39" s="13">
        <f t="shared" si="2"/>
        <v>1319931.2714776632</v>
      </c>
      <c r="P39" s="13">
        <f t="shared" si="2"/>
        <v>694892.61168384878</v>
      </c>
      <c r="Q39" s="13">
        <f t="shared" si="2"/>
        <v>648012.88659793814</v>
      </c>
      <c r="R39" s="13">
        <f t="shared" si="1"/>
        <v>-46615.979381443292</v>
      </c>
      <c r="S39" s="13">
        <f t="shared" si="1"/>
        <v>0</v>
      </c>
      <c r="T39" s="13">
        <f t="shared" si="1"/>
        <v>-69590.206185567018</v>
      </c>
      <c r="U39" s="13">
        <f t="shared" si="1"/>
        <v>1526155.4982817869</v>
      </c>
      <c r="V39" s="13">
        <f t="shared" si="1"/>
        <v>715136.59793814435</v>
      </c>
      <c r="W39" s="13">
        <f t="shared" si="1"/>
        <v>754579.89690721652</v>
      </c>
      <c r="X39" s="13">
        <f t="shared" si="1"/>
        <v>-77532.646048109964</v>
      </c>
      <c r="Y39" s="13">
        <f t="shared" si="1"/>
        <v>-13144.329896907217</v>
      </c>
      <c r="Z39" s="13">
        <f t="shared" si="1"/>
        <v>-34237.972508591061</v>
      </c>
    </row>
    <row r="40" spans="1:26">
      <c r="A40" t="s">
        <v>310</v>
      </c>
      <c r="B40" s="14">
        <v>1131</v>
      </c>
      <c r="C40" s="14">
        <v>1424653</v>
      </c>
      <c r="D40" s="14">
        <v>876869</v>
      </c>
      <c r="E40" s="14">
        <v>508319</v>
      </c>
      <c r="F40" s="14">
        <v>-85360</v>
      </c>
      <c r="G40" s="14">
        <v>0</v>
      </c>
      <c r="H40" s="14">
        <v>-45895</v>
      </c>
      <c r="I40" s="14">
        <v>1764694</v>
      </c>
      <c r="J40" s="14">
        <v>929057</v>
      </c>
      <c r="K40" s="14">
        <v>637331</v>
      </c>
      <c r="L40" s="14">
        <v>-113250</v>
      </c>
      <c r="M40" s="14">
        <v>0</v>
      </c>
      <c r="N40" s="14">
        <v>85056</v>
      </c>
      <c r="O40" s="14">
        <f t="shared" si="2"/>
        <v>1259640.1414677277</v>
      </c>
      <c r="P40" s="14">
        <f t="shared" si="2"/>
        <v>775304.15561450052</v>
      </c>
      <c r="Q40" s="14">
        <f t="shared" si="2"/>
        <v>449442.08664898318</v>
      </c>
      <c r="R40" s="14">
        <f t="shared" si="1"/>
        <v>-75473.032714412024</v>
      </c>
      <c r="S40" s="14">
        <f t="shared" si="1"/>
        <v>0</v>
      </c>
      <c r="T40" s="14">
        <f t="shared" si="1"/>
        <v>-40579.133510167994</v>
      </c>
      <c r="U40" s="14">
        <f t="shared" si="1"/>
        <v>1560295.3138815209</v>
      </c>
      <c r="V40" s="14">
        <f t="shared" si="1"/>
        <v>821447.39168877096</v>
      </c>
      <c r="W40" s="14">
        <f t="shared" si="1"/>
        <v>563511.05216622457</v>
      </c>
      <c r="X40" s="14">
        <f t="shared" si="1"/>
        <v>-100132.62599469496</v>
      </c>
      <c r="Y40" s="14">
        <f t="shared" si="1"/>
        <v>0</v>
      </c>
      <c r="Z40" s="14">
        <f t="shared" si="1"/>
        <v>75204.24403183024</v>
      </c>
    </row>
    <row r="41" spans="1:26">
      <c r="A41" s="11" t="s">
        <v>309</v>
      </c>
      <c r="B41" s="13">
        <v>1119</v>
      </c>
      <c r="C41" s="13">
        <v>1250006</v>
      </c>
      <c r="D41" s="13">
        <v>633746</v>
      </c>
      <c r="E41" s="13">
        <v>501209</v>
      </c>
      <c r="F41" s="13">
        <v>7942</v>
      </c>
      <c r="G41" s="13">
        <v>0</v>
      </c>
      <c r="H41" s="13">
        <v>122993</v>
      </c>
      <c r="I41" s="13">
        <v>1279267</v>
      </c>
      <c r="J41" s="13">
        <v>633746</v>
      </c>
      <c r="K41" s="13">
        <v>507760</v>
      </c>
      <c r="L41" s="13">
        <v>-4278</v>
      </c>
      <c r="M41" s="13">
        <v>0</v>
      </c>
      <c r="N41" s="13">
        <v>133483</v>
      </c>
      <c r="O41" s="13">
        <f t="shared" si="2"/>
        <v>1117074.1733690796</v>
      </c>
      <c r="P41" s="13">
        <f t="shared" si="2"/>
        <v>566350.3127792672</v>
      </c>
      <c r="Q41" s="13">
        <f t="shared" si="2"/>
        <v>447907.95352993748</v>
      </c>
      <c r="R41" s="13">
        <f t="shared" si="1"/>
        <v>7097.4084003574626</v>
      </c>
      <c r="S41" s="13">
        <f t="shared" si="1"/>
        <v>0</v>
      </c>
      <c r="T41" s="13">
        <f t="shared" si="1"/>
        <v>109913.31546023235</v>
      </c>
      <c r="U41" s="13">
        <f t="shared" si="1"/>
        <v>1143223.4137622877</v>
      </c>
      <c r="V41" s="13">
        <f t="shared" si="1"/>
        <v>566350.3127792672</v>
      </c>
      <c r="W41" s="13">
        <f t="shared" si="1"/>
        <v>453762.28775692586</v>
      </c>
      <c r="X41" s="13">
        <f t="shared" si="1"/>
        <v>-3823.0563002680965</v>
      </c>
      <c r="Y41" s="13">
        <f t="shared" si="1"/>
        <v>0</v>
      </c>
      <c r="Z41" s="13">
        <f t="shared" si="1"/>
        <v>119287.75692582663</v>
      </c>
    </row>
    <row r="42" spans="1:26">
      <c r="A42" t="s">
        <v>311</v>
      </c>
      <c r="B42" s="14">
        <v>956</v>
      </c>
      <c r="C42" s="14">
        <v>1304994</v>
      </c>
      <c r="D42" s="14">
        <v>764634</v>
      </c>
      <c r="E42" s="14">
        <v>485872</v>
      </c>
      <c r="F42" s="14">
        <v>-53909</v>
      </c>
      <c r="G42" s="14">
        <v>0</v>
      </c>
      <c r="H42" s="14">
        <v>579</v>
      </c>
      <c r="I42" s="14">
        <v>1526964</v>
      </c>
      <c r="J42" s="14">
        <v>816268</v>
      </c>
      <c r="K42" s="14">
        <v>543399</v>
      </c>
      <c r="L42" s="14">
        <v>-94278</v>
      </c>
      <c r="M42" s="14">
        <v>0</v>
      </c>
      <c r="N42" s="14">
        <v>73019</v>
      </c>
      <c r="O42" s="14">
        <f t="shared" si="2"/>
        <v>1365056.4853556487</v>
      </c>
      <c r="P42" s="14">
        <f t="shared" si="2"/>
        <v>799826.35983263596</v>
      </c>
      <c r="Q42" s="14">
        <f t="shared" si="2"/>
        <v>508234.30962343101</v>
      </c>
      <c r="R42" s="14">
        <f t="shared" si="1"/>
        <v>-56390.167364016736</v>
      </c>
      <c r="S42" s="14">
        <f t="shared" si="1"/>
        <v>0</v>
      </c>
      <c r="T42" s="14">
        <f t="shared" si="1"/>
        <v>605.64853556485355</v>
      </c>
      <c r="U42" s="14">
        <f t="shared" si="1"/>
        <v>1597242.6778242677</v>
      </c>
      <c r="V42" s="14">
        <f t="shared" si="1"/>
        <v>853836.82008368208</v>
      </c>
      <c r="W42" s="14">
        <f t="shared" si="1"/>
        <v>568408.99581589957</v>
      </c>
      <c r="X42" s="14">
        <f t="shared" si="1"/>
        <v>-98617.154811715474</v>
      </c>
      <c r="Y42" s="14">
        <f t="shared" si="1"/>
        <v>0</v>
      </c>
      <c r="Z42" s="14">
        <f t="shared" si="1"/>
        <v>76379.707112970704</v>
      </c>
    </row>
    <row r="43" spans="1:26">
      <c r="A43" s="11" t="s">
        <v>312</v>
      </c>
      <c r="B43" s="13">
        <v>928</v>
      </c>
      <c r="C43" s="13">
        <v>1189787</v>
      </c>
      <c r="D43" s="13">
        <v>748217</v>
      </c>
      <c r="E43" s="13">
        <v>543749</v>
      </c>
      <c r="F43" s="13">
        <v>-59151</v>
      </c>
      <c r="G43" s="13">
        <v>0</v>
      </c>
      <c r="H43" s="13">
        <v>-161330</v>
      </c>
      <c r="I43" s="13">
        <v>1353944</v>
      </c>
      <c r="J43" s="13">
        <v>782273</v>
      </c>
      <c r="K43" s="13">
        <v>576374</v>
      </c>
      <c r="L43" s="13">
        <v>-93040</v>
      </c>
      <c r="M43" s="13">
        <v>0</v>
      </c>
      <c r="N43" s="13">
        <v>-97743</v>
      </c>
      <c r="O43" s="13">
        <f t="shared" si="2"/>
        <v>1282098.0603448276</v>
      </c>
      <c r="P43" s="13">
        <f t="shared" si="2"/>
        <v>806268.31896551722</v>
      </c>
      <c r="Q43" s="13">
        <f t="shared" si="2"/>
        <v>585936.42241379316</v>
      </c>
      <c r="R43" s="13">
        <f t="shared" si="1"/>
        <v>-63740.301724137928</v>
      </c>
      <c r="S43" s="13">
        <f t="shared" si="1"/>
        <v>0</v>
      </c>
      <c r="T43" s="13">
        <f t="shared" si="1"/>
        <v>-173846.9827586207</v>
      </c>
      <c r="U43" s="13">
        <f t="shared" si="1"/>
        <v>1458991.3793103448</v>
      </c>
      <c r="V43" s="13">
        <f t="shared" si="1"/>
        <v>842966.5948275862</v>
      </c>
      <c r="W43" s="13">
        <f t="shared" si="1"/>
        <v>621092.67241379316</v>
      </c>
      <c r="X43" s="13">
        <f t="shared" si="1"/>
        <v>-100258.62068965517</v>
      </c>
      <c r="Y43" s="13">
        <f t="shared" si="1"/>
        <v>0</v>
      </c>
      <c r="Z43" s="13">
        <f t="shared" si="1"/>
        <v>-105326.50862068965</v>
      </c>
    </row>
    <row r="44" spans="1:26">
      <c r="A44" t="s">
        <v>314</v>
      </c>
      <c r="B44" s="14">
        <v>867</v>
      </c>
      <c r="C44" s="14">
        <v>1252297</v>
      </c>
      <c r="D44" s="14">
        <v>798467</v>
      </c>
      <c r="E44" s="14">
        <v>449638</v>
      </c>
      <c r="F44" s="14">
        <v>-25558</v>
      </c>
      <c r="G44" s="14">
        <v>0</v>
      </c>
      <c r="H44" s="14">
        <v>-21366</v>
      </c>
      <c r="I44" s="14">
        <v>1304520</v>
      </c>
      <c r="J44" s="14">
        <v>798467</v>
      </c>
      <c r="K44" s="14">
        <v>478945</v>
      </c>
      <c r="L44" s="14">
        <v>-40173</v>
      </c>
      <c r="M44" s="14">
        <v>-4718</v>
      </c>
      <c r="N44" s="14">
        <v>-17783</v>
      </c>
      <c r="O44" s="14">
        <f t="shared" si="2"/>
        <v>1444402.5374855825</v>
      </c>
      <c r="P44" s="14">
        <f t="shared" si="2"/>
        <v>920953.86389850057</v>
      </c>
      <c r="Q44" s="14">
        <f t="shared" si="2"/>
        <v>518613.61014994234</v>
      </c>
      <c r="R44" s="14">
        <f t="shared" si="1"/>
        <v>-29478.662053056516</v>
      </c>
      <c r="S44" s="14">
        <f t="shared" si="1"/>
        <v>0</v>
      </c>
      <c r="T44" s="14">
        <f t="shared" si="1"/>
        <v>-24643.598615916955</v>
      </c>
      <c r="U44" s="14">
        <f t="shared" si="1"/>
        <v>1504636.6782006922</v>
      </c>
      <c r="V44" s="14">
        <f t="shared" si="1"/>
        <v>920953.86389850057</v>
      </c>
      <c r="W44" s="14">
        <f t="shared" si="1"/>
        <v>552416.37831603223</v>
      </c>
      <c r="X44" s="14">
        <f t="shared" si="1"/>
        <v>-46335.6401384083</v>
      </c>
      <c r="Y44" s="14">
        <f t="shared" si="1"/>
        <v>-5441.753171856978</v>
      </c>
      <c r="Z44" s="14">
        <f t="shared" si="1"/>
        <v>-20510.957324106112</v>
      </c>
    </row>
    <row r="45" spans="1:26">
      <c r="A45" s="11" t="s">
        <v>313</v>
      </c>
      <c r="B45" s="13">
        <v>840</v>
      </c>
      <c r="C45" s="13">
        <v>1097983</v>
      </c>
      <c r="D45" s="13">
        <v>632989</v>
      </c>
      <c r="E45" s="13">
        <v>410544</v>
      </c>
      <c r="F45" s="13">
        <v>-93132</v>
      </c>
      <c r="G45" s="13">
        <v>0</v>
      </c>
      <c r="H45" s="13">
        <v>-38682</v>
      </c>
      <c r="I45" s="13">
        <v>1315870</v>
      </c>
      <c r="J45" s="13">
        <v>673420</v>
      </c>
      <c r="K45" s="13">
        <v>500393</v>
      </c>
      <c r="L45" s="13">
        <v>-112512</v>
      </c>
      <c r="M45" s="13">
        <v>0</v>
      </c>
      <c r="N45" s="13">
        <v>29545</v>
      </c>
      <c r="O45" s="13">
        <f t="shared" si="2"/>
        <v>1307122.6190476192</v>
      </c>
      <c r="P45" s="13">
        <f t="shared" si="2"/>
        <v>753558.33333333326</v>
      </c>
      <c r="Q45" s="13">
        <f t="shared" si="2"/>
        <v>488742.85714285716</v>
      </c>
      <c r="R45" s="13">
        <f t="shared" si="1"/>
        <v>-110871.42857142857</v>
      </c>
      <c r="S45" s="13">
        <f t="shared" si="1"/>
        <v>0</v>
      </c>
      <c r="T45" s="13">
        <f t="shared" si="1"/>
        <v>-46050</v>
      </c>
      <c r="U45" s="13">
        <f t="shared" si="1"/>
        <v>1566511.9047619049</v>
      </c>
      <c r="V45" s="13">
        <f t="shared" si="1"/>
        <v>801690.4761904761</v>
      </c>
      <c r="W45" s="13">
        <f t="shared" si="1"/>
        <v>595705.95238095231</v>
      </c>
      <c r="X45" s="13">
        <f t="shared" si="1"/>
        <v>-133942.85714285716</v>
      </c>
      <c r="Y45" s="13">
        <f t="shared" si="1"/>
        <v>0</v>
      </c>
      <c r="Z45" s="13">
        <f t="shared" si="1"/>
        <v>35172.619047619053</v>
      </c>
    </row>
    <row r="46" spans="1:26">
      <c r="A46" t="s">
        <v>315</v>
      </c>
      <c r="B46" s="14">
        <v>818</v>
      </c>
      <c r="C46" s="14">
        <v>1208211</v>
      </c>
      <c r="D46" s="14">
        <v>608290</v>
      </c>
      <c r="E46" s="14">
        <v>484800</v>
      </c>
      <c r="F46" s="14">
        <v>-21132</v>
      </c>
      <c r="G46" s="14">
        <v>0</v>
      </c>
      <c r="H46" s="14">
        <v>93989</v>
      </c>
      <c r="I46" s="14">
        <v>1457297</v>
      </c>
      <c r="J46" s="14">
        <v>666541</v>
      </c>
      <c r="K46" s="14">
        <v>592913</v>
      </c>
      <c r="L46" s="14">
        <v>-65321</v>
      </c>
      <c r="M46" s="14">
        <v>-2361</v>
      </c>
      <c r="N46" s="14">
        <v>130161</v>
      </c>
      <c r="O46" s="14">
        <f t="shared" si="2"/>
        <v>1477030.5623471881</v>
      </c>
      <c r="P46" s="14">
        <f t="shared" si="2"/>
        <v>743630.8068459658</v>
      </c>
      <c r="Q46" s="14">
        <f t="shared" si="2"/>
        <v>592665.03667481663</v>
      </c>
      <c r="R46" s="14">
        <f t="shared" si="1"/>
        <v>-25833.740831295847</v>
      </c>
      <c r="S46" s="14">
        <f t="shared" si="1"/>
        <v>0</v>
      </c>
      <c r="T46" s="14">
        <f t="shared" si="1"/>
        <v>114900.97799511002</v>
      </c>
      <c r="U46" s="14">
        <f t="shared" si="1"/>
        <v>1781536.6748166259</v>
      </c>
      <c r="V46" s="14">
        <f t="shared" si="1"/>
        <v>814842.29828850855</v>
      </c>
      <c r="W46" s="14">
        <f t="shared" si="1"/>
        <v>724832.51833740831</v>
      </c>
      <c r="X46" s="14">
        <f t="shared" si="1"/>
        <v>-79854.523227383863</v>
      </c>
      <c r="Y46" s="14">
        <f t="shared" si="1"/>
        <v>-2886.3080684596575</v>
      </c>
      <c r="Z46" s="14">
        <f t="shared" si="1"/>
        <v>159121.02689486553</v>
      </c>
    </row>
    <row r="47" spans="1:26">
      <c r="A47" s="11" t="s">
        <v>316</v>
      </c>
      <c r="B47" s="13">
        <v>814</v>
      </c>
      <c r="C47" s="13">
        <v>820370</v>
      </c>
      <c r="D47" s="13">
        <v>442228</v>
      </c>
      <c r="E47" s="13">
        <v>294567</v>
      </c>
      <c r="F47" s="13">
        <v>18426</v>
      </c>
      <c r="G47" s="13">
        <v>0</v>
      </c>
      <c r="H47" s="13">
        <v>102001</v>
      </c>
      <c r="I47" s="13">
        <v>914385</v>
      </c>
      <c r="J47" s="13">
        <v>442228</v>
      </c>
      <c r="K47" s="13">
        <v>323404</v>
      </c>
      <c r="L47" s="13">
        <v>-36405</v>
      </c>
      <c r="M47" s="13">
        <v>125</v>
      </c>
      <c r="N47" s="13">
        <v>112473</v>
      </c>
      <c r="O47" s="13">
        <f t="shared" si="2"/>
        <v>1007825.5528255528</v>
      </c>
      <c r="P47" s="13">
        <f t="shared" si="2"/>
        <v>543277.64127764129</v>
      </c>
      <c r="Q47" s="13">
        <f t="shared" si="2"/>
        <v>361875.9213759214</v>
      </c>
      <c r="R47" s="13">
        <f t="shared" si="1"/>
        <v>22636.363636363636</v>
      </c>
      <c r="S47" s="13">
        <f t="shared" si="1"/>
        <v>0</v>
      </c>
      <c r="T47" s="13">
        <f t="shared" si="1"/>
        <v>125308.35380835382</v>
      </c>
      <c r="U47" s="13">
        <f t="shared" si="1"/>
        <v>1123323.0958230959</v>
      </c>
      <c r="V47" s="13">
        <f t="shared" si="1"/>
        <v>543277.64127764129</v>
      </c>
      <c r="W47" s="13">
        <f t="shared" si="1"/>
        <v>397302.21130221128</v>
      </c>
      <c r="X47" s="13">
        <f t="shared" si="1"/>
        <v>-44723.587223587223</v>
      </c>
      <c r="Y47" s="13">
        <f t="shared" si="1"/>
        <v>153.56265356265357</v>
      </c>
      <c r="Z47" s="13">
        <f t="shared" si="1"/>
        <v>138173.21867321868</v>
      </c>
    </row>
    <row r="48" spans="1:26">
      <c r="A48" t="s">
        <v>318</v>
      </c>
      <c r="B48" s="14">
        <v>704</v>
      </c>
      <c r="C48" s="14">
        <v>849748</v>
      </c>
      <c r="D48" s="14">
        <v>425828</v>
      </c>
      <c r="E48" s="14">
        <v>358045</v>
      </c>
      <c r="F48" s="14">
        <v>-10209</v>
      </c>
      <c r="G48" s="14">
        <v>0</v>
      </c>
      <c r="H48" s="14">
        <v>55666</v>
      </c>
      <c r="I48" s="14">
        <v>854305</v>
      </c>
      <c r="J48" s="14">
        <v>425828</v>
      </c>
      <c r="K48" s="14">
        <v>362602</v>
      </c>
      <c r="L48" s="14">
        <v>-10209</v>
      </c>
      <c r="M48" s="14">
        <v>0</v>
      </c>
      <c r="N48" s="14">
        <v>55666</v>
      </c>
      <c r="O48" s="14">
        <f t="shared" si="2"/>
        <v>1207028.4090909089</v>
      </c>
      <c r="P48" s="14">
        <f t="shared" si="2"/>
        <v>604869.31818181812</v>
      </c>
      <c r="Q48" s="14">
        <f t="shared" si="2"/>
        <v>508586.64772727276</v>
      </c>
      <c r="R48" s="14">
        <f t="shared" si="1"/>
        <v>-14501.420454545456</v>
      </c>
      <c r="S48" s="14">
        <f t="shared" si="1"/>
        <v>0</v>
      </c>
      <c r="T48" s="14">
        <f t="shared" si="1"/>
        <v>79071.022727272735</v>
      </c>
      <c r="U48" s="14">
        <f t="shared" si="1"/>
        <v>1213501.4204545454</v>
      </c>
      <c r="V48" s="14">
        <f t="shared" si="1"/>
        <v>604869.31818181812</v>
      </c>
      <c r="W48" s="14">
        <f t="shared" si="1"/>
        <v>515059.65909090912</v>
      </c>
      <c r="X48" s="14">
        <f t="shared" si="1"/>
        <v>-14501.420454545456</v>
      </c>
      <c r="Y48" s="14">
        <f t="shared" si="1"/>
        <v>0</v>
      </c>
      <c r="Z48" s="14">
        <f t="shared" si="1"/>
        <v>79071.022727272735</v>
      </c>
    </row>
    <row r="49" spans="1:26">
      <c r="A49" s="11" t="s">
        <v>317</v>
      </c>
      <c r="B49" s="13">
        <v>694</v>
      </c>
      <c r="C49" s="13">
        <v>818505</v>
      </c>
      <c r="D49" s="13">
        <v>496265</v>
      </c>
      <c r="E49" s="13">
        <v>346426</v>
      </c>
      <c r="F49" s="13">
        <v>-1536</v>
      </c>
      <c r="G49" s="13">
        <v>0</v>
      </c>
      <c r="H49" s="13">
        <v>-25722</v>
      </c>
      <c r="I49" s="13">
        <v>847696</v>
      </c>
      <c r="J49" s="13">
        <v>496265</v>
      </c>
      <c r="K49" s="13">
        <v>362448</v>
      </c>
      <c r="L49" s="13">
        <v>-7765</v>
      </c>
      <c r="M49" s="13">
        <v>0</v>
      </c>
      <c r="N49" s="13">
        <v>-18782</v>
      </c>
      <c r="O49" s="13">
        <f t="shared" si="2"/>
        <v>1179402.0172910665</v>
      </c>
      <c r="P49" s="13">
        <f t="shared" si="2"/>
        <v>715079.25072046113</v>
      </c>
      <c r="Q49" s="13">
        <f t="shared" si="2"/>
        <v>499172.91066282423</v>
      </c>
      <c r="R49" s="13">
        <f t="shared" si="1"/>
        <v>-2213.2564841498561</v>
      </c>
      <c r="S49" s="13">
        <f t="shared" si="1"/>
        <v>0</v>
      </c>
      <c r="T49" s="13">
        <f t="shared" si="1"/>
        <v>-37063.400576368877</v>
      </c>
      <c r="U49" s="13">
        <f t="shared" si="1"/>
        <v>1221463.9769452449</v>
      </c>
      <c r="V49" s="13">
        <f t="shared" si="1"/>
        <v>715079.25072046113</v>
      </c>
      <c r="W49" s="13">
        <f t="shared" si="1"/>
        <v>522259.36599423632</v>
      </c>
      <c r="X49" s="13">
        <f t="shared" si="1"/>
        <v>-11188.760806916427</v>
      </c>
      <c r="Y49" s="13">
        <f t="shared" si="1"/>
        <v>0</v>
      </c>
      <c r="Z49" s="13">
        <f t="shared" si="1"/>
        <v>-27063.400576368877</v>
      </c>
    </row>
    <row r="50" spans="1:26">
      <c r="A50" t="s">
        <v>320</v>
      </c>
      <c r="B50" s="14">
        <v>687</v>
      </c>
      <c r="C50" s="14">
        <v>1110309</v>
      </c>
      <c r="D50" s="14">
        <v>523438</v>
      </c>
      <c r="E50" s="14">
        <v>445529</v>
      </c>
      <c r="F50" s="14">
        <v>74781</v>
      </c>
      <c r="G50" s="14">
        <v>0</v>
      </c>
      <c r="H50" s="14">
        <v>216123</v>
      </c>
      <c r="I50" s="14">
        <v>1121035</v>
      </c>
      <c r="J50" s="14">
        <v>523438</v>
      </c>
      <c r="K50" s="14">
        <v>455105</v>
      </c>
      <c r="L50" s="14">
        <v>73616</v>
      </c>
      <c r="M50" s="14">
        <v>0</v>
      </c>
      <c r="N50" s="14">
        <v>216108</v>
      </c>
      <c r="O50" s="14">
        <f t="shared" si="2"/>
        <v>1616170.3056768558</v>
      </c>
      <c r="P50" s="14">
        <f t="shared" si="2"/>
        <v>761918.48617176129</v>
      </c>
      <c r="Q50" s="14">
        <f t="shared" si="2"/>
        <v>648513.82823871903</v>
      </c>
      <c r="R50" s="14">
        <f t="shared" si="1"/>
        <v>108851.52838427947</v>
      </c>
      <c r="S50" s="14">
        <f t="shared" si="1"/>
        <v>0</v>
      </c>
      <c r="T50" s="14">
        <f t="shared" si="1"/>
        <v>314589.51965065498</v>
      </c>
      <c r="U50" s="14">
        <f t="shared" si="1"/>
        <v>1631783.1149927219</v>
      </c>
      <c r="V50" s="14">
        <f t="shared" si="1"/>
        <v>761918.48617176129</v>
      </c>
      <c r="W50" s="14">
        <f t="shared" si="1"/>
        <v>662452.69286754006</v>
      </c>
      <c r="X50" s="14">
        <f t="shared" si="1"/>
        <v>107155.74963609898</v>
      </c>
      <c r="Y50" s="14">
        <f t="shared" si="1"/>
        <v>0</v>
      </c>
      <c r="Z50" s="14">
        <f t="shared" si="1"/>
        <v>314567.68558951968</v>
      </c>
    </row>
    <row r="51" spans="1:26">
      <c r="A51" s="11" t="s">
        <v>322</v>
      </c>
      <c r="B51" s="13">
        <v>665</v>
      </c>
      <c r="C51" s="13">
        <v>843987</v>
      </c>
      <c r="D51" s="13">
        <v>484610</v>
      </c>
      <c r="E51" s="13">
        <v>310118</v>
      </c>
      <c r="F51" s="13">
        <v>-20934</v>
      </c>
      <c r="G51" s="13">
        <v>0</v>
      </c>
      <c r="H51" s="13">
        <v>28325</v>
      </c>
      <c r="I51" s="13">
        <v>1055813</v>
      </c>
      <c r="J51" s="13">
        <v>629991</v>
      </c>
      <c r="K51" s="13">
        <v>402968</v>
      </c>
      <c r="L51" s="13">
        <v>-11146</v>
      </c>
      <c r="M51" s="13">
        <v>12377</v>
      </c>
      <c r="N51" s="13">
        <v>24085</v>
      </c>
      <c r="O51" s="13">
        <f t="shared" si="2"/>
        <v>1269153.3834586467</v>
      </c>
      <c r="P51" s="13">
        <f t="shared" si="2"/>
        <v>728736.84210526315</v>
      </c>
      <c r="Q51" s="13">
        <f t="shared" si="2"/>
        <v>466342.85714285716</v>
      </c>
      <c r="R51" s="13">
        <f t="shared" si="1"/>
        <v>-31479.699248120301</v>
      </c>
      <c r="S51" s="13">
        <f t="shared" si="1"/>
        <v>0</v>
      </c>
      <c r="T51" s="13">
        <f t="shared" si="1"/>
        <v>42593.984962406015</v>
      </c>
      <c r="U51" s="13">
        <f t="shared" si="1"/>
        <v>1587688.7218045113</v>
      </c>
      <c r="V51" s="13">
        <f t="shared" si="1"/>
        <v>947354.88721804507</v>
      </c>
      <c r="W51" s="13">
        <f t="shared" si="1"/>
        <v>605966.9172932331</v>
      </c>
      <c r="X51" s="13">
        <f t="shared" si="1"/>
        <v>-16760.902255639099</v>
      </c>
      <c r="Y51" s="13">
        <f t="shared" si="1"/>
        <v>18612.030075187969</v>
      </c>
      <c r="Z51" s="13">
        <f t="shared" si="1"/>
        <v>36218.045112781962</v>
      </c>
    </row>
    <row r="52" spans="1:26">
      <c r="A52" t="s">
        <v>319</v>
      </c>
      <c r="B52" s="14">
        <v>665</v>
      </c>
      <c r="C52" s="14">
        <v>890407</v>
      </c>
      <c r="D52" s="14">
        <v>603154</v>
      </c>
      <c r="E52" s="14">
        <v>392467</v>
      </c>
      <c r="F52" s="14">
        <v>-9376</v>
      </c>
      <c r="G52" s="14">
        <v>0</v>
      </c>
      <c r="H52" s="14">
        <v>-114590</v>
      </c>
      <c r="I52" s="14">
        <v>1328196</v>
      </c>
      <c r="J52" s="14">
        <v>830128</v>
      </c>
      <c r="K52" s="14">
        <v>483233</v>
      </c>
      <c r="L52" s="14">
        <v>-45933</v>
      </c>
      <c r="M52" s="14">
        <v>-1185</v>
      </c>
      <c r="N52" s="14">
        <v>-32283</v>
      </c>
      <c r="O52" s="14">
        <f t="shared" si="2"/>
        <v>1338957.894736842</v>
      </c>
      <c r="P52" s="14">
        <f t="shared" si="2"/>
        <v>906998.49624060153</v>
      </c>
      <c r="Q52" s="14">
        <f t="shared" si="2"/>
        <v>590175.93984962406</v>
      </c>
      <c r="R52" s="14">
        <f t="shared" si="1"/>
        <v>-14099.248120300752</v>
      </c>
      <c r="S52" s="14">
        <f t="shared" si="1"/>
        <v>0</v>
      </c>
      <c r="T52" s="14">
        <f t="shared" si="1"/>
        <v>-172315.78947368421</v>
      </c>
      <c r="U52" s="14">
        <f t="shared" si="1"/>
        <v>1997287.2180451127</v>
      </c>
      <c r="V52" s="14">
        <f t="shared" si="1"/>
        <v>1248312.7819548873</v>
      </c>
      <c r="W52" s="14">
        <f t="shared" si="1"/>
        <v>726666.1654135338</v>
      </c>
      <c r="X52" s="14">
        <f t="shared" si="1"/>
        <v>-69072.180451127817</v>
      </c>
      <c r="Y52" s="14">
        <f t="shared" si="1"/>
        <v>-1781.9548872180451</v>
      </c>
      <c r="Z52" s="14">
        <f t="shared" si="1"/>
        <v>-48545.864661654137</v>
      </c>
    </row>
    <row r="53" spans="1:26">
      <c r="A53" s="11" t="s">
        <v>321</v>
      </c>
      <c r="B53" s="13">
        <v>641</v>
      </c>
      <c r="C53" s="13">
        <v>822594</v>
      </c>
      <c r="D53" s="13">
        <v>428541</v>
      </c>
      <c r="E53" s="13">
        <v>353279</v>
      </c>
      <c r="F53" s="13">
        <v>-7325</v>
      </c>
      <c r="G53" s="13">
        <v>0</v>
      </c>
      <c r="H53" s="13">
        <v>33449</v>
      </c>
      <c r="I53" s="13">
        <v>815109</v>
      </c>
      <c r="J53" s="13">
        <v>428541</v>
      </c>
      <c r="K53" s="13">
        <v>364018</v>
      </c>
      <c r="L53" s="13">
        <v>-13839</v>
      </c>
      <c r="M53" s="13">
        <v>0</v>
      </c>
      <c r="N53" s="13">
        <v>8711</v>
      </c>
      <c r="O53" s="13">
        <f t="shared" si="2"/>
        <v>1283297.9719188767</v>
      </c>
      <c r="P53" s="13">
        <f t="shared" si="2"/>
        <v>668550.70202808105</v>
      </c>
      <c r="Q53" s="13">
        <f t="shared" si="2"/>
        <v>551137.28549141972</v>
      </c>
      <c r="R53" s="13">
        <f t="shared" si="1"/>
        <v>-11427.45709828393</v>
      </c>
      <c r="S53" s="13">
        <f t="shared" si="1"/>
        <v>0</v>
      </c>
      <c r="T53" s="13">
        <f t="shared" si="1"/>
        <v>52182.527301092043</v>
      </c>
      <c r="U53" s="13">
        <f t="shared" si="1"/>
        <v>1271620.9048361934</v>
      </c>
      <c r="V53" s="13">
        <f t="shared" si="1"/>
        <v>668550.70202808105</v>
      </c>
      <c r="W53" s="13">
        <f t="shared" si="1"/>
        <v>567890.79563182534</v>
      </c>
      <c r="X53" s="13">
        <f t="shared" si="1"/>
        <v>-21589.703588143526</v>
      </c>
      <c r="Y53" s="13">
        <f t="shared" si="1"/>
        <v>0</v>
      </c>
      <c r="Z53" s="13">
        <f t="shared" si="1"/>
        <v>13589.703588143526</v>
      </c>
    </row>
    <row r="54" spans="1:26">
      <c r="A54" t="s">
        <v>323</v>
      </c>
      <c r="B54" s="14">
        <v>576</v>
      </c>
      <c r="C54" s="14">
        <v>840933</v>
      </c>
      <c r="D54" s="14">
        <v>332243</v>
      </c>
      <c r="E54" s="14">
        <v>496518</v>
      </c>
      <c r="F54" s="14">
        <v>-247</v>
      </c>
      <c r="G54" s="14">
        <v>0</v>
      </c>
      <c r="H54" s="14">
        <v>11925</v>
      </c>
      <c r="I54" s="14">
        <v>865041</v>
      </c>
      <c r="J54" s="14">
        <v>332243</v>
      </c>
      <c r="K54" s="14">
        <v>518464</v>
      </c>
      <c r="L54" s="14">
        <v>-18194</v>
      </c>
      <c r="M54" s="14">
        <v>-517</v>
      </c>
      <c r="N54" s="14">
        <v>-4377</v>
      </c>
      <c r="O54" s="14">
        <f t="shared" si="2"/>
        <v>1459953.125</v>
      </c>
      <c r="P54" s="14">
        <f t="shared" si="2"/>
        <v>576810.76388888888</v>
      </c>
      <c r="Q54" s="14">
        <f t="shared" si="2"/>
        <v>862010.41666666663</v>
      </c>
      <c r="R54" s="14">
        <f t="shared" si="1"/>
        <v>-428.8194444444444</v>
      </c>
      <c r="S54" s="14">
        <f t="shared" si="1"/>
        <v>0</v>
      </c>
      <c r="T54" s="14">
        <f t="shared" si="1"/>
        <v>20703.125</v>
      </c>
      <c r="U54" s="14">
        <f t="shared" si="1"/>
        <v>1501807.2916666667</v>
      </c>
      <c r="V54" s="14">
        <f t="shared" si="1"/>
        <v>576810.76388888888</v>
      </c>
      <c r="W54" s="14">
        <f t="shared" si="1"/>
        <v>900111.11111111112</v>
      </c>
      <c r="X54" s="14">
        <f t="shared" si="1"/>
        <v>-31586.805555555558</v>
      </c>
      <c r="Y54" s="14">
        <f t="shared" si="1"/>
        <v>-897.56944444444446</v>
      </c>
      <c r="Z54" s="14">
        <f t="shared" si="1"/>
        <v>-7598.958333333333</v>
      </c>
    </row>
    <row r="55" spans="1:26">
      <c r="A55" s="11" t="s">
        <v>325</v>
      </c>
      <c r="B55" s="13">
        <v>525</v>
      </c>
      <c r="C55" s="13">
        <v>1044542</v>
      </c>
      <c r="D55" s="13">
        <v>449838</v>
      </c>
      <c r="E55" s="13">
        <v>527082</v>
      </c>
      <c r="F55" s="13">
        <v>-23730</v>
      </c>
      <c r="G55" s="13">
        <v>0</v>
      </c>
      <c r="H55" s="13">
        <v>43892</v>
      </c>
      <c r="I55" s="13">
        <v>1224466</v>
      </c>
      <c r="J55" s="13">
        <v>481296</v>
      </c>
      <c r="K55" s="13">
        <v>631814</v>
      </c>
      <c r="L55" s="13">
        <v>-59559</v>
      </c>
      <c r="M55" s="13">
        <v>0</v>
      </c>
      <c r="N55" s="13">
        <v>51797</v>
      </c>
      <c r="O55" s="13">
        <f t="shared" si="2"/>
        <v>1989603.8095238095</v>
      </c>
      <c r="P55" s="13">
        <f t="shared" si="2"/>
        <v>856834.28571428568</v>
      </c>
      <c r="Q55" s="13">
        <f t="shared" si="2"/>
        <v>1003965.7142857143</v>
      </c>
      <c r="R55" s="13">
        <f t="shared" si="1"/>
        <v>-45200</v>
      </c>
      <c r="S55" s="13">
        <f t="shared" si="1"/>
        <v>0</v>
      </c>
      <c r="T55" s="13">
        <f t="shared" si="1"/>
        <v>83603.809523809527</v>
      </c>
      <c r="U55" s="13">
        <f t="shared" si="1"/>
        <v>2332316.1904761903</v>
      </c>
      <c r="V55" s="13">
        <f t="shared" si="1"/>
        <v>916754.2857142858</v>
      </c>
      <c r="W55" s="13">
        <f t="shared" si="1"/>
        <v>1203455.2380952381</v>
      </c>
      <c r="X55" s="13">
        <f t="shared" si="1"/>
        <v>-113445.71428571429</v>
      </c>
      <c r="Y55" s="13">
        <f t="shared" si="1"/>
        <v>0</v>
      </c>
      <c r="Z55" s="13">
        <f t="shared" si="1"/>
        <v>98660.952380952382</v>
      </c>
    </row>
    <row r="56" spans="1:26">
      <c r="A56" t="s">
        <v>324</v>
      </c>
      <c r="B56" s="14">
        <v>506</v>
      </c>
      <c r="C56" s="14">
        <v>782354</v>
      </c>
      <c r="D56" s="14">
        <v>418850</v>
      </c>
      <c r="E56" s="14">
        <v>348403</v>
      </c>
      <c r="F56" s="14">
        <v>-38317</v>
      </c>
      <c r="G56" s="14">
        <v>0</v>
      </c>
      <c r="H56" s="14">
        <v>-23216</v>
      </c>
      <c r="I56" s="14">
        <v>1009330</v>
      </c>
      <c r="J56" s="14">
        <v>587605</v>
      </c>
      <c r="K56" s="14">
        <v>397190</v>
      </c>
      <c r="L56" s="14">
        <v>-48926</v>
      </c>
      <c r="M56" s="14">
        <v>0</v>
      </c>
      <c r="N56" s="14">
        <v>-24391</v>
      </c>
      <c r="O56" s="14">
        <f t="shared" si="2"/>
        <v>1546154.1501976284</v>
      </c>
      <c r="P56" s="14">
        <f t="shared" si="2"/>
        <v>827766.79841897241</v>
      </c>
      <c r="Q56" s="14">
        <f t="shared" si="2"/>
        <v>688543.47826086963</v>
      </c>
      <c r="R56" s="14">
        <f t="shared" si="1"/>
        <v>-75725.296442687744</v>
      </c>
      <c r="S56" s="14">
        <f t="shared" si="1"/>
        <v>0</v>
      </c>
      <c r="T56" s="14">
        <f t="shared" si="1"/>
        <v>-45881.422924901184</v>
      </c>
      <c r="U56" s="14">
        <f t="shared" si="1"/>
        <v>1994723.3201581028</v>
      </c>
      <c r="V56" s="14">
        <f t="shared" si="1"/>
        <v>1161274.7035573123</v>
      </c>
      <c r="W56" s="14">
        <f t="shared" si="1"/>
        <v>784960.47430830041</v>
      </c>
      <c r="X56" s="14">
        <f t="shared" si="1"/>
        <v>-96691.699604743073</v>
      </c>
      <c r="Y56" s="14">
        <f t="shared" si="1"/>
        <v>0</v>
      </c>
      <c r="Z56" s="14">
        <f t="shared" si="1"/>
        <v>-48203.55731225296</v>
      </c>
    </row>
    <row r="57" spans="1:26">
      <c r="A57" s="11" t="s">
        <v>327</v>
      </c>
      <c r="B57" s="13">
        <v>483</v>
      </c>
      <c r="C57" s="13">
        <v>589033</v>
      </c>
      <c r="D57" s="13">
        <v>362828</v>
      </c>
      <c r="E57" s="13">
        <v>336477</v>
      </c>
      <c r="F57" s="13">
        <v>1075</v>
      </c>
      <c r="G57" s="13">
        <v>0</v>
      </c>
      <c r="H57" s="13">
        <v>-109197</v>
      </c>
      <c r="I57" s="13">
        <v>706698</v>
      </c>
      <c r="J57" s="13">
        <v>379370</v>
      </c>
      <c r="K57" s="13">
        <v>374937</v>
      </c>
      <c r="L57" s="13">
        <v>-8225</v>
      </c>
      <c r="M57" s="13">
        <v>0</v>
      </c>
      <c r="N57" s="13">
        <v>-55834</v>
      </c>
      <c r="O57" s="13">
        <f t="shared" si="2"/>
        <v>1219530.0207039339</v>
      </c>
      <c r="P57" s="13">
        <f t="shared" si="2"/>
        <v>751196.68737060041</v>
      </c>
      <c r="Q57" s="13">
        <f t="shared" si="2"/>
        <v>696639.75155279506</v>
      </c>
      <c r="R57" s="13">
        <f t="shared" si="1"/>
        <v>2225.6728778467905</v>
      </c>
      <c r="S57" s="13">
        <f t="shared" si="1"/>
        <v>0</v>
      </c>
      <c r="T57" s="13">
        <f t="shared" si="1"/>
        <v>-226080.74534161491</v>
      </c>
      <c r="U57" s="13">
        <f t="shared" si="1"/>
        <v>1463142.857142857</v>
      </c>
      <c r="V57" s="13">
        <f t="shared" si="1"/>
        <v>785445.1345755693</v>
      </c>
      <c r="W57" s="13">
        <f t="shared" si="1"/>
        <v>776267.08074534161</v>
      </c>
      <c r="X57" s="13">
        <f t="shared" si="1"/>
        <v>-17028.985507246376</v>
      </c>
      <c r="Y57" s="13">
        <f t="shared" si="1"/>
        <v>0</v>
      </c>
      <c r="Z57" s="13">
        <f t="shared" si="1"/>
        <v>-115598.34368530021</v>
      </c>
    </row>
    <row r="58" spans="1:26">
      <c r="A58" t="s">
        <v>326</v>
      </c>
      <c r="B58" s="14">
        <v>483</v>
      </c>
      <c r="C58" s="14">
        <v>601643</v>
      </c>
      <c r="D58" s="14">
        <v>390812</v>
      </c>
      <c r="E58" s="14">
        <v>287599</v>
      </c>
      <c r="F58" s="14">
        <v>-86</v>
      </c>
      <c r="G58" s="14">
        <v>0</v>
      </c>
      <c r="H58" s="14">
        <v>-76854</v>
      </c>
      <c r="I58" s="14">
        <v>642348</v>
      </c>
      <c r="J58" s="14">
        <v>390812</v>
      </c>
      <c r="K58" s="14">
        <v>303826</v>
      </c>
      <c r="L58" s="14">
        <v>-11230</v>
      </c>
      <c r="M58" s="14">
        <v>-1224</v>
      </c>
      <c r="N58" s="14">
        <v>-64744</v>
      </c>
      <c r="O58" s="14">
        <f t="shared" si="2"/>
        <v>1245637.6811594202</v>
      </c>
      <c r="P58" s="14">
        <f t="shared" si="2"/>
        <v>809134.57556935819</v>
      </c>
      <c r="Q58" s="14">
        <f t="shared" si="2"/>
        <v>595443.06418219453</v>
      </c>
      <c r="R58" s="14">
        <f t="shared" si="1"/>
        <v>-178.05383022774328</v>
      </c>
      <c r="S58" s="14">
        <f t="shared" si="1"/>
        <v>0</v>
      </c>
      <c r="T58" s="14">
        <f t="shared" si="1"/>
        <v>-159118.01242236025</v>
      </c>
      <c r="U58" s="14">
        <f t="shared" ref="U58:Z77" si="3">(I58/$B58)*1000</f>
        <v>1329913.0434782607</v>
      </c>
      <c r="V58" s="14">
        <f t="shared" si="3"/>
        <v>809134.57556935819</v>
      </c>
      <c r="W58" s="14">
        <f t="shared" si="3"/>
        <v>629039.33747412008</v>
      </c>
      <c r="X58" s="14">
        <f t="shared" si="3"/>
        <v>-23250.517598343686</v>
      </c>
      <c r="Y58" s="14">
        <f t="shared" si="3"/>
        <v>-2534.1614906832297</v>
      </c>
      <c r="Z58" s="14">
        <f t="shared" si="3"/>
        <v>-134045.54865424431</v>
      </c>
    </row>
    <row r="59" spans="1:26">
      <c r="A59" s="11" t="s">
        <v>328</v>
      </c>
      <c r="B59" s="13">
        <v>449</v>
      </c>
      <c r="C59" s="13">
        <v>524693</v>
      </c>
      <c r="D59" s="13">
        <v>300882</v>
      </c>
      <c r="E59" s="13">
        <v>192719</v>
      </c>
      <c r="F59" s="13">
        <v>4086</v>
      </c>
      <c r="G59" s="13">
        <v>0</v>
      </c>
      <c r="H59" s="13">
        <v>35178</v>
      </c>
      <c r="I59" s="13">
        <v>529848</v>
      </c>
      <c r="J59" s="13">
        <v>300882</v>
      </c>
      <c r="K59" s="13">
        <v>208074</v>
      </c>
      <c r="L59" s="13">
        <v>-2631</v>
      </c>
      <c r="M59" s="13">
        <v>0</v>
      </c>
      <c r="N59" s="13">
        <v>18261</v>
      </c>
      <c r="O59" s="13">
        <f t="shared" si="2"/>
        <v>1168581.2917594656</v>
      </c>
      <c r="P59" s="13">
        <f t="shared" si="2"/>
        <v>670115.81291759468</v>
      </c>
      <c r="Q59" s="13">
        <f t="shared" si="2"/>
        <v>429218.26280623605</v>
      </c>
      <c r="R59" s="13">
        <f t="shared" si="2"/>
        <v>9100.2227171492214</v>
      </c>
      <c r="S59" s="13">
        <f t="shared" si="2"/>
        <v>0</v>
      </c>
      <c r="T59" s="13">
        <f t="shared" si="2"/>
        <v>78347.438752783957</v>
      </c>
      <c r="U59" s="13">
        <f t="shared" si="3"/>
        <v>1180062.3608017818</v>
      </c>
      <c r="V59" s="13">
        <f t="shared" si="3"/>
        <v>670115.81291759468</v>
      </c>
      <c r="W59" s="13">
        <f t="shared" si="3"/>
        <v>463416.48106904235</v>
      </c>
      <c r="X59" s="13">
        <f t="shared" si="3"/>
        <v>-5859.6881959910916</v>
      </c>
      <c r="Y59" s="13">
        <f t="shared" si="3"/>
        <v>0</v>
      </c>
      <c r="Z59" s="13">
        <f t="shared" si="3"/>
        <v>40670.378619153671</v>
      </c>
    </row>
    <row r="60" spans="1:26">
      <c r="A60" t="s">
        <v>329</v>
      </c>
      <c r="B60" s="14">
        <v>424</v>
      </c>
      <c r="C60" s="14">
        <v>656701</v>
      </c>
      <c r="D60" s="14">
        <v>388618</v>
      </c>
      <c r="E60" s="14">
        <v>251623</v>
      </c>
      <c r="F60" s="14">
        <v>-44444</v>
      </c>
      <c r="G60" s="14">
        <v>0</v>
      </c>
      <c r="H60" s="14">
        <v>-27984</v>
      </c>
      <c r="I60" s="14">
        <v>696785</v>
      </c>
      <c r="J60" s="14">
        <v>413151</v>
      </c>
      <c r="K60" s="14">
        <v>269098</v>
      </c>
      <c r="L60" s="14">
        <v>-55496</v>
      </c>
      <c r="M60" s="14">
        <v>1485</v>
      </c>
      <c r="N60" s="14">
        <v>-39475</v>
      </c>
      <c r="O60" s="14">
        <f t="shared" si="2"/>
        <v>1548823.113207547</v>
      </c>
      <c r="P60" s="14">
        <f t="shared" si="2"/>
        <v>916551.88679245277</v>
      </c>
      <c r="Q60" s="14">
        <f t="shared" si="2"/>
        <v>593450.47169811325</v>
      </c>
      <c r="R60" s="14">
        <f t="shared" si="2"/>
        <v>-104820.75471698113</v>
      </c>
      <c r="S60" s="14">
        <f t="shared" si="2"/>
        <v>0</v>
      </c>
      <c r="T60" s="14">
        <f t="shared" si="2"/>
        <v>-66000</v>
      </c>
      <c r="U60" s="14">
        <f t="shared" si="3"/>
        <v>1643360.8490566036</v>
      </c>
      <c r="V60" s="14">
        <f t="shared" si="3"/>
        <v>974412.73584905663</v>
      </c>
      <c r="W60" s="14">
        <f t="shared" si="3"/>
        <v>634665.09433962265</v>
      </c>
      <c r="X60" s="14">
        <f t="shared" si="3"/>
        <v>-130886.79245283018</v>
      </c>
      <c r="Y60" s="14">
        <f t="shared" si="3"/>
        <v>3502.3584905660377</v>
      </c>
      <c r="Z60" s="14">
        <f t="shared" si="3"/>
        <v>-93101.415094339623</v>
      </c>
    </row>
    <row r="61" spans="1:26">
      <c r="A61" s="11" t="s">
        <v>330</v>
      </c>
      <c r="B61" s="13">
        <v>384</v>
      </c>
      <c r="C61" s="13">
        <v>509634</v>
      </c>
      <c r="D61" s="13">
        <v>227814</v>
      </c>
      <c r="E61" s="13">
        <v>318472</v>
      </c>
      <c r="F61" s="13">
        <v>-16738</v>
      </c>
      <c r="G61" s="13">
        <v>-4000</v>
      </c>
      <c r="H61" s="13">
        <v>-57390</v>
      </c>
      <c r="I61" s="13">
        <v>526962</v>
      </c>
      <c r="J61" s="13">
        <v>228069</v>
      </c>
      <c r="K61" s="13">
        <v>333194</v>
      </c>
      <c r="L61" s="13">
        <v>-30465</v>
      </c>
      <c r="M61" s="13">
        <v>0</v>
      </c>
      <c r="N61" s="13">
        <v>-64766</v>
      </c>
      <c r="O61" s="13">
        <f t="shared" si="2"/>
        <v>1327171.875</v>
      </c>
      <c r="P61" s="13">
        <f t="shared" si="2"/>
        <v>593265.625</v>
      </c>
      <c r="Q61" s="13">
        <f t="shared" si="2"/>
        <v>829354.16666666663</v>
      </c>
      <c r="R61" s="13">
        <f t="shared" si="2"/>
        <v>-43588.541666666664</v>
      </c>
      <c r="S61" s="13">
        <f t="shared" si="2"/>
        <v>-10416.666666666666</v>
      </c>
      <c r="T61" s="13">
        <f t="shared" si="2"/>
        <v>-149453.125</v>
      </c>
      <c r="U61" s="13">
        <f t="shared" si="3"/>
        <v>1372296.875</v>
      </c>
      <c r="V61" s="13">
        <f t="shared" si="3"/>
        <v>593929.6875</v>
      </c>
      <c r="W61" s="13">
        <f t="shared" si="3"/>
        <v>867692.70833333337</v>
      </c>
      <c r="X61" s="13">
        <f t="shared" si="3"/>
        <v>-79335.9375</v>
      </c>
      <c r="Y61" s="13">
        <f t="shared" si="3"/>
        <v>0</v>
      </c>
      <c r="Z61" s="13">
        <f t="shared" si="3"/>
        <v>-168661.45833333334</v>
      </c>
    </row>
    <row r="62" spans="1:26">
      <c r="A62" t="s">
        <v>331</v>
      </c>
      <c r="B62" s="14">
        <v>369</v>
      </c>
      <c r="C62" s="14">
        <v>470426</v>
      </c>
      <c r="D62" s="14">
        <v>322447</v>
      </c>
      <c r="E62" s="14">
        <v>196000</v>
      </c>
      <c r="F62" s="14">
        <v>7611</v>
      </c>
      <c r="G62" s="14">
        <v>0</v>
      </c>
      <c r="H62" s="14">
        <v>-40410</v>
      </c>
      <c r="I62" s="14">
        <v>650909</v>
      </c>
      <c r="J62" s="14">
        <v>456939</v>
      </c>
      <c r="K62" s="14">
        <v>222893</v>
      </c>
      <c r="L62" s="14">
        <v>-1803</v>
      </c>
      <c r="M62" s="14">
        <v>0</v>
      </c>
      <c r="N62" s="14">
        <v>-30726</v>
      </c>
      <c r="O62" s="14">
        <f t="shared" si="2"/>
        <v>1274867.2086720867</v>
      </c>
      <c r="P62" s="14">
        <f t="shared" si="2"/>
        <v>873840.10840108397</v>
      </c>
      <c r="Q62" s="14">
        <f t="shared" si="2"/>
        <v>531165.31165311649</v>
      </c>
      <c r="R62" s="14">
        <f t="shared" si="2"/>
        <v>20626.0162601626</v>
      </c>
      <c r="S62" s="14">
        <f t="shared" si="2"/>
        <v>0</v>
      </c>
      <c r="T62" s="14">
        <f t="shared" si="2"/>
        <v>-109512.19512195123</v>
      </c>
      <c r="U62" s="14">
        <f t="shared" si="3"/>
        <v>1763981.0298102982</v>
      </c>
      <c r="V62" s="14">
        <f t="shared" si="3"/>
        <v>1238317.0731707315</v>
      </c>
      <c r="W62" s="14">
        <f t="shared" si="3"/>
        <v>604046.07046070462</v>
      </c>
      <c r="X62" s="14">
        <f t="shared" si="3"/>
        <v>-4886.1788617886177</v>
      </c>
      <c r="Y62" s="14">
        <f t="shared" si="3"/>
        <v>0</v>
      </c>
      <c r="Z62" s="14">
        <f t="shared" si="3"/>
        <v>-83268.292682926825</v>
      </c>
    </row>
    <row r="63" spans="1:26">
      <c r="A63" s="11" t="s">
        <v>332</v>
      </c>
      <c r="B63" s="13">
        <v>261</v>
      </c>
      <c r="C63" s="13">
        <v>326840</v>
      </c>
      <c r="D63" s="13">
        <v>142437</v>
      </c>
      <c r="E63" s="13">
        <v>183861</v>
      </c>
      <c r="F63" s="13">
        <v>2096</v>
      </c>
      <c r="G63" s="13">
        <v>0</v>
      </c>
      <c r="H63" s="13">
        <v>2638</v>
      </c>
      <c r="I63" s="13">
        <v>332076</v>
      </c>
      <c r="J63" s="13">
        <v>142437</v>
      </c>
      <c r="K63" s="13">
        <v>185041</v>
      </c>
      <c r="L63" s="13">
        <v>-1429</v>
      </c>
      <c r="M63" s="13">
        <v>0</v>
      </c>
      <c r="N63" s="13">
        <v>3169</v>
      </c>
      <c r="O63" s="13">
        <f t="shared" ref="O63:T77" si="4">(C63/$B63)*1000</f>
        <v>1252260.5363984674</v>
      </c>
      <c r="P63" s="13">
        <f t="shared" si="4"/>
        <v>545735.63218390802</v>
      </c>
      <c r="Q63" s="13">
        <f t="shared" si="4"/>
        <v>704448.27586206899</v>
      </c>
      <c r="R63" s="13">
        <f t="shared" si="4"/>
        <v>8030.651340996169</v>
      </c>
      <c r="S63" s="13">
        <f t="shared" si="4"/>
        <v>0</v>
      </c>
      <c r="T63" s="13">
        <f t="shared" si="4"/>
        <v>10107.279693486589</v>
      </c>
      <c r="U63" s="13">
        <f t="shared" si="3"/>
        <v>1272321.8390804597</v>
      </c>
      <c r="V63" s="13">
        <f t="shared" si="3"/>
        <v>545735.63218390802</v>
      </c>
      <c r="W63" s="13">
        <f t="shared" si="3"/>
        <v>708969.34865900385</v>
      </c>
      <c r="X63" s="13">
        <f t="shared" si="3"/>
        <v>-5475.0957854406124</v>
      </c>
      <c r="Y63" s="13">
        <f t="shared" si="3"/>
        <v>0</v>
      </c>
      <c r="Z63" s="13">
        <f t="shared" si="3"/>
        <v>12141.762452107279</v>
      </c>
    </row>
    <row r="64" spans="1:26">
      <c r="A64" t="s">
        <v>333</v>
      </c>
      <c r="B64" s="14">
        <v>255</v>
      </c>
      <c r="C64" s="14">
        <v>358920</v>
      </c>
      <c r="D64" s="14">
        <v>217516</v>
      </c>
      <c r="E64" s="14">
        <v>172184</v>
      </c>
      <c r="F64" s="14">
        <v>-10056</v>
      </c>
      <c r="G64" s="14">
        <v>0</v>
      </c>
      <c r="H64" s="14">
        <v>-40836</v>
      </c>
      <c r="I64" s="14">
        <v>413387</v>
      </c>
      <c r="J64" s="14">
        <v>231683</v>
      </c>
      <c r="K64" s="14">
        <v>189644</v>
      </c>
      <c r="L64" s="14">
        <v>-21520</v>
      </c>
      <c r="M64" s="14">
        <v>0</v>
      </c>
      <c r="N64" s="14">
        <v>-29460</v>
      </c>
      <c r="O64" s="14">
        <f t="shared" si="4"/>
        <v>1407529.4117647058</v>
      </c>
      <c r="P64" s="14">
        <f t="shared" si="4"/>
        <v>853003.92156862747</v>
      </c>
      <c r="Q64" s="14">
        <f t="shared" si="4"/>
        <v>675231.37254901964</v>
      </c>
      <c r="R64" s="14">
        <f t="shared" si="4"/>
        <v>-39435.294117647063</v>
      </c>
      <c r="S64" s="14">
        <f t="shared" si="4"/>
        <v>0</v>
      </c>
      <c r="T64" s="14">
        <f t="shared" si="4"/>
        <v>-160141.17647058825</v>
      </c>
      <c r="U64" s="14">
        <f t="shared" si="3"/>
        <v>1621125.4901960786</v>
      </c>
      <c r="V64" s="14">
        <f t="shared" si="3"/>
        <v>908560.78431372542</v>
      </c>
      <c r="W64" s="14">
        <f t="shared" si="3"/>
        <v>743701.96078431373</v>
      </c>
      <c r="X64" s="14">
        <f t="shared" si="3"/>
        <v>-84392.156862745091</v>
      </c>
      <c r="Y64" s="14">
        <f t="shared" si="3"/>
        <v>0</v>
      </c>
      <c r="Z64" s="14">
        <f t="shared" si="3"/>
        <v>-115529.41176470589</v>
      </c>
    </row>
    <row r="65" spans="1:26">
      <c r="A65" s="11" t="s">
        <v>334</v>
      </c>
      <c r="B65" s="13">
        <v>244</v>
      </c>
      <c r="C65" s="13">
        <v>289223</v>
      </c>
      <c r="D65" s="13">
        <v>66640</v>
      </c>
      <c r="E65" s="13">
        <v>223159</v>
      </c>
      <c r="F65" s="13">
        <v>-736</v>
      </c>
      <c r="G65" s="13">
        <v>0</v>
      </c>
      <c r="H65" s="13">
        <v>-1312</v>
      </c>
      <c r="I65" s="13">
        <v>385072</v>
      </c>
      <c r="J65" s="13">
        <v>75540</v>
      </c>
      <c r="K65" s="13">
        <v>281866</v>
      </c>
      <c r="L65" s="13">
        <v>-29267</v>
      </c>
      <c r="M65" s="13">
        <v>0</v>
      </c>
      <c r="N65" s="13">
        <v>-1601</v>
      </c>
      <c r="O65" s="13">
        <f t="shared" si="4"/>
        <v>1185340.1639344264</v>
      </c>
      <c r="P65" s="13">
        <f t="shared" si="4"/>
        <v>273114.75409836066</v>
      </c>
      <c r="Q65" s="13">
        <f t="shared" si="4"/>
        <v>914586.06557377055</v>
      </c>
      <c r="R65" s="13">
        <f t="shared" si="4"/>
        <v>-3016.3934426229507</v>
      </c>
      <c r="S65" s="13">
        <f t="shared" si="4"/>
        <v>0</v>
      </c>
      <c r="T65" s="13">
        <f t="shared" si="4"/>
        <v>-5377.0491803278683</v>
      </c>
      <c r="U65" s="13">
        <f t="shared" si="3"/>
        <v>1578163.9344262297</v>
      </c>
      <c r="V65" s="13">
        <f t="shared" si="3"/>
        <v>309590.16393442627</v>
      </c>
      <c r="W65" s="13">
        <f t="shared" si="3"/>
        <v>1155188.524590164</v>
      </c>
      <c r="X65" s="13">
        <f t="shared" si="3"/>
        <v>-119946.72131147541</v>
      </c>
      <c r="Y65" s="13">
        <f t="shared" si="3"/>
        <v>0</v>
      </c>
      <c r="Z65" s="13">
        <f t="shared" si="3"/>
        <v>-6561.4754098360654</v>
      </c>
    </row>
    <row r="66" spans="1:26">
      <c r="A66" t="s">
        <v>335</v>
      </c>
      <c r="B66" s="14">
        <v>233</v>
      </c>
      <c r="C66" s="14">
        <v>481504.19999999995</v>
      </c>
      <c r="D66" s="14">
        <v>265570.59999999998</v>
      </c>
      <c r="E66" s="14">
        <v>206274.5</v>
      </c>
      <c r="F66" s="14">
        <v>-1613.2</v>
      </c>
      <c r="G66" s="14">
        <v>0</v>
      </c>
      <c r="H66" s="14">
        <v>8045.8999999999769</v>
      </c>
      <c r="I66" s="14">
        <v>697400.10000000009</v>
      </c>
      <c r="J66" s="14">
        <v>411879.3</v>
      </c>
      <c r="K66" s="14">
        <v>246029.1</v>
      </c>
      <c r="L66" s="14">
        <v>-5392.9999999999991</v>
      </c>
      <c r="M66" s="14">
        <v>0</v>
      </c>
      <c r="N66" s="14">
        <v>34098.70000000007</v>
      </c>
      <c r="O66" s="14">
        <f t="shared" si="4"/>
        <v>2066541.6309012871</v>
      </c>
      <c r="P66" s="14">
        <f t="shared" si="4"/>
        <v>1139787.9828326178</v>
      </c>
      <c r="Q66" s="14">
        <f t="shared" si="4"/>
        <v>885298.28326180251</v>
      </c>
      <c r="R66" s="14">
        <f t="shared" si="4"/>
        <v>-6923.605150214592</v>
      </c>
      <c r="S66" s="14">
        <f t="shared" si="4"/>
        <v>0</v>
      </c>
      <c r="T66" s="14">
        <f t="shared" si="4"/>
        <v>34531.759656652262</v>
      </c>
      <c r="U66" s="14">
        <f t="shared" si="3"/>
        <v>2993133.4763948503</v>
      </c>
      <c r="V66" s="14">
        <f t="shared" si="3"/>
        <v>1767722.3175965664</v>
      </c>
      <c r="W66" s="14">
        <f t="shared" si="3"/>
        <v>1055918.8841201717</v>
      </c>
      <c r="X66" s="14">
        <f t="shared" si="3"/>
        <v>-23145.922746781111</v>
      </c>
      <c r="Y66" s="14">
        <f t="shared" si="3"/>
        <v>0</v>
      </c>
      <c r="Z66" s="14">
        <f t="shared" si="3"/>
        <v>146346.35193133075</v>
      </c>
    </row>
    <row r="67" spans="1:26">
      <c r="A67" s="11" t="s">
        <v>337</v>
      </c>
      <c r="B67" s="13">
        <v>215</v>
      </c>
      <c r="C67" s="13">
        <v>297955</v>
      </c>
      <c r="D67" s="13">
        <v>150461</v>
      </c>
      <c r="E67" s="13">
        <v>126094</v>
      </c>
      <c r="F67" s="13">
        <v>-1284</v>
      </c>
      <c r="G67" s="13">
        <v>0</v>
      </c>
      <c r="H67" s="13">
        <v>20116</v>
      </c>
      <c r="I67" s="13">
        <v>332213</v>
      </c>
      <c r="J67" s="13">
        <v>154748</v>
      </c>
      <c r="K67" s="13">
        <v>141215</v>
      </c>
      <c r="L67" s="13">
        <v>-2282</v>
      </c>
      <c r="M67" s="13">
        <v>0</v>
      </c>
      <c r="N67" s="13">
        <v>33968</v>
      </c>
      <c r="O67" s="13">
        <f t="shared" si="4"/>
        <v>1385837.2093023257</v>
      </c>
      <c r="P67" s="13">
        <f t="shared" si="4"/>
        <v>699818.60465116275</v>
      </c>
      <c r="Q67" s="13">
        <f t="shared" si="4"/>
        <v>586483.72093023255</v>
      </c>
      <c r="R67" s="13">
        <f t="shared" si="4"/>
        <v>-5972.0930232558139</v>
      </c>
      <c r="S67" s="13">
        <f t="shared" si="4"/>
        <v>0</v>
      </c>
      <c r="T67" s="13">
        <f t="shared" si="4"/>
        <v>93562.790697674413</v>
      </c>
      <c r="U67" s="13">
        <f t="shared" si="3"/>
        <v>1545176.7441860465</v>
      </c>
      <c r="V67" s="13">
        <f t="shared" si="3"/>
        <v>719758.13953488378</v>
      </c>
      <c r="W67" s="13">
        <f t="shared" si="3"/>
        <v>656813.95348837215</v>
      </c>
      <c r="X67" s="13">
        <f t="shared" si="3"/>
        <v>-10613.953488372093</v>
      </c>
      <c r="Y67" s="13">
        <f t="shared" si="3"/>
        <v>0</v>
      </c>
      <c r="Z67" s="13">
        <f t="shared" si="3"/>
        <v>157990.69767441862</v>
      </c>
    </row>
    <row r="68" spans="1:26">
      <c r="A68" t="s">
        <v>336</v>
      </c>
      <c r="B68" s="14">
        <v>204</v>
      </c>
      <c r="C68" s="14">
        <v>197121</v>
      </c>
      <c r="D68" s="14">
        <v>18804.900000000001</v>
      </c>
      <c r="E68" s="14">
        <v>211342.9</v>
      </c>
      <c r="F68" s="14">
        <v>-911.19999999999993</v>
      </c>
      <c r="G68" s="14">
        <v>0</v>
      </c>
      <c r="H68" s="14">
        <v>-33937.999999999985</v>
      </c>
      <c r="I68" s="14">
        <v>197121</v>
      </c>
      <c r="J68" s="14">
        <v>18804.900000000001</v>
      </c>
      <c r="K68" s="14">
        <v>211342.9</v>
      </c>
      <c r="L68" s="14">
        <v>-911.19999999999993</v>
      </c>
      <c r="M68" s="14">
        <v>0</v>
      </c>
      <c r="N68" s="14">
        <v>-33937.999999999985</v>
      </c>
      <c r="O68" s="14">
        <f t="shared" si="4"/>
        <v>966279.4117647059</v>
      </c>
      <c r="P68" s="14">
        <f t="shared" si="4"/>
        <v>92180.882352941189</v>
      </c>
      <c r="Q68" s="14">
        <f t="shared" si="4"/>
        <v>1035994.6078431371</v>
      </c>
      <c r="R68" s="14">
        <f t="shared" si="4"/>
        <v>-4466.6666666666661</v>
      </c>
      <c r="S68" s="14">
        <f t="shared" si="4"/>
        <v>0</v>
      </c>
      <c r="T68" s="14">
        <f t="shared" si="4"/>
        <v>-166362.74509803913</v>
      </c>
      <c r="U68" s="14">
        <f t="shared" si="3"/>
        <v>966279.4117647059</v>
      </c>
      <c r="V68" s="14">
        <f t="shared" si="3"/>
        <v>92180.882352941189</v>
      </c>
      <c r="W68" s="14">
        <f t="shared" si="3"/>
        <v>1035994.6078431371</v>
      </c>
      <c r="X68" s="14">
        <f t="shared" si="3"/>
        <v>-4466.6666666666661</v>
      </c>
      <c r="Y68" s="14">
        <f t="shared" si="3"/>
        <v>0</v>
      </c>
      <c r="Z68" s="14">
        <f t="shared" si="3"/>
        <v>-166362.74509803913</v>
      </c>
    </row>
    <row r="69" spans="1:26">
      <c r="A69" s="11" t="s">
        <v>339</v>
      </c>
      <c r="B69" s="13">
        <v>109</v>
      </c>
      <c r="C69" s="13">
        <v>133908</v>
      </c>
      <c r="D69" s="13">
        <v>72966</v>
      </c>
      <c r="E69" s="13">
        <v>56501</v>
      </c>
      <c r="F69" s="13">
        <v>-652</v>
      </c>
      <c r="G69" s="13">
        <v>0</v>
      </c>
      <c r="H69" s="13">
        <v>3789</v>
      </c>
      <c r="I69" s="13">
        <v>158019</v>
      </c>
      <c r="J69" s="13">
        <v>76471</v>
      </c>
      <c r="K69" s="13">
        <v>88136</v>
      </c>
      <c r="L69" s="13">
        <v>-584</v>
      </c>
      <c r="M69" s="13">
        <v>5365</v>
      </c>
      <c r="N69" s="13">
        <v>-1807</v>
      </c>
      <c r="O69" s="13">
        <f t="shared" si="4"/>
        <v>1228513.7614678899</v>
      </c>
      <c r="P69" s="13">
        <f t="shared" si="4"/>
        <v>669412.84403669729</v>
      </c>
      <c r="Q69" s="13">
        <f t="shared" si="4"/>
        <v>518357.79816513765</v>
      </c>
      <c r="R69" s="13">
        <f t="shared" si="4"/>
        <v>-5981.6513761467886</v>
      </c>
      <c r="S69" s="13">
        <f t="shared" si="4"/>
        <v>0</v>
      </c>
      <c r="T69" s="13">
        <f t="shared" si="4"/>
        <v>34761.46788990825</v>
      </c>
      <c r="U69" s="13">
        <f t="shared" si="3"/>
        <v>1449715.5963302753</v>
      </c>
      <c r="V69" s="13">
        <f t="shared" si="3"/>
        <v>701568.80733944953</v>
      </c>
      <c r="W69" s="13">
        <f t="shared" si="3"/>
        <v>808587.15596330271</v>
      </c>
      <c r="X69" s="13">
        <f t="shared" si="3"/>
        <v>-5357.7981651376149</v>
      </c>
      <c r="Y69" s="13">
        <f t="shared" si="3"/>
        <v>49220.183486238529</v>
      </c>
      <c r="Z69" s="13">
        <f t="shared" si="3"/>
        <v>-16577.981651376147</v>
      </c>
    </row>
    <row r="70" spans="1:26">
      <c r="A70" t="s">
        <v>340</v>
      </c>
      <c r="B70" s="14">
        <v>103</v>
      </c>
      <c r="C70" s="14">
        <v>223500</v>
      </c>
      <c r="D70" s="14">
        <v>27384</v>
      </c>
      <c r="E70" s="14">
        <v>261844</v>
      </c>
      <c r="F70" s="14">
        <v>2408</v>
      </c>
      <c r="G70" s="14">
        <v>0</v>
      </c>
      <c r="H70" s="14">
        <v>-63320</v>
      </c>
      <c r="I70" s="14">
        <v>224115</v>
      </c>
      <c r="J70" s="14">
        <v>27384</v>
      </c>
      <c r="K70" s="14">
        <v>262205</v>
      </c>
      <c r="L70" s="14">
        <v>1639</v>
      </c>
      <c r="M70" s="14">
        <v>0</v>
      </c>
      <c r="N70" s="14">
        <v>-63835</v>
      </c>
      <c r="O70" s="14">
        <f t="shared" si="4"/>
        <v>2169902.9126213589</v>
      </c>
      <c r="P70" s="14">
        <f t="shared" si="4"/>
        <v>265864.07766990294</v>
      </c>
      <c r="Q70" s="14">
        <f t="shared" si="4"/>
        <v>2542174.7572815535</v>
      </c>
      <c r="R70" s="14">
        <f t="shared" si="4"/>
        <v>23378.640776699031</v>
      </c>
      <c r="S70" s="14">
        <f t="shared" si="4"/>
        <v>0</v>
      </c>
      <c r="T70" s="14">
        <f t="shared" si="4"/>
        <v>-614757.281553398</v>
      </c>
      <c r="U70" s="14">
        <f t="shared" si="3"/>
        <v>2175873.7864077669</v>
      </c>
      <c r="V70" s="14">
        <f t="shared" si="3"/>
        <v>265864.07766990294</v>
      </c>
      <c r="W70" s="14">
        <f t="shared" si="3"/>
        <v>2545679.6116504855</v>
      </c>
      <c r="X70" s="14">
        <f t="shared" si="3"/>
        <v>15912.621359223302</v>
      </c>
      <c r="Y70" s="14">
        <f t="shared" si="3"/>
        <v>0</v>
      </c>
      <c r="Z70" s="14">
        <f t="shared" si="3"/>
        <v>-619757.281553398</v>
      </c>
    </row>
    <row r="71" spans="1:26">
      <c r="A71" s="11" t="s">
        <v>338</v>
      </c>
      <c r="B71" s="13">
        <v>102</v>
      </c>
      <c r="C71" s="13">
        <v>131471</v>
      </c>
      <c r="D71" s="13">
        <v>102770</v>
      </c>
      <c r="E71" s="13">
        <v>69478</v>
      </c>
      <c r="F71" s="13">
        <v>4757</v>
      </c>
      <c r="G71" s="13">
        <v>0</v>
      </c>
      <c r="H71" s="13">
        <v>-36020</v>
      </c>
      <c r="I71" s="13">
        <v>134064</v>
      </c>
      <c r="J71" s="13">
        <v>102770</v>
      </c>
      <c r="K71" s="13">
        <v>71852</v>
      </c>
      <c r="L71" s="13">
        <v>1204</v>
      </c>
      <c r="M71" s="13">
        <v>0</v>
      </c>
      <c r="N71" s="13">
        <v>-39354</v>
      </c>
      <c r="O71" s="13">
        <f t="shared" si="4"/>
        <v>1288931.3725490198</v>
      </c>
      <c r="P71" s="13">
        <f t="shared" si="4"/>
        <v>1007549.0196078431</v>
      </c>
      <c r="Q71" s="13">
        <f t="shared" si="4"/>
        <v>681156.86274509795</v>
      </c>
      <c r="R71" s="13">
        <f t="shared" si="4"/>
        <v>46637.25490196079</v>
      </c>
      <c r="S71" s="13">
        <f t="shared" si="4"/>
        <v>0</v>
      </c>
      <c r="T71" s="13">
        <f t="shared" si="4"/>
        <v>-353137.25490196078</v>
      </c>
      <c r="U71" s="13">
        <f t="shared" si="3"/>
        <v>1314352.9411764706</v>
      </c>
      <c r="V71" s="13">
        <f t="shared" si="3"/>
        <v>1007549.0196078431</v>
      </c>
      <c r="W71" s="13">
        <f t="shared" si="3"/>
        <v>704431.37254901952</v>
      </c>
      <c r="X71" s="13">
        <f t="shared" si="3"/>
        <v>11803.921568627451</v>
      </c>
      <c r="Y71" s="13">
        <f t="shared" si="3"/>
        <v>0</v>
      </c>
      <c r="Z71" s="13">
        <f t="shared" si="3"/>
        <v>-385823.5294117647</v>
      </c>
    </row>
    <row r="72" spans="1:26">
      <c r="A72" t="s">
        <v>341</v>
      </c>
      <c r="B72" s="14">
        <v>94</v>
      </c>
      <c r="C72" s="14">
        <v>102015.1</v>
      </c>
      <c r="D72" s="14">
        <v>4355.2</v>
      </c>
      <c r="E72" s="14">
        <v>97138.3</v>
      </c>
      <c r="F72" s="14">
        <v>-490.50000000000006</v>
      </c>
      <c r="G72" s="14">
        <v>0</v>
      </c>
      <c r="H72" s="14">
        <v>31.100000000005764</v>
      </c>
      <c r="I72" s="14">
        <v>104256.6</v>
      </c>
      <c r="J72" s="14">
        <v>4355.2</v>
      </c>
      <c r="K72" s="14">
        <v>101923.5</v>
      </c>
      <c r="L72" s="14">
        <v>-494.5</v>
      </c>
      <c r="M72" s="14">
        <v>0</v>
      </c>
      <c r="N72" s="14">
        <v>-2516.5999999999913</v>
      </c>
      <c r="O72" s="14">
        <f t="shared" si="4"/>
        <v>1085267.0212765958</v>
      </c>
      <c r="P72" s="14">
        <f t="shared" si="4"/>
        <v>46331.914893617017</v>
      </c>
      <c r="Q72" s="14">
        <f t="shared" si="4"/>
        <v>1033386.170212766</v>
      </c>
      <c r="R72" s="14">
        <f t="shared" si="4"/>
        <v>-5218.0851063829796</v>
      </c>
      <c r="S72" s="14">
        <f t="shared" si="4"/>
        <v>0</v>
      </c>
      <c r="T72" s="14">
        <f t="shared" si="4"/>
        <v>330.85106382984856</v>
      </c>
      <c r="U72" s="14">
        <f t="shared" si="3"/>
        <v>1109112.765957447</v>
      </c>
      <c r="V72" s="14">
        <f t="shared" si="3"/>
        <v>46331.914893617017</v>
      </c>
      <c r="W72" s="14">
        <f t="shared" si="3"/>
        <v>1084292.5531914893</v>
      </c>
      <c r="X72" s="14">
        <f t="shared" si="3"/>
        <v>-5260.6382978723404</v>
      </c>
      <c r="Y72" s="14">
        <f t="shared" si="3"/>
        <v>0</v>
      </c>
      <c r="Z72" s="14">
        <f t="shared" si="3"/>
        <v>-26772.340425531824</v>
      </c>
    </row>
    <row r="73" spans="1:26">
      <c r="A73" s="11" t="s">
        <v>342</v>
      </c>
      <c r="B73" s="13">
        <v>90</v>
      </c>
      <c r="C73" s="13">
        <v>97467</v>
      </c>
      <c r="D73" s="13">
        <v>10066</v>
      </c>
      <c r="E73" s="13">
        <v>108840</v>
      </c>
      <c r="F73" s="13">
        <v>297</v>
      </c>
      <c r="G73" s="13">
        <v>0</v>
      </c>
      <c r="H73" s="13">
        <v>-21142</v>
      </c>
      <c r="I73" s="13">
        <v>99316</v>
      </c>
      <c r="J73" s="13">
        <v>10066</v>
      </c>
      <c r="K73" s="13">
        <v>105355</v>
      </c>
      <c r="L73" s="13">
        <v>-283</v>
      </c>
      <c r="M73" s="13">
        <v>0</v>
      </c>
      <c r="N73" s="13">
        <v>-16388</v>
      </c>
      <c r="O73" s="13">
        <f t="shared" si="4"/>
        <v>1082966.6666666667</v>
      </c>
      <c r="P73" s="13">
        <f t="shared" si="4"/>
        <v>111844.44444444445</v>
      </c>
      <c r="Q73" s="13">
        <f t="shared" si="4"/>
        <v>1209333.3333333333</v>
      </c>
      <c r="R73" s="13">
        <f t="shared" si="4"/>
        <v>3300</v>
      </c>
      <c r="S73" s="13">
        <f t="shared" si="4"/>
        <v>0</v>
      </c>
      <c r="T73" s="13">
        <f t="shared" si="4"/>
        <v>-234911.11111111109</v>
      </c>
      <c r="U73" s="13">
        <f t="shared" si="3"/>
        <v>1103511.1111111112</v>
      </c>
      <c r="V73" s="13">
        <f t="shared" si="3"/>
        <v>111844.44444444445</v>
      </c>
      <c r="W73" s="13">
        <f t="shared" si="3"/>
        <v>1170611.111111111</v>
      </c>
      <c r="X73" s="13">
        <f t="shared" si="3"/>
        <v>-3144.4444444444443</v>
      </c>
      <c r="Y73" s="13">
        <f t="shared" si="3"/>
        <v>0</v>
      </c>
      <c r="Z73" s="13">
        <f t="shared" si="3"/>
        <v>-182088.88888888891</v>
      </c>
    </row>
    <row r="74" spans="1:26">
      <c r="A74" t="s">
        <v>344</v>
      </c>
      <c r="B74" s="14">
        <v>79</v>
      </c>
      <c r="C74" s="14">
        <v>77370</v>
      </c>
      <c r="D74" s="14">
        <v>5539</v>
      </c>
      <c r="E74" s="14">
        <v>58426</v>
      </c>
      <c r="F74" s="14">
        <v>28</v>
      </c>
      <c r="G74" s="14">
        <v>0</v>
      </c>
      <c r="H74" s="14">
        <v>13433</v>
      </c>
      <c r="I74" s="14">
        <v>79347</v>
      </c>
      <c r="J74" s="14">
        <v>5539</v>
      </c>
      <c r="K74" s="14">
        <v>62274</v>
      </c>
      <c r="L74" s="14">
        <v>-129</v>
      </c>
      <c r="M74" s="14">
        <v>0</v>
      </c>
      <c r="N74" s="14">
        <v>11405</v>
      </c>
      <c r="O74" s="14">
        <f t="shared" si="4"/>
        <v>979367.08860759495</v>
      </c>
      <c r="P74" s="14">
        <f t="shared" si="4"/>
        <v>70113.924050632922</v>
      </c>
      <c r="Q74" s="14">
        <f t="shared" si="4"/>
        <v>739569.62025316455</v>
      </c>
      <c r="R74" s="14">
        <f t="shared" si="4"/>
        <v>354.43037974683546</v>
      </c>
      <c r="S74" s="14">
        <f t="shared" si="4"/>
        <v>0</v>
      </c>
      <c r="T74" s="14">
        <f t="shared" si="4"/>
        <v>170037.97468354428</v>
      </c>
      <c r="U74" s="14">
        <f t="shared" si="3"/>
        <v>1004392.4050632911</v>
      </c>
      <c r="V74" s="14">
        <f t="shared" si="3"/>
        <v>70113.924050632922</v>
      </c>
      <c r="W74" s="14">
        <f t="shared" si="3"/>
        <v>788278.48101265822</v>
      </c>
      <c r="X74" s="14">
        <f t="shared" si="3"/>
        <v>-1632.9113924050632</v>
      </c>
      <c r="Y74" s="14">
        <f t="shared" si="3"/>
        <v>0</v>
      </c>
      <c r="Z74" s="14">
        <f t="shared" si="3"/>
        <v>144367.08860759492</v>
      </c>
    </row>
    <row r="75" spans="1:26">
      <c r="A75" s="11" t="s">
        <v>345</v>
      </c>
      <c r="B75" s="13">
        <v>61</v>
      </c>
      <c r="C75" s="13">
        <v>48481.5</v>
      </c>
      <c r="D75" s="13">
        <v>9961.2999999999993</v>
      </c>
      <c r="E75" s="13">
        <v>25982.1</v>
      </c>
      <c r="F75" s="13">
        <v>589.70000000000005</v>
      </c>
      <c r="G75" s="13">
        <v>-45715.199999999997</v>
      </c>
      <c r="H75" s="13">
        <v>-32587.399999999998</v>
      </c>
      <c r="I75" s="13">
        <v>48481.5</v>
      </c>
      <c r="J75" s="13">
        <v>9961.2999999999993</v>
      </c>
      <c r="K75" s="13">
        <v>25982.1</v>
      </c>
      <c r="L75" s="13">
        <v>589.70000000000005</v>
      </c>
      <c r="M75" s="13">
        <v>-45715.199999999997</v>
      </c>
      <c r="N75" s="13">
        <v>-32587.399999999998</v>
      </c>
      <c r="O75" s="13">
        <f t="shared" si="4"/>
        <v>794778.68852459022</v>
      </c>
      <c r="P75" s="13">
        <f t="shared" si="4"/>
        <v>163299.99999999997</v>
      </c>
      <c r="Q75" s="13">
        <f t="shared" si="4"/>
        <v>425936.06557377044</v>
      </c>
      <c r="R75" s="13">
        <f t="shared" si="4"/>
        <v>9667.2131147541004</v>
      </c>
      <c r="S75" s="13">
        <f t="shared" si="4"/>
        <v>-749429.5081967212</v>
      </c>
      <c r="T75" s="13">
        <f t="shared" si="4"/>
        <v>-534219.67213114747</v>
      </c>
      <c r="U75" s="13">
        <f t="shared" si="3"/>
        <v>794778.68852459022</v>
      </c>
      <c r="V75" s="13">
        <f t="shared" si="3"/>
        <v>163299.99999999997</v>
      </c>
      <c r="W75" s="13">
        <f t="shared" si="3"/>
        <v>425936.06557377044</v>
      </c>
      <c r="X75" s="13">
        <f t="shared" si="3"/>
        <v>9667.2131147541004</v>
      </c>
      <c r="Y75" s="13">
        <f t="shared" si="3"/>
        <v>-749429.5081967212</v>
      </c>
      <c r="Z75" s="13">
        <f t="shared" si="3"/>
        <v>-534219.67213114747</v>
      </c>
    </row>
    <row r="76" spans="1:26">
      <c r="A76" t="s">
        <v>343</v>
      </c>
      <c r="B76" s="14">
        <v>60</v>
      </c>
      <c r="C76" s="14">
        <v>115719</v>
      </c>
      <c r="D76" s="14">
        <v>16023</v>
      </c>
      <c r="E76" s="14">
        <v>103479</v>
      </c>
      <c r="F76" s="14">
        <v>-146</v>
      </c>
      <c r="G76" s="14">
        <v>0</v>
      </c>
      <c r="H76" s="14">
        <v>-3929</v>
      </c>
      <c r="I76" s="14">
        <v>117050</v>
      </c>
      <c r="J76" s="14">
        <v>16023</v>
      </c>
      <c r="K76" s="14">
        <v>104024</v>
      </c>
      <c r="L76" s="14">
        <v>-2248</v>
      </c>
      <c r="M76" s="14">
        <v>0</v>
      </c>
      <c r="N76" s="14">
        <v>-5245</v>
      </c>
      <c r="O76" s="14">
        <f t="shared" si="4"/>
        <v>1928650</v>
      </c>
      <c r="P76" s="14">
        <f t="shared" si="4"/>
        <v>267050</v>
      </c>
      <c r="Q76" s="14">
        <f t="shared" si="4"/>
        <v>1724650</v>
      </c>
      <c r="R76" s="14">
        <f t="shared" si="4"/>
        <v>-2433.333333333333</v>
      </c>
      <c r="S76" s="14">
        <f t="shared" si="4"/>
        <v>0</v>
      </c>
      <c r="T76" s="14">
        <f t="shared" si="4"/>
        <v>-65483.333333333336</v>
      </c>
      <c r="U76" s="14">
        <f t="shared" si="3"/>
        <v>1950833.3333333333</v>
      </c>
      <c r="V76" s="14">
        <f t="shared" si="3"/>
        <v>267050</v>
      </c>
      <c r="W76" s="14">
        <f t="shared" si="3"/>
        <v>1733733.3333333333</v>
      </c>
      <c r="X76" s="14">
        <f t="shared" si="3"/>
        <v>-37466.666666666672</v>
      </c>
      <c r="Y76" s="14">
        <f t="shared" si="3"/>
        <v>0</v>
      </c>
      <c r="Z76" s="14">
        <f t="shared" si="3"/>
        <v>-87416.666666666672</v>
      </c>
    </row>
    <row r="77" spans="1:26">
      <c r="A77" s="11" t="s">
        <v>346</v>
      </c>
      <c r="B77" s="13">
        <v>42</v>
      </c>
      <c r="C77" s="13">
        <v>47846</v>
      </c>
      <c r="D77" s="13">
        <v>4996</v>
      </c>
      <c r="E77" s="13">
        <v>41262</v>
      </c>
      <c r="F77" s="13">
        <v>2058</v>
      </c>
      <c r="G77" s="13">
        <v>0</v>
      </c>
      <c r="H77" s="13">
        <v>3646</v>
      </c>
      <c r="I77" s="13">
        <v>55412</v>
      </c>
      <c r="J77" s="13">
        <v>4996</v>
      </c>
      <c r="K77" s="13">
        <v>45241</v>
      </c>
      <c r="L77" s="13">
        <v>205</v>
      </c>
      <c r="M77" s="13">
        <v>0</v>
      </c>
      <c r="N77" s="13">
        <v>5380</v>
      </c>
      <c r="O77" s="13">
        <f t="shared" si="4"/>
        <v>1139190.4761904762</v>
      </c>
      <c r="P77" s="13">
        <f t="shared" si="4"/>
        <v>118952.38095238095</v>
      </c>
      <c r="Q77" s="13">
        <f t="shared" si="4"/>
        <v>982428.57142857148</v>
      </c>
      <c r="R77" s="13">
        <f t="shared" si="4"/>
        <v>49000</v>
      </c>
      <c r="S77" s="13">
        <f t="shared" si="4"/>
        <v>0</v>
      </c>
      <c r="T77" s="13">
        <f t="shared" si="4"/>
        <v>86809.523809523816</v>
      </c>
      <c r="U77" s="13">
        <f t="shared" si="3"/>
        <v>1319333.3333333333</v>
      </c>
      <c r="V77" s="13">
        <f t="shared" si="3"/>
        <v>118952.38095238095</v>
      </c>
      <c r="W77" s="13">
        <f t="shared" si="3"/>
        <v>1077166.6666666667</v>
      </c>
      <c r="X77" s="13">
        <f t="shared" si="3"/>
        <v>4880.9523809523816</v>
      </c>
      <c r="Y77" s="13">
        <f t="shared" si="3"/>
        <v>0</v>
      </c>
      <c r="Z77" s="13">
        <f t="shared" si="3"/>
        <v>128095.23809523811</v>
      </c>
    </row>
    <row r="78" spans="1:26"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s="24" customFormat="1">
      <c r="B79" s="19">
        <f>SUM(B9:B77)</f>
        <v>376248</v>
      </c>
      <c r="C79" s="19">
        <f t="shared" ref="C79:N79" si="5">SUM(C9:C77)</f>
        <v>404778112.5</v>
      </c>
      <c r="D79" s="19">
        <f t="shared" si="5"/>
        <v>244108461.89999998</v>
      </c>
      <c r="E79" s="19">
        <f t="shared" si="5"/>
        <v>162197027.40000001</v>
      </c>
      <c r="F79" s="19">
        <f t="shared" si="5"/>
        <v>-11062491.699999999</v>
      </c>
      <c r="G79" s="19">
        <f t="shared" si="5"/>
        <v>3822218.1999999997</v>
      </c>
      <c r="H79" s="19">
        <f t="shared" si="5"/>
        <v>-8767650.3000000101</v>
      </c>
      <c r="I79" s="19">
        <f t="shared" si="5"/>
        <v>506539184.50000006</v>
      </c>
      <c r="J79" s="19">
        <f t="shared" si="5"/>
        <v>269107902.69999999</v>
      </c>
      <c r="K79" s="19">
        <f t="shared" si="5"/>
        <v>203676578.79999998</v>
      </c>
      <c r="L79" s="19">
        <f t="shared" si="5"/>
        <v>-28019498.899999999</v>
      </c>
      <c r="M79" s="19">
        <f t="shared" si="5"/>
        <v>15078799.200000003</v>
      </c>
      <c r="N79" s="19">
        <f t="shared" si="5"/>
        <v>20814003.299999978</v>
      </c>
      <c r="O79" s="19">
        <f t="shared" ref="O79:Z79" si="6">(C79/$B79)*1000</f>
        <v>1075827.94460037</v>
      </c>
      <c r="P79" s="19">
        <f t="shared" si="6"/>
        <v>648796.70297250745</v>
      </c>
      <c r="Q79" s="19">
        <f t="shared" si="6"/>
        <v>431090.73642916378</v>
      </c>
      <c r="R79" s="19">
        <f t="shared" si="6"/>
        <v>-29402.127586060258</v>
      </c>
      <c r="S79" s="19">
        <f t="shared" si="6"/>
        <v>10158.773468563288</v>
      </c>
      <c r="T79" s="19">
        <f t="shared" si="6"/>
        <v>-23302.848918798267</v>
      </c>
      <c r="U79" s="19">
        <f t="shared" si="6"/>
        <v>1346290.7032063957</v>
      </c>
      <c r="V79" s="19">
        <f t="shared" si="6"/>
        <v>715240.75264187448</v>
      </c>
      <c r="W79" s="19">
        <f t="shared" si="6"/>
        <v>541335.97733409877</v>
      </c>
      <c r="X79" s="19">
        <f t="shared" si="6"/>
        <v>-74470.824828304729</v>
      </c>
      <c r="Y79" s="19">
        <f t="shared" si="6"/>
        <v>40076.755756841238</v>
      </c>
      <c r="Z79" s="19">
        <f t="shared" si="6"/>
        <v>55319.904158958925</v>
      </c>
    </row>
  </sheetData>
  <mergeCells count="2">
    <mergeCell ref="O4:T4"/>
    <mergeCell ref="U4:Z4"/>
  </mergeCells>
  <hyperlinks>
    <hyperlink ref="A1" location="Efnisyfirlit!A1" display="Efnisyfirlit" xr:uid="{F56A1BC0-B505-4098-91C7-7AD7BAA6C94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C530-0AAD-4466-BB10-E4E958870E57}">
  <dimension ref="A1:V78"/>
  <sheetViews>
    <sheetView workbookViewId="0"/>
  </sheetViews>
  <sheetFormatPr defaultRowHeight="14.5"/>
  <cols>
    <col min="1" max="1" width="26.81640625" customWidth="1"/>
    <col min="2" max="2" width="8.453125" customWidth="1"/>
    <col min="3" max="4" width="15.54296875" hidden="1" customWidth="1"/>
    <col min="5" max="5" width="11.6328125" hidden="1" customWidth="1"/>
    <col min="6" max="9" width="10.90625" hidden="1" customWidth="1"/>
    <col min="10" max="10" width="8.7265625" hidden="1" customWidth="1"/>
    <col min="11" max="12" width="10.90625" hidden="1" customWidth="1"/>
    <col min="13" max="13" width="10.90625" customWidth="1"/>
    <col min="14" max="14" width="13.36328125" customWidth="1"/>
    <col min="15" max="15" width="10.453125" customWidth="1"/>
    <col min="16" max="16" width="11.81640625" customWidth="1"/>
    <col min="17" max="17" width="13.36328125" customWidth="1"/>
    <col min="18" max="18" width="10.54296875" customWidth="1"/>
    <col min="19" max="19" width="13.36328125" customWidth="1"/>
    <col min="20" max="20" width="10.90625" customWidth="1"/>
    <col min="21" max="21" width="11.36328125" customWidth="1"/>
    <col min="22" max="22" width="13.36328125" customWidth="1"/>
  </cols>
  <sheetData>
    <row r="1" spans="1:22">
      <c r="A1" s="221" t="s">
        <v>1188</v>
      </c>
    </row>
    <row r="2" spans="1:22" ht="15.5">
      <c r="M2" s="1" t="s">
        <v>390</v>
      </c>
      <c r="N2" s="1"/>
      <c r="O2" s="1"/>
      <c r="R2" s="1" t="s">
        <v>391</v>
      </c>
    </row>
    <row r="3" spans="1:22">
      <c r="R3" s="12"/>
    </row>
    <row r="4" spans="1:22">
      <c r="A4" s="12" t="s">
        <v>269</v>
      </c>
      <c r="M4" s="322" t="s">
        <v>13</v>
      </c>
      <c r="N4" s="323"/>
      <c r="O4" s="323"/>
      <c r="P4" s="323"/>
      <c r="Q4" s="324"/>
      <c r="R4" s="322" t="s">
        <v>14</v>
      </c>
      <c r="S4" s="323"/>
      <c r="T4" s="323"/>
      <c r="U4" s="323"/>
      <c r="V4" s="324"/>
    </row>
    <row r="5" spans="1:22">
      <c r="A5" s="14"/>
      <c r="B5" s="14"/>
      <c r="C5" s="14"/>
      <c r="D5" s="14"/>
      <c r="E5" t="s">
        <v>1220</v>
      </c>
      <c r="J5" t="s">
        <v>1221</v>
      </c>
      <c r="M5" s="62" t="s">
        <v>373</v>
      </c>
      <c r="N5" s="73" t="s">
        <v>392</v>
      </c>
      <c r="O5" s="73"/>
      <c r="P5" s="73" t="s">
        <v>375</v>
      </c>
      <c r="Q5" s="73" t="s">
        <v>393</v>
      </c>
      <c r="R5" s="62" t="s">
        <v>373</v>
      </c>
      <c r="S5" s="73" t="s">
        <v>392</v>
      </c>
      <c r="T5" s="73"/>
      <c r="U5" s="73" t="s">
        <v>375</v>
      </c>
      <c r="V5" s="73" t="s">
        <v>393</v>
      </c>
    </row>
    <row r="6" spans="1:22">
      <c r="A6" s="14"/>
      <c r="B6" s="14"/>
      <c r="C6" s="90"/>
      <c r="D6" s="91"/>
      <c r="E6" s="90"/>
      <c r="F6" s="90"/>
      <c r="G6" s="90"/>
      <c r="H6" s="92"/>
      <c r="I6" s="93"/>
      <c r="J6" s="92"/>
      <c r="K6" s="92"/>
      <c r="L6" s="92"/>
      <c r="M6" s="10" t="s">
        <v>378</v>
      </c>
      <c r="N6" s="74" t="s">
        <v>379</v>
      </c>
      <c r="O6" s="74" t="s">
        <v>36</v>
      </c>
      <c r="P6" s="74" t="s">
        <v>380</v>
      </c>
      <c r="Q6" s="74" t="s">
        <v>380</v>
      </c>
      <c r="R6" s="10" t="s">
        <v>378</v>
      </c>
      <c r="S6" s="74" t="s">
        <v>379</v>
      </c>
      <c r="T6" s="74" t="s">
        <v>36</v>
      </c>
      <c r="U6" s="74" t="s">
        <v>380</v>
      </c>
      <c r="V6" s="74" t="s">
        <v>380</v>
      </c>
    </row>
    <row r="7" spans="1:22">
      <c r="B7" t="s">
        <v>271</v>
      </c>
      <c r="C7" t="s">
        <v>47</v>
      </c>
      <c r="D7" t="s">
        <v>50</v>
      </c>
      <c r="E7" t="s">
        <v>36</v>
      </c>
      <c r="F7" t="s">
        <v>1224</v>
      </c>
      <c r="G7" t="s">
        <v>393</v>
      </c>
      <c r="H7" t="s">
        <v>47</v>
      </c>
      <c r="I7" t="s">
        <v>50</v>
      </c>
      <c r="J7" t="s">
        <v>36</v>
      </c>
      <c r="K7" t="s">
        <v>375</v>
      </c>
      <c r="L7" t="s">
        <v>393</v>
      </c>
    </row>
    <row r="8" spans="1:22">
      <c r="A8" s="11" t="s">
        <v>280</v>
      </c>
      <c r="B8" s="13">
        <v>135688</v>
      </c>
      <c r="C8" s="13">
        <v>368690.70000000019</v>
      </c>
      <c r="D8" s="13">
        <v>-7477381</v>
      </c>
      <c r="E8" s="13">
        <v>236480057.89999998</v>
      </c>
      <c r="F8" s="13">
        <v>110191236.59999999</v>
      </c>
      <c r="G8" s="13">
        <v>144585281.59999999</v>
      </c>
      <c r="H8" s="13">
        <v>26104032.399999999</v>
      </c>
      <c r="I8" s="13">
        <v>-31832415</v>
      </c>
      <c r="J8" s="13">
        <v>790566299.79999995</v>
      </c>
      <c r="K8" s="13">
        <v>351254308.39999998</v>
      </c>
      <c r="L8" s="13">
        <v>407302322.69999999</v>
      </c>
      <c r="M8" s="13">
        <f t="shared" ref="M8:V33" si="0">(C8/$B8)*1000</f>
        <v>2717.1945934791593</v>
      </c>
      <c r="N8" s="13">
        <f t="shared" si="0"/>
        <v>-55107.164966688288</v>
      </c>
      <c r="O8" s="13">
        <f t="shared" si="0"/>
        <v>1742822.1942986851</v>
      </c>
      <c r="P8" s="13">
        <f t="shared" si="0"/>
        <v>812092.71711573598</v>
      </c>
      <c r="Q8" s="13">
        <f t="shared" si="0"/>
        <v>1065571.6172395495</v>
      </c>
      <c r="R8" s="13">
        <f t="shared" si="0"/>
        <v>192382.76339838453</v>
      </c>
      <c r="S8" s="13">
        <f t="shared" si="0"/>
        <v>-234600.07517245447</v>
      </c>
      <c r="T8" s="13">
        <f t="shared" si="0"/>
        <v>5826353.839691055</v>
      </c>
      <c r="U8" s="13">
        <f t="shared" si="0"/>
        <v>2588691.029420435</v>
      </c>
      <c r="V8" s="13">
        <f t="shared" si="0"/>
        <v>3001756.4021873707</v>
      </c>
    </row>
    <row r="9" spans="1:22">
      <c r="A9" t="s">
        <v>281</v>
      </c>
      <c r="B9" s="14">
        <v>38998</v>
      </c>
      <c r="C9" s="14">
        <v>1049952</v>
      </c>
      <c r="D9" s="14">
        <v>-727320</v>
      </c>
      <c r="E9" s="14">
        <v>62688209</v>
      </c>
      <c r="F9" s="14">
        <v>31284040</v>
      </c>
      <c r="G9" s="14">
        <v>42854537</v>
      </c>
      <c r="H9" s="14">
        <v>2179479</v>
      </c>
      <c r="I9" s="14">
        <v>-944594</v>
      </c>
      <c r="J9" s="14">
        <v>81817356</v>
      </c>
      <c r="K9" s="14">
        <v>37208599</v>
      </c>
      <c r="L9" s="14">
        <v>48779096</v>
      </c>
      <c r="M9" s="14">
        <f t="shared" si="0"/>
        <v>26923.226832145239</v>
      </c>
      <c r="N9" s="14">
        <f t="shared" si="0"/>
        <v>-18650.18718908662</v>
      </c>
      <c r="O9" s="14">
        <f t="shared" si="0"/>
        <v>1607472.4088414791</v>
      </c>
      <c r="P9" s="14">
        <f t="shared" si="0"/>
        <v>802196.01005179749</v>
      </c>
      <c r="Q9" s="14">
        <f t="shared" si="0"/>
        <v>1098890.6354172009</v>
      </c>
      <c r="R9" s="14">
        <f t="shared" si="0"/>
        <v>55886.942920149748</v>
      </c>
      <c r="S9" s="14">
        <f t="shared" si="0"/>
        <v>-24221.601107749117</v>
      </c>
      <c r="T9" s="14">
        <f t="shared" si="0"/>
        <v>2097988.512231396</v>
      </c>
      <c r="U9" s="14">
        <f t="shared" si="0"/>
        <v>954115.57002923219</v>
      </c>
      <c r="V9" s="14">
        <f t="shared" si="0"/>
        <v>1250810.1953946357</v>
      </c>
    </row>
    <row r="10" spans="1:22">
      <c r="A10" s="11" t="s">
        <v>282</v>
      </c>
      <c r="B10" s="13">
        <v>29763</v>
      </c>
      <c r="C10" s="13">
        <v>-14232</v>
      </c>
      <c r="D10" s="13">
        <v>2983436</v>
      </c>
      <c r="E10" s="13">
        <v>55056370</v>
      </c>
      <c r="F10" s="13">
        <v>30882669</v>
      </c>
      <c r="G10" s="13">
        <v>46306203</v>
      </c>
      <c r="H10" s="13">
        <v>1386508</v>
      </c>
      <c r="I10" s="13">
        <v>1977780</v>
      </c>
      <c r="J10" s="13">
        <v>72151091</v>
      </c>
      <c r="K10" s="13">
        <v>34480852</v>
      </c>
      <c r="L10" s="13">
        <v>50119186</v>
      </c>
      <c r="M10" s="13">
        <f t="shared" si="0"/>
        <v>-478.17760306420723</v>
      </c>
      <c r="N10" s="13">
        <f t="shared" si="0"/>
        <v>100239.76077680341</v>
      </c>
      <c r="O10" s="13">
        <f t="shared" si="0"/>
        <v>1849825.9584047308</v>
      </c>
      <c r="P10" s="13">
        <f t="shared" si="0"/>
        <v>1037619.4940026207</v>
      </c>
      <c r="Q10" s="13">
        <f t="shared" si="0"/>
        <v>1555831.1662130833</v>
      </c>
      <c r="R10" s="13">
        <f t="shared" si="0"/>
        <v>46584.954473675367</v>
      </c>
      <c r="S10" s="13">
        <f t="shared" si="0"/>
        <v>66450.962604576154</v>
      </c>
      <c r="T10" s="13">
        <f t="shared" si="0"/>
        <v>2424187.4475019318</v>
      </c>
      <c r="U10" s="13">
        <f t="shared" si="0"/>
        <v>1158513.9938850249</v>
      </c>
      <c r="V10" s="13">
        <f t="shared" si="0"/>
        <v>1683942.6805093572</v>
      </c>
    </row>
    <row r="11" spans="1:22">
      <c r="A11" t="s">
        <v>283</v>
      </c>
      <c r="B11" s="14">
        <v>20416</v>
      </c>
      <c r="C11" s="14">
        <v>872011.99999999953</v>
      </c>
      <c r="D11" s="14">
        <v>-1175225</v>
      </c>
      <c r="E11" s="14">
        <v>40507592</v>
      </c>
      <c r="F11" s="14">
        <v>20296827</v>
      </c>
      <c r="G11" s="14">
        <v>27874262</v>
      </c>
      <c r="H11" s="14">
        <v>2969723</v>
      </c>
      <c r="I11" s="14">
        <v>-2855888</v>
      </c>
      <c r="J11" s="14">
        <v>73643695</v>
      </c>
      <c r="K11" s="14">
        <v>35515049</v>
      </c>
      <c r="L11" s="14">
        <v>45279650</v>
      </c>
      <c r="M11" s="14">
        <f t="shared" si="0"/>
        <v>42712.186520376148</v>
      </c>
      <c r="N11" s="14">
        <f t="shared" si="0"/>
        <v>-57563.920454545456</v>
      </c>
      <c r="O11" s="14">
        <f t="shared" si="0"/>
        <v>1984110.1097178683</v>
      </c>
      <c r="P11" s="14">
        <f t="shared" si="0"/>
        <v>994162.76449843263</v>
      </c>
      <c r="Q11" s="14">
        <f t="shared" si="0"/>
        <v>1365314.5572100314</v>
      </c>
      <c r="R11" s="14">
        <f t="shared" si="0"/>
        <v>145460.57014106584</v>
      </c>
      <c r="S11" s="14">
        <f t="shared" si="0"/>
        <v>-139884.79623824451</v>
      </c>
      <c r="T11" s="14">
        <f t="shared" si="0"/>
        <v>3607155.9071316617</v>
      </c>
      <c r="U11" s="14">
        <f t="shared" si="0"/>
        <v>1739569.4063479623</v>
      </c>
      <c r="V11" s="14">
        <f t="shared" si="0"/>
        <v>2217851.1951410659</v>
      </c>
    </row>
    <row r="12" spans="1:22">
      <c r="A12" s="11" t="s">
        <v>1217</v>
      </c>
      <c r="B12" s="13">
        <v>19642</v>
      </c>
      <c r="C12" s="13">
        <v>2105781</v>
      </c>
      <c r="D12" s="13">
        <v>-1771628</v>
      </c>
      <c r="E12" s="13">
        <v>39057072</v>
      </c>
      <c r="F12" s="13">
        <v>20415974</v>
      </c>
      <c r="G12" s="13">
        <v>24917856</v>
      </c>
      <c r="H12" s="13">
        <v>3906120</v>
      </c>
      <c r="I12" s="13">
        <v>-3354658</v>
      </c>
      <c r="J12" s="13">
        <v>62774861</v>
      </c>
      <c r="K12" s="13">
        <v>30543493</v>
      </c>
      <c r="L12" s="13">
        <v>36137442</v>
      </c>
      <c r="M12" s="13">
        <f t="shared" si="0"/>
        <v>107208.0745341615</v>
      </c>
      <c r="N12" s="13">
        <f t="shared" si="0"/>
        <v>-90195.906730475515</v>
      </c>
      <c r="O12" s="13">
        <f t="shared" si="0"/>
        <v>1988446.7976784443</v>
      </c>
      <c r="P12" s="13">
        <f t="shared" si="0"/>
        <v>1039404.0321759494</v>
      </c>
      <c r="Q12" s="13">
        <f t="shared" si="0"/>
        <v>1268600.7534874249</v>
      </c>
      <c r="R12" s="13">
        <f t="shared" si="0"/>
        <v>198865.69595764179</v>
      </c>
      <c r="S12" s="13">
        <f t="shared" si="0"/>
        <v>-170790.04174727623</v>
      </c>
      <c r="T12" s="13">
        <f t="shared" si="0"/>
        <v>3195950.5651155687</v>
      </c>
      <c r="U12" s="13">
        <f t="shared" si="0"/>
        <v>1555009.3167701864</v>
      </c>
      <c r="V12" s="13">
        <f t="shared" si="0"/>
        <v>1839804.6023826494</v>
      </c>
    </row>
    <row r="13" spans="1:22">
      <c r="A13" t="s">
        <v>284</v>
      </c>
      <c r="B13" s="14">
        <v>18445</v>
      </c>
      <c r="C13" s="14">
        <v>2468632</v>
      </c>
      <c r="D13" s="14">
        <v>-4335086</v>
      </c>
      <c r="E13" s="14">
        <v>38518069</v>
      </c>
      <c r="F13" s="14">
        <v>18588231</v>
      </c>
      <c r="G13" s="14">
        <v>21879431</v>
      </c>
      <c r="H13" s="14">
        <v>3116995</v>
      </c>
      <c r="I13" s="14">
        <v>-5057436</v>
      </c>
      <c r="J13" s="14">
        <v>42814519</v>
      </c>
      <c r="K13" s="14">
        <v>19240782</v>
      </c>
      <c r="L13" s="14">
        <v>22531982</v>
      </c>
      <c r="M13" s="14">
        <f t="shared" si="0"/>
        <v>133837.46272702629</v>
      </c>
      <c r="N13" s="14">
        <f t="shared" si="0"/>
        <v>-235027.70398481973</v>
      </c>
      <c r="O13" s="14">
        <f t="shared" si="0"/>
        <v>2088266.1425860666</v>
      </c>
      <c r="P13" s="14">
        <f t="shared" si="0"/>
        <v>1007765.3022499322</v>
      </c>
      <c r="Q13" s="14">
        <f t="shared" si="0"/>
        <v>1186198.4819734346</v>
      </c>
      <c r="R13" s="14">
        <f t="shared" si="0"/>
        <v>168988.61480075901</v>
      </c>
      <c r="S13" s="14">
        <f t="shared" si="0"/>
        <v>-274190.07861209003</v>
      </c>
      <c r="T13" s="14">
        <f t="shared" si="0"/>
        <v>2321199.1867714827</v>
      </c>
      <c r="U13" s="14">
        <f t="shared" si="0"/>
        <v>1043143.5077256708</v>
      </c>
      <c r="V13" s="14">
        <f t="shared" si="0"/>
        <v>1221576.6874491733</v>
      </c>
    </row>
    <row r="14" spans="1:22">
      <c r="A14" s="11" t="s">
        <v>285</v>
      </c>
      <c r="B14" s="13">
        <v>13024</v>
      </c>
      <c r="C14" s="13">
        <v>937615</v>
      </c>
      <c r="D14" s="13">
        <v>-1632690</v>
      </c>
      <c r="E14" s="13">
        <v>23362212</v>
      </c>
      <c r="F14" s="13">
        <v>15797358</v>
      </c>
      <c r="G14" s="13">
        <v>18124135</v>
      </c>
      <c r="H14" s="13">
        <v>1131407</v>
      </c>
      <c r="I14" s="13">
        <v>-1871401</v>
      </c>
      <c r="J14" s="13">
        <v>26050124</v>
      </c>
      <c r="K14" s="13">
        <v>17043722</v>
      </c>
      <c r="L14" s="13">
        <v>19425592</v>
      </c>
      <c r="M14" s="13">
        <f t="shared" si="0"/>
        <v>71991.323710073717</v>
      </c>
      <c r="N14" s="13">
        <f t="shared" si="0"/>
        <v>-125360.10442260442</v>
      </c>
      <c r="O14" s="13">
        <f t="shared" si="0"/>
        <v>1793781.6339066341</v>
      </c>
      <c r="P14" s="13">
        <f t="shared" si="0"/>
        <v>1212942.1068796068</v>
      </c>
      <c r="Q14" s="13">
        <f t="shared" si="0"/>
        <v>1391595.1320638822</v>
      </c>
      <c r="R14" s="13">
        <f t="shared" si="0"/>
        <v>86870.930589680589</v>
      </c>
      <c r="S14" s="13">
        <f t="shared" si="0"/>
        <v>-143688.65171990171</v>
      </c>
      <c r="T14" s="13">
        <f t="shared" si="0"/>
        <v>2000163.0835380836</v>
      </c>
      <c r="U14" s="13">
        <f t="shared" si="0"/>
        <v>1308639.5884520884</v>
      </c>
      <c r="V14" s="13">
        <f t="shared" si="0"/>
        <v>1491522.7272727273</v>
      </c>
    </row>
    <row r="15" spans="1:22">
      <c r="A15" t="s">
        <v>286</v>
      </c>
      <c r="B15" s="14">
        <v>10834</v>
      </c>
      <c r="C15" s="14">
        <v>-794761</v>
      </c>
      <c r="D15" s="14">
        <v>-2567155</v>
      </c>
      <c r="E15" s="14">
        <v>20342112</v>
      </c>
      <c r="F15" s="14">
        <v>17415353</v>
      </c>
      <c r="G15" s="14">
        <v>20098051</v>
      </c>
      <c r="H15" s="14">
        <v>213439</v>
      </c>
      <c r="I15" s="14">
        <v>-3104545</v>
      </c>
      <c r="J15" s="14">
        <v>25239881</v>
      </c>
      <c r="K15" s="14">
        <v>18295987</v>
      </c>
      <c r="L15" s="14">
        <v>21382590</v>
      </c>
      <c r="M15" s="14">
        <f t="shared" si="0"/>
        <v>-73358.039505261215</v>
      </c>
      <c r="N15" s="14">
        <f t="shared" si="0"/>
        <v>-236953.57208787152</v>
      </c>
      <c r="O15" s="14">
        <f t="shared" si="0"/>
        <v>1877617.8696695587</v>
      </c>
      <c r="P15" s="14">
        <f t="shared" si="0"/>
        <v>1607472.1247923204</v>
      </c>
      <c r="Q15" s="14">
        <f t="shared" si="0"/>
        <v>1855090.5482739524</v>
      </c>
      <c r="R15" s="14">
        <f t="shared" si="0"/>
        <v>19700.84917851209</v>
      </c>
      <c r="S15" s="14">
        <f t="shared" si="0"/>
        <v>-286555.75041535904</v>
      </c>
      <c r="T15" s="14">
        <f t="shared" si="0"/>
        <v>2329691.8035813184</v>
      </c>
      <c r="U15" s="14">
        <f t="shared" si="0"/>
        <v>1688756.4149898468</v>
      </c>
      <c r="V15" s="14">
        <f t="shared" si="0"/>
        <v>1973656.0827026027</v>
      </c>
    </row>
    <row r="16" spans="1:22">
      <c r="A16" s="11" t="s">
        <v>287</v>
      </c>
      <c r="B16" s="13">
        <v>7841</v>
      </c>
      <c r="C16" s="13">
        <v>1395138.1</v>
      </c>
      <c r="D16" s="13">
        <v>-752889</v>
      </c>
      <c r="E16" s="13">
        <v>15095550.300000001</v>
      </c>
      <c r="F16" s="13">
        <v>2123002.2000000002</v>
      </c>
      <c r="G16" s="13">
        <v>6009550</v>
      </c>
      <c r="H16" s="13">
        <v>1518985.9</v>
      </c>
      <c r="I16" s="13">
        <v>-761261</v>
      </c>
      <c r="J16" s="13">
        <v>15549918.300000001</v>
      </c>
      <c r="K16" s="13">
        <v>2601119.6</v>
      </c>
      <c r="L16" s="13">
        <v>6517008.7000000002</v>
      </c>
      <c r="M16" s="13">
        <f t="shared" si="0"/>
        <v>177928.593291672</v>
      </c>
      <c r="N16" s="13">
        <f t="shared" si="0"/>
        <v>-96019.512817242692</v>
      </c>
      <c r="O16" s="13">
        <f t="shared" si="0"/>
        <v>1925207.2822344089</v>
      </c>
      <c r="P16" s="13">
        <f t="shared" si="0"/>
        <v>270756.56166305323</v>
      </c>
      <c r="Q16" s="13">
        <f t="shared" si="0"/>
        <v>766426.47621476848</v>
      </c>
      <c r="R16" s="13">
        <f t="shared" si="0"/>
        <v>193723.49190154317</v>
      </c>
      <c r="S16" s="13">
        <f t="shared" si="0"/>
        <v>-97087.233771202649</v>
      </c>
      <c r="T16" s="13">
        <f t="shared" si="0"/>
        <v>1983154.9929855887</v>
      </c>
      <c r="U16" s="13">
        <f t="shared" si="0"/>
        <v>331733.14628236194</v>
      </c>
      <c r="V16" s="13">
        <f t="shared" si="0"/>
        <v>831145.09628873877</v>
      </c>
    </row>
    <row r="17" spans="1:22">
      <c r="A17" t="s">
        <v>288</v>
      </c>
      <c r="B17" s="14">
        <v>5206</v>
      </c>
      <c r="C17" s="14">
        <v>394127</v>
      </c>
      <c r="D17" s="14">
        <v>-558889</v>
      </c>
      <c r="E17" s="14">
        <v>10787743</v>
      </c>
      <c r="F17" s="14">
        <v>6906815</v>
      </c>
      <c r="G17" s="14">
        <v>9999645</v>
      </c>
      <c r="H17" s="14">
        <v>1313761</v>
      </c>
      <c r="I17" s="14">
        <v>-921190</v>
      </c>
      <c r="J17" s="14">
        <v>16672879</v>
      </c>
      <c r="K17" s="14">
        <v>6905506</v>
      </c>
      <c r="L17" s="14">
        <v>10170727</v>
      </c>
      <c r="M17" s="14">
        <f t="shared" si="0"/>
        <v>75706.300422589324</v>
      </c>
      <c r="N17" s="14">
        <f t="shared" si="0"/>
        <v>-107354.78294275836</v>
      </c>
      <c r="O17" s="14">
        <f t="shared" si="0"/>
        <v>2072174.9903956975</v>
      </c>
      <c r="P17" s="14">
        <f t="shared" si="0"/>
        <v>1326702.8428736073</v>
      </c>
      <c r="Q17" s="14">
        <f t="shared" si="0"/>
        <v>1920792.3549750287</v>
      </c>
      <c r="R17" s="14">
        <f t="shared" si="0"/>
        <v>252355.16711486748</v>
      </c>
      <c r="S17" s="14">
        <f t="shared" si="0"/>
        <v>-176947.75259316174</v>
      </c>
      <c r="T17" s="14">
        <f t="shared" si="0"/>
        <v>3202627.5451402231</v>
      </c>
      <c r="U17" s="14">
        <f t="shared" si="0"/>
        <v>1326451.4022281982</v>
      </c>
      <c r="V17" s="14">
        <f t="shared" si="0"/>
        <v>1953654.8213599692</v>
      </c>
    </row>
    <row r="18" spans="1:22">
      <c r="A18" s="11" t="s">
        <v>289</v>
      </c>
      <c r="B18" s="13">
        <v>5057</v>
      </c>
      <c r="C18" s="13">
        <v>437971</v>
      </c>
      <c r="D18" s="13">
        <v>-526369</v>
      </c>
      <c r="E18" s="13">
        <v>8823250</v>
      </c>
      <c r="F18" s="13">
        <v>6507511</v>
      </c>
      <c r="G18" s="13">
        <v>7704059</v>
      </c>
      <c r="H18" s="13">
        <v>1070414</v>
      </c>
      <c r="I18" s="13">
        <v>-753441</v>
      </c>
      <c r="J18" s="13">
        <v>13453570</v>
      </c>
      <c r="K18" s="13">
        <v>9543330</v>
      </c>
      <c r="L18" s="13">
        <v>10785450</v>
      </c>
      <c r="M18" s="13">
        <f t="shared" si="0"/>
        <v>86606.881550326274</v>
      </c>
      <c r="N18" s="13">
        <f t="shared" si="0"/>
        <v>-104087.2058532727</v>
      </c>
      <c r="O18" s="13">
        <f t="shared" si="0"/>
        <v>1744759.7389756772</v>
      </c>
      <c r="P18" s="13">
        <f t="shared" si="0"/>
        <v>1286832.3116472217</v>
      </c>
      <c r="Q18" s="13">
        <f t="shared" si="0"/>
        <v>1523444.532331422</v>
      </c>
      <c r="R18" s="13">
        <f t="shared" si="0"/>
        <v>211669.76468261817</v>
      </c>
      <c r="S18" s="13">
        <f t="shared" si="0"/>
        <v>-148989.7172236504</v>
      </c>
      <c r="T18" s="13">
        <f t="shared" si="0"/>
        <v>2660385.6041131108</v>
      </c>
      <c r="U18" s="13">
        <f t="shared" si="0"/>
        <v>1887152.461933953</v>
      </c>
      <c r="V18" s="13">
        <f t="shared" si="0"/>
        <v>2132776.3496143958</v>
      </c>
    </row>
    <row r="19" spans="1:22">
      <c r="A19" t="s">
        <v>381</v>
      </c>
      <c r="B19" s="14">
        <v>4720</v>
      </c>
      <c r="C19" s="14">
        <v>204964</v>
      </c>
      <c r="D19" s="14">
        <v>-388153</v>
      </c>
      <c r="E19" s="14">
        <v>9497985</v>
      </c>
      <c r="F19" s="14">
        <v>4149076</v>
      </c>
      <c r="G19" s="14">
        <v>6095227</v>
      </c>
      <c r="H19" s="14">
        <v>352579</v>
      </c>
      <c r="I19" s="14">
        <v>-831372</v>
      </c>
      <c r="J19" s="14">
        <v>10257747</v>
      </c>
      <c r="K19" s="14">
        <v>4482071</v>
      </c>
      <c r="L19" s="14">
        <v>6518041</v>
      </c>
      <c r="M19" s="14">
        <f t="shared" si="0"/>
        <v>43424.576271186437</v>
      </c>
      <c r="N19" s="14">
        <f t="shared" si="0"/>
        <v>-82235.805084745763</v>
      </c>
      <c r="O19" s="14">
        <f t="shared" si="0"/>
        <v>2012284.9576271188</v>
      </c>
      <c r="P19" s="14">
        <f t="shared" si="0"/>
        <v>879041.52542372874</v>
      </c>
      <c r="Q19" s="14">
        <f t="shared" si="0"/>
        <v>1291361.6525423729</v>
      </c>
      <c r="R19" s="14">
        <f t="shared" si="0"/>
        <v>74698.940677966108</v>
      </c>
      <c r="S19" s="14">
        <f t="shared" si="0"/>
        <v>-176138.13559322033</v>
      </c>
      <c r="T19" s="14">
        <f t="shared" si="0"/>
        <v>2173251.4830508474</v>
      </c>
      <c r="U19" s="14">
        <f t="shared" si="0"/>
        <v>949591.31355932204</v>
      </c>
      <c r="V19" s="14">
        <f t="shared" si="0"/>
        <v>1380940.8898305085</v>
      </c>
    </row>
    <row r="20" spans="1:22">
      <c r="A20" s="11" t="s">
        <v>290</v>
      </c>
      <c r="B20" s="13">
        <v>4414</v>
      </c>
      <c r="C20" s="13">
        <v>624739</v>
      </c>
      <c r="D20" s="13">
        <v>-511064</v>
      </c>
      <c r="E20" s="13">
        <v>13211350</v>
      </c>
      <c r="F20" s="13">
        <v>1593216</v>
      </c>
      <c r="G20" s="13">
        <v>5875094</v>
      </c>
      <c r="H20" s="13">
        <v>1165986</v>
      </c>
      <c r="I20" s="13">
        <v>-538738</v>
      </c>
      <c r="J20" s="13">
        <v>15820680</v>
      </c>
      <c r="K20" s="13">
        <v>1430626</v>
      </c>
      <c r="L20" s="13">
        <v>5976885</v>
      </c>
      <c r="M20" s="13">
        <f t="shared" si="0"/>
        <v>141535.79519710012</v>
      </c>
      <c r="N20" s="13">
        <f t="shared" si="0"/>
        <v>-115782.51019483461</v>
      </c>
      <c r="O20" s="13">
        <f t="shared" si="0"/>
        <v>2993056.1848663343</v>
      </c>
      <c r="P20" s="13">
        <f t="shared" si="0"/>
        <v>360946.08065246942</v>
      </c>
      <c r="Q20" s="13">
        <f t="shared" si="0"/>
        <v>1331013.5931128229</v>
      </c>
      <c r="R20" s="13">
        <f t="shared" si="0"/>
        <v>264156.3207974626</v>
      </c>
      <c r="S20" s="13">
        <f t="shared" si="0"/>
        <v>-122052.10693248753</v>
      </c>
      <c r="T20" s="13">
        <f t="shared" si="0"/>
        <v>3584204.802899864</v>
      </c>
      <c r="U20" s="13">
        <f t="shared" si="0"/>
        <v>324111.01042138645</v>
      </c>
      <c r="V20" s="13">
        <f t="shared" si="0"/>
        <v>1354074.5355686452</v>
      </c>
    </row>
    <row r="21" spans="1:22">
      <c r="A21" t="s">
        <v>291</v>
      </c>
      <c r="B21" s="14">
        <v>4090</v>
      </c>
      <c r="C21" s="14">
        <v>255113</v>
      </c>
      <c r="D21" s="14">
        <v>-562182</v>
      </c>
      <c r="E21" s="14">
        <v>9335640</v>
      </c>
      <c r="F21" s="14">
        <v>6222848</v>
      </c>
      <c r="G21" s="14">
        <v>7704310</v>
      </c>
      <c r="H21" s="14">
        <v>458298</v>
      </c>
      <c r="I21" s="14">
        <v>-785882</v>
      </c>
      <c r="J21" s="14">
        <v>11682883</v>
      </c>
      <c r="K21" s="14">
        <v>6972842</v>
      </c>
      <c r="L21" s="14">
        <v>8583735</v>
      </c>
      <c r="M21" s="14">
        <f t="shared" si="0"/>
        <v>62374.816625916872</v>
      </c>
      <c r="N21" s="14">
        <f t="shared" si="0"/>
        <v>-137452.8117359413</v>
      </c>
      <c r="O21" s="14">
        <f t="shared" si="0"/>
        <v>2282552.5672371634</v>
      </c>
      <c r="P21" s="14">
        <f t="shared" si="0"/>
        <v>1521478.728606357</v>
      </c>
      <c r="Q21" s="14">
        <f t="shared" si="0"/>
        <v>1883694.3765281173</v>
      </c>
      <c r="R21" s="14">
        <f t="shared" si="0"/>
        <v>112053.30073349633</v>
      </c>
      <c r="S21" s="14">
        <f t="shared" si="0"/>
        <v>-192147.18826405867</v>
      </c>
      <c r="T21" s="14">
        <f t="shared" si="0"/>
        <v>2856450.6112469439</v>
      </c>
      <c r="U21" s="14">
        <f t="shared" si="0"/>
        <v>1704851.3447432762</v>
      </c>
      <c r="V21" s="14">
        <f t="shared" si="0"/>
        <v>2098712.7139364304</v>
      </c>
    </row>
    <row r="22" spans="1:22">
      <c r="A22" s="11" t="s">
        <v>293</v>
      </c>
      <c r="B22" s="13">
        <v>3868</v>
      </c>
      <c r="C22" s="13">
        <v>472911</v>
      </c>
      <c r="D22" s="13">
        <v>-369279</v>
      </c>
      <c r="E22" s="13">
        <v>8155370</v>
      </c>
      <c r="F22" s="13">
        <v>2405282</v>
      </c>
      <c r="G22" s="13">
        <v>3630211</v>
      </c>
      <c r="H22" s="13">
        <v>528499</v>
      </c>
      <c r="I22" s="13">
        <v>-432314</v>
      </c>
      <c r="J22" s="13">
        <v>10108493</v>
      </c>
      <c r="K22" s="13">
        <v>4312408</v>
      </c>
      <c r="L22" s="13">
        <v>5537337</v>
      </c>
      <c r="M22" s="13">
        <f t="shared" si="0"/>
        <v>122262.40951396071</v>
      </c>
      <c r="N22" s="13">
        <f t="shared" si="0"/>
        <v>-95470.26887280248</v>
      </c>
      <c r="O22" s="13">
        <f t="shared" si="0"/>
        <v>2108420.3722854191</v>
      </c>
      <c r="P22" s="13">
        <f t="shared" si="0"/>
        <v>621841.26163391932</v>
      </c>
      <c r="Q22" s="13">
        <f t="shared" si="0"/>
        <v>938524.04343329882</v>
      </c>
      <c r="R22" s="13">
        <f t="shared" si="0"/>
        <v>136633.6608066184</v>
      </c>
      <c r="S22" s="13">
        <f t="shared" si="0"/>
        <v>-111766.80455015511</v>
      </c>
      <c r="T22" s="13">
        <f t="shared" si="0"/>
        <v>2613364.2709410544</v>
      </c>
      <c r="U22" s="13">
        <f t="shared" si="0"/>
        <v>1114893.4850051706</v>
      </c>
      <c r="V22" s="13">
        <f t="shared" si="0"/>
        <v>1431576.2668045501</v>
      </c>
    </row>
    <row r="23" spans="1:22">
      <c r="A23" t="s">
        <v>292</v>
      </c>
      <c r="B23" s="14">
        <v>3840</v>
      </c>
      <c r="C23" s="14">
        <v>213623</v>
      </c>
      <c r="D23" s="14">
        <v>-85045</v>
      </c>
      <c r="E23" s="14">
        <v>7046825</v>
      </c>
      <c r="F23" s="14">
        <v>4649060</v>
      </c>
      <c r="G23" s="14">
        <v>6714867</v>
      </c>
      <c r="H23" s="14">
        <v>449341</v>
      </c>
      <c r="I23" s="14">
        <v>-43035</v>
      </c>
      <c r="J23" s="14">
        <v>9969697</v>
      </c>
      <c r="K23" s="14">
        <v>6698510</v>
      </c>
      <c r="L23" s="14">
        <v>8811865</v>
      </c>
      <c r="M23" s="14">
        <f t="shared" si="0"/>
        <v>55630.989583333328</v>
      </c>
      <c r="N23" s="14">
        <f t="shared" si="0"/>
        <v>-22147.135416666668</v>
      </c>
      <c r="O23" s="14">
        <f t="shared" si="0"/>
        <v>1835110.6770833333</v>
      </c>
      <c r="P23" s="14">
        <f t="shared" si="0"/>
        <v>1210692.7083333333</v>
      </c>
      <c r="Q23" s="14">
        <f t="shared" si="0"/>
        <v>1748663.28125</v>
      </c>
      <c r="R23" s="14">
        <f t="shared" si="0"/>
        <v>117015.88541666666</v>
      </c>
      <c r="S23" s="14">
        <f t="shared" si="0"/>
        <v>-11207.03125</v>
      </c>
      <c r="T23" s="14">
        <f t="shared" si="0"/>
        <v>2596275.2604166665</v>
      </c>
      <c r="U23" s="14">
        <f t="shared" si="0"/>
        <v>1744403.6458333333</v>
      </c>
      <c r="V23" s="14">
        <f t="shared" si="0"/>
        <v>2294756.5104166665</v>
      </c>
    </row>
    <row r="24" spans="1:22">
      <c r="A24" s="11" t="s">
        <v>294</v>
      </c>
      <c r="B24" s="13">
        <v>3753</v>
      </c>
      <c r="C24" s="13">
        <v>371176</v>
      </c>
      <c r="D24" s="13">
        <v>-556622</v>
      </c>
      <c r="E24" s="13">
        <v>8237104</v>
      </c>
      <c r="F24" s="13">
        <v>2782255</v>
      </c>
      <c r="G24" s="13">
        <v>3763393</v>
      </c>
      <c r="H24" s="13">
        <v>462324</v>
      </c>
      <c r="I24" s="13">
        <v>-672134</v>
      </c>
      <c r="J24" s="13">
        <v>9078893</v>
      </c>
      <c r="K24" s="13">
        <v>3806393</v>
      </c>
      <c r="L24" s="13">
        <v>4978408</v>
      </c>
      <c r="M24" s="13">
        <f t="shared" si="0"/>
        <v>98901.145750066615</v>
      </c>
      <c r="N24" s="13">
        <f t="shared" si="0"/>
        <v>-148313.88222755128</v>
      </c>
      <c r="O24" s="13">
        <f t="shared" si="0"/>
        <v>2194805.2224886757</v>
      </c>
      <c r="P24" s="13">
        <f t="shared" si="0"/>
        <v>741341.59339195315</v>
      </c>
      <c r="Q24" s="13">
        <f t="shared" si="0"/>
        <v>1002769.2512656541</v>
      </c>
      <c r="R24" s="13">
        <f t="shared" si="0"/>
        <v>123187.84972022382</v>
      </c>
      <c r="S24" s="13">
        <f t="shared" si="0"/>
        <v>-179092.45936584065</v>
      </c>
      <c r="T24" s="13">
        <f t="shared" si="0"/>
        <v>2419102.851052491</v>
      </c>
      <c r="U24" s="13">
        <f t="shared" si="0"/>
        <v>1014226.7519317879</v>
      </c>
      <c r="V24" s="13">
        <f t="shared" si="0"/>
        <v>1326514.2552624568</v>
      </c>
    </row>
    <row r="25" spans="1:22">
      <c r="A25" t="s">
        <v>295</v>
      </c>
      <c r="B25" s="14">
        <v>3585</v>
      </c>
      <c r="C25" s="14">
        <v>451766</v>
      </c>
      <c r="D25" s="14">
        <v>-784349</v>
      </c>
      <c r="E25" s="14">
        <v>11007103</v>
      </c>
      <c r="F25" s="14">
        <v>1240741</v>
      </c>
      <c r="G25" s="14">
        <v>1954268</v>
      </c>
      <c r="H25" s="14">
        <v>692895</v>
      </c>
      <c r="I25" s="14">
        <v>-1037769</v>
      </c>
      <c r="J25" s="14">
        <v>11515476</v>
      </c>
      <c r="K25" s="14">
        <v>1350247</v>
      </c>
      <c r="L25" s="14">
        <v>2160971</v>
      </c>
      <c r="M25" s="14">
        <f t="shared" si="0"/>
        <v>126015.62064156207</v>
      </c>
      <c r="N25" s="14">
        <f t="shared" si="0"/>
        <v>-218786.3319386332</v>
      </c>
      <c r="O25" s="14">
        <f t="shared" si="0"/>
        <v>3070321.6178521616</v>
      </c>
      <c r="P25" s="14">
        <f t="shared" si="0"/>
        <v>346092.32914923289</v>
      </c>
      <c r="Q25" s="14">
        <f t="shared" si="0"/>
        <v>545123.57043235702</v>
      </c>
      <c r="R25" s="14">
        <f t="shared" si="0"/>
        <v>193276.15062761508</v>
      </c>
      <c r="S25" s="14">
        <f t="shared" si="0"/>
        <v>-289475.31380753138</v>
      </c>
      <c r="T25" s="14">
        <f t="shared" si="0"/>
        <v>3212127.1966527198</v>
      </c>
      <c r="U25" s="14">
        <f t="shared" si="0"/>
        <v>376637.93584379356</v>
      </c>
      <c r="V25" s="14">
        <f t="shared" si="0"/>
        <v>602781.31101813109</v>
      </c>
    </row>
    <row r="26" spans="1:22">
      <c r="A26" s="11" t="s">
        <v>296</v>
      </c>
      <c r="B26" s="13">
        <v>3041</v>
      </c>
      <c r="C26" s="13">
        <v>515555</v>
      </c>
      <c r="D26" s="13">
        <v>-116100</v>
      </c>
      <c r="E26" s="13">
        <v>6046016</v>
      </c>
      <c r="F26" s="13">
        <v>2722950</v>
      </c>
      <c r="G26" s="13">
        <v>4949849</v>
      </c>
      <c r="H26" s="13">
        <v>818074</v>
      </c>
      <c r="I26" s="13">
        <v>-164917</v>
      </c>
      <c r="J26" s="13">
        <v>9629327</v>
      </c>
      <c r="K26" s="13">
        <v>4957785</v>
      </c>
      <c r="L26" s="13">
        <v>7263721</v>
      </c>
      <c r="M26" s="13">
        <f t="shared" si="0"/>
        <v>169534.69253535022</v>
      </c>
      <c r="N26" s="13">
        <f t="shared" si="0"/>
        <v>-38178.230845116734</v>
      </c>
      <c r="O26" s="13">
        <f t="shared" si="0"/>
        <v>1988167.0503123973</v>
      </c>
      <c r="P26" s="13">
        <f t="shared" si="0"/>
        <v>895412.69319302868</v>
      </c>
      <c r="Q26" s="13">
        <f t="shared" si="0"/>
        <v>1627704.3735613285</v>
      </c>
      <c r="R26" s="13">
        <f t="shared" si="0"/>
        <v>269014.79776389344</v>
      </c>
      <c r="S26" s="13">
        <f t="shared" si="0"/>
        <v>-54231.173955935548</v>
      </c>
      <c r="T26" s="13">
        <f t="shared" si="0"/>
        <v>3166500.1644195984</v>
      </c>
      <c r="U26" s="13">
        <f t="shared" si="0"/>
        <v>1630314.0414337388</v>
      </c>
      <c r="V26" s="13">
        <f t="shared" si="0"/>
        <v>2388596.1854653074</v>
      </c>
    </row>
    <row r="27" spans="1:22">
      <c r="A27" t="s">
        <v>297</v>
      </c>
      <c r="B27" s="14">
        <v>2984</v>
      </c>
      <c r="C27" s="14">
        <v>131441</v>
      </c>
      <c r="D27" s="14">
        <v>-609737</v>
      </c>
      <c r="E27" s="14">
        <v>5728917</v>
      </c>
      <c r="F27" s="14">
        <v>4211286</v>
      </c>
      <c r="G27" s="14">
        <v>5046387</v>
      </c>
      <c r="H27" s="14">
        <v>133740</v>
      </c>
      <c r="I27" s="14">
        <v>-666179</v>
      </c>
      <c r="J27" s="14">
        <v>6138614</v>
      </c>
      <c r="K27" s="14">
        <v>4388612</v>
      </c>
      <c r="L27" s="14">
        <v>5223713</v>
      </c>
      <c r="M27" s="14">
        <f t="shared" si="0"/>
        <v>44048.59249329759</v>
      </c>
      <c r="N27" s="14">
        <f t="shared" si="0"/>
        <v>-204335.45576407507</v>
      </c>
      <c r="O27" s="14">
        <f t="shared" si="0"/>
        <v>1919878.3512064342</v>
      </c>
      <c r="P27" s="14">
        <f t="shared" si="0"/>
        <v>1411288.8739946382</v>
      </c>
      <c r="Q27" s="14">
        <f t="shared" si="0"/>
        <v>1691148.4584450403</v>
      </c>
      <c r="R27" s="14">
        <f t="shared" si="0"/>
        <v>44819.034852546924</v>
      </c>
      <c r="S27" s="14">
        <f t="shared" si="0"/>
        <v>-223250.33512064343</v>
      </c>
      <c r="T27" s="14">
        <f t="shared" si="0"/>
        <v>2057176.273458445</v>
      </c>
      <c r="U27" s="14">
        <f t="shared" si="0"/>
        <v>1470714.4772117962</v>
      </c>
      <c r="V27" s="14">
        <f t="shared" si="0"/>
        <v>1750574.0616621983</v>
      </c>
    </row>
    <row r="28" spans="1:22">
      <c r="A28" s="11" t="s">
        <v>299</v>
      </c>
      <c r="B28" s="13">
        <v>2481</v>
      </c>
      <c r="C28" s="13">
        <v>334706</v>
      </c>
      <c r="D28" s="13">
        <v>48004</v>
      </c>
      <c r="E28" s="13">
        <v>4690808</v>
      </c>
      <c r="F28" s="13">
        <v>1937453</v>
      </c>
      <c r="G28" s="13">
        <v>2443329</v>
      </c>
      <c r="H28" s="13">
        <v>613599</v>
      </c>
      <c r="I28" s="13">
        <v>-251568</v>
      </c>
      <c r="J28" s="13">
        <v>6914727</v>
      </c>
      <c r="K28" s="13">
        <v>2887155</v>
      </c>
      <c r="L28" s="13">
        <v>3416003</v>
      </c>
      <c r="M28" s="13">
        <f t="shared" si="0"/>
        <v>134907.69850866587</v>
      </c>
      <c r="N28" s="13">
        <f t="shared" si="0"/>
        <v>19348.649738008866</v>
      </c>
      <c r="O28" s="13">
        <f t="shared" si="0"/>
        <v>1890692.4627166465</v>
      </c>
      <c r="P28" s="13">
        <f t="shared" si="0"/>
        <v>780916.16283756553</v>
      </c>
      <c r="Q28" s="13">
        <f t="shared" si="0"/>
        <v>984816.20314389362</v>
      </c>
      <c r="R28" s="13">
        <f t="shared" si="0"/>
        <v>247319.22611850061</v>
      </c>
      <c r="S28" s="13">
        <f t="shared" si="0"/>
        <v>-101397.82345828296</v>
      </c>
      <c r="T28" s="13">
        <f t="shared" si="0"/>
        <v>2787072.5513905683</v>
      </c>
      <c r="U28" s="13">
        <f t="shared" si="0"/>
        <v>1163706.1668681984</v>
      </c>
      <c r="V28" s="13">
        <f t="shared" si="0"/>
        <v>1376865.3768641676</v>
      </c>
    </row>
    <row r="29" spans="1:22">
      <c r="A29" t="s">
        <v>298</v>
      </c>
      <c r="B29" s="14">
        <v>2450</v>
      </c>
      <c r="C29" s="14">
        <v>270422</v>
      </c>
      <c r="D29" s="14">
        <v>-475302</v>
      </c>
      <c r="E29" s="14">
        <v>6377441</v>
      </c>
      <c r="F29" s="14">
        <v>1148548</v>
      </c>
      <c r="G29" s="14">
        <v>1727230</v>
      </c>
      <c r="H29" s="14">
        <v>431208</v>
      </c>
      <c r="I29" s="14">
        <v>-716631</v>
      </c>
      <c r="J29" s="14">
        <v>7641297</v>
      </c>
      <c r="K29" s="14">
        <v>1604116</v>
      </c>
      <c r="L29" s="14">
        <v>2280073</v>
      </c>
      <c r="M29" s="14">
        <f t="shared" si="0"/>
        <v>110376.32653061225</v>
      </c>
      <c r="N29" s="14">
        <f t="shared" si="0"/>
        <v>-194000.81632653062</v>
      </c>
      <c r="O29" s="14">
        <f t="shared" si="0"/>
        <v>2603037.1428571427</v>
      </c>
      <c r="P29" s="14">
        <f t="shared" si="0"/>
        <v>468795.10204081633</v>
      </c>
      <c r="Q29" s="14">
        <f t="shared" si="0"/>
        <v>704991.83673469385</v>
      </c>
      <c r="R29" s="14">
        <f t="shared" si="0"/>
        <v>176003.26530612246</v>
      </c>
      <c r="S29" s="14">
        <f t="shared" si="0"/>
        <v>-292502.44897959183</v>
      </c>
      <c r="T29" s="14">
        <f t="shared" si="0"/>
        <v>3118896.7346938774</v>
      </c>
      <c r="U29" s="14">
        <f t="shared" si="0"/>
        <v>654741.22448979598</v>
      </c>
      <c r="V29" s="14">
        <f t="shared" si="0"/>
        <v>930642.04081632663</v>
      </c>
    </row>
    <row r="30" spans="1:22">
      <c r="A30" s="11" t="s">
        <v>301</v>
      </c>
      <c r="B30" s="13">
        <v>1971</v>
      </c>
      <c r="C30" s="13">
        <v>154753</v>
      </c>
      <c r="D30" s="13">
        <v>-131602</v>
      </c>
      <c r="E30" s="13">
        <v>3545592</v>
      </c>
      <c r="F30" s="13">
        <v>1023701</v>
      </c>
      <c r="G30" s="13">
        <v>1219859</v>
      </c>
      <c r="H30" s="13">
        <v>228750</v>
      </c>
      <c r="I30" s="13">
        <v>-109404</v>
      </c>
      <c r="J30" s="13">
        <v>3620288</v>
      </c>
      <c r="K30" s="13">
        <v>1048898</v>
      </c>
      <c r="L30" s="13">
        <v>1245056</v>
      </c>
      <c r="M30" s="13">
        <f t="shared" si="0"/>
        <v>78514.967021816337</v>
      </c>
      <c r="N30" s="13">
        <f t="shared" si="0"/>
        <v>-66769.152714358206</v>
      </c>
      <c r="O30" s="13">
        <f t="shared" si="0"/>
        <v>1798879.7564687976</v>
      </c>
      <c r="P30" s="13">
        <f t="shared" si="0"/>
        <v>519381.53221714869</v>
      </c>
      <c r="Q30" s="13">
        <f t="shared" si="0"/>
        <v>618903.60223236936</v>
      </c>
      <c r="R30" s="13">
        <f t="shared" si="0"/>
        <v>116057.83866057839</v>
      </c>
      <c r="S30" s="13">
        <f t="shared" si="0"/>
        <v>-55506.849315068495</v>
      </c>
      <c r="T30" s="13">
        <f t="shared" si="0"/>
        <v>1836777.2704211061</v>
      </c>
      <c r="U30" s="13">
        <f t="shared" si="0"/>
        <v>532165.39827498735</v>
      </c>
      <c r="V30" s="13">
        <f t="shared" si="0"/>
        <v>631687.46829020802</v>
      </c>
    </row>
    <row r="31" spans="1:22">
      <c r="A31" t="s">
        <v>300</v>
      </c>
      <c r="B31" s="14">
        <v>1966</v>
      </c>
      <c r="C31" s="14">
        <v>231129</v>
      </c>
      <c r="D31" s="14">
        <v>-156962</v>
      </c>
      <c r="E31" s="14">
        <v>5446405</v>
      </c>
      <c r="F31" s="14">
        <v>586368</v>
      </c>
      <c r="G31" s="14">
        <v>2094893</v>
      </c>
      <c r="H31" s="14">
        <v>331192</v>
      </c>
      <c r="I31" s="14">
        <v>-212569</v>
      </c>
      <c r="J31" s="14">
        <v>6108271</v>
      </c>
      <c r="K31" s="14">
        <v>713618</v>
      </c>
      <c r="L31" s="14">
        <v>2270147</v>
      </c>
      <c r="M31" s="14">
        <f t="shared" si="0"/>
        <v>117563.07222787385</v>
      </c>
      <c r="N31" s="14">
        <f t="shared" si="0"/>
        <v>-79838.250254323502</v>
      </c>
      <c r="O31" s="14">
        <f t="shared" si="0"/>
        <v>2770297.5584944049</v>
      </c>
      <c r="P31" s="14">
        <f t="shared" si="0"/>
        <v>298254.32349949138</v>
      </c>
      <c r="Q31" s="14">
        <f t="shared" si="0"/>
        <v>1065561.037639878</v>
      </c>
      <c r="R31" s="14">
        <f t="shared" si="0"/>
        <v>168459.81688708038</v>
      </c>
      <c r="S31" s="14">
        <f t="shared" si="0"/>
        <v>-108122.58392675483</v>
      </c>
      <c r="T31" s="14">
        <f t="shared" si="0"/>
        <v>3106953.7131230929</v>
      </c>
      <c r="U31" s="14">
        <f t="shared" si="0"/>
        <v>362979.65412004065</v>
      </c>
      <c r="V31" s="14">
        <f t="shared" si="0"/>
        <v>1154703.4587995932</v>
      </c>
    </row>
    <row r="32" spans="1:22">
      <c r="A32" s="11" t="s">
        <v>302</v>
      </c>
      <c r="B32" s="13">
        <v>1860</v>
      </c>
      <c r="C32" s="13">
        <v>217654</v>
      </c>
      <c r="D32" s="13">
        <v>-84269</v>
      </c>
      <c r="E32" s="13">
        <v>4324288</v>
      </c>
      <c r="F32" s="13">
        <v>1096965</v>
      </c>
      <c r="G32" s="13">
        <v>1755442</v>
      </c>
      <c r="H32" s="13">
        <v>304816</v>
      </c>
      <c r="I32" s="13">
        <v>-121537</v>
      </c>
      <c r="J32" s="13">
        <v>5393708</v>
      </c>
      <c r="K32" s="13">
        <v>1266762</v>
      </c>
      <c r="L32" s="13">
        <v>1994155</v>
      </c>
      <c r="M32" s="13">
        <f t="shared" si="0"/>
        <v>117018.27956989247</v>
      </c>
      <c r="N32" s="13">
        <f t="shared" si="0"/>
        <v>-45305.913978494624</v>
      </c>
      <c r="O32" s="13">
        <f t="shared" si="0"/>
        <v>2324886.0215053763</v>
      </c>
      <c r="P32" s="13">
        <f t="shared" si="0"/>
        <v>589766.12903225806</v>
      </c>
      <c r="Q32" s="13">
        <f t="shared" si="0"/>
        <v>943786.02150537632</v>
      </c>
      <c r="R32" s="13">
        <f t="shared" si="0"/>
        <v>163879.56989247311</v>
      </c>
      <c r="S32" s="13">
        <f t="shared" si="0"/>
        <v>-65342.473118279573</v>
      </c>
      <c r="T32" s="13">
        <f t="shared" si="0"/>
        <v>2899843.0107526882</v>
      </c>
      <c r="U32" s="13">
        <f t="shared" si="0"/>
        <v>681054.83870967734</v>
      </c>
      <c r="V32" s="13">
        <f t="shared" si="0"/>
        <v>1072126.3440860217</v>
      </c>
    </row>
    <row r="33" spans="1:22">
      <c r="A33" t="s">
        <v>303</v>
      </c>
      <c r="B33" s="14">
        <v>1810</v>
      </c>
      <c r="C33" s="14">
        <v>297612</v>
      </c>
      <c r="D33" s="14">
        <v>-51377</v>
      </c>
      <c r="E33" s="14">
        <v>3604439</v>
      </c>
      <c r="F33" s="14">
        <v>1379164</v>
      </c>
      <c r="G33" s="14">
        <v>1428300</v>
      </c>
      <c r="H33" s="14">
        <v>391840</v>
      </c>
      <c r="I33" s="14">
        <v>-129593</v>
      </c>
      <c r="J33" s="14">
        <v>4331167</v>
      </c>
      <c r="K33" s="14">
        <v>1937382</v>
      </c>
      <c r="L33" s="14">
        <v>1986518</v>
      </c>
      <c r="M33" s="14">
        <f t="shared" si="0"/>
        <v>164426.51933701657</v>
      </c>
      <c r="N33" s="14">
        <f t="shared" si="0"/>
        <v>-28385.082872928175</v>
      </c>
      <c r="O33" s="14">
        <f t="shared" si="0"/>
        <v>1991402.7624309391</v>
      </c>
      <c r="P33" s="14">
        <f t="shared" si="0"/>
        <v>761969.06077348068</v>
      </c>
      <c r="Q33" s="14">
        <f t="shared" si="0"/>
        <v>789116.02209944744</v>
      </c>
      <c r="R33" s="14">
        <f t="shared" ref="R33:V64" si="1">(H33/$B33)*1000</f>
        <v>216486.18784530388</v>
      </c>
      <c r="S33" s="14">
        <f t="shared" si="1"/>
        <v>-71598.342541436461</v>
      </c>
      <c r="T33" s="14">
        <f t="shared" si="1"/>
        <v>2392909.9447513814</v>
      </c>
      <c r="U33" s="14">
        <f t="shared" si="1"/>
        <v>1070376.7955801105</v>
      </c>
      <c r="V33" s="14">
        <f t="shared" si="1"/>
        <v>1097523.7569060773</v>
      </c>
    </row>
    <row r="34" spans="1:22">
      <c r="A34" s="11" t="s">
        <v>304</v>
      </c>
      <c r="B34" s="13">
        <v>1666</v>
      </c>
      <c r="C34" s="13">
        <v>258958</v>
      </c>
      <c r="D34" s="13">
        <v>-315356</v>
      </c>
      <c r="E34" s="13">
        <v>5042257</v>
      </c>
      <c r="F34" s="13">
        <v>1370519</v>
      </c>
      <c r="G34" s="13">
        <v>1910991</v>
      </c>
      <c r="H34" s="13">
        <v>483613</v>
      </c>
      <c r="I34" s="13">
        <v>-423895</v>
      </c>
      <c r="J34" s="13">
        <v>6373238</v>
      </c>
      <c r="K34" s="13">
        <v>1507918</v>
      </c>
      <c r="L34" s="13">
        <v>2061296</v>
      </c>
      <c r="M34" s="13">
        <f t="shared" ref="M34:V65" si="2">(C34/$B34)*1000</f>
        <v>155436.97478991598</v>
      </c>
      <c r="N34" s="13">
        <f t="shared" si="2"/>
        <v>-189289.31572629052</v>
      </c>
      <c r="O34" s="13">
        <f t="shared" si="2"/>
        <v>3026564.8259303719</v>
      </c>
      <c r="P34" s="13">
        <f t="shared" si="2"/>
        <v>822640.45618247299</v>
      </c>
      <c r="Q34" s="13">
        <f t="shared" si="2"/>
        <v>1147053.4213685472</v>
      </c>
      <c r="R34" s="13">
        <f t="shared" si="1"/>
        <v>290283.91356542619</v>
      </c>
      <c r="S34" s="13">
        <f t="shared" si="1"/>
        <v>-254438.77551020408</v>
      </c>
      <c r="T34" s="13">
        <f t="shared" si="1"/>
        <v>3825472.9891956779</v>
      </c>
      <c r="U34" s="13">
        <f t="shared" si="1"/>
        <v>905112.84513805527</v>
      </c>
      <c r="V34" s="13">
        <f t="shared" si="1"/>
        <v>1237272.5090036015</v>
      </c>
    </row>
    <row r="35" spans="1:22">
      <c r="A35" t="s">
        <v>305</v>
      </c>
      <c r="B35" s="14">
        <v>1354</v>
      </c>
      <c r="C35" s="14">
        <v>-86299</v>
      </c>
      <c r="D35" s="14">
        <v>-84518</v>
      </c>
      <c r="E35" s="14">
        <v>2009193</v>
      </c>
      <c r="F35" s="14">
        <v>1413946</v>
      </c>
      <c r="G35" s="14">
        <v>1616693</v>
      </c>
      <c r="H35" s="14">
        <v>-64139</v>
      </c>
      <c r="I35" s="14">
        <v>-103113</v>
      </c>
      <c r="J35" s="14">
        <v>2141306</v>
      </c>
      <c r="K35" s="14">
        <v>1327671</v>
      </c>
      <c r="L35" s="14">
        <v>1530418</v>
      </c>
      <c r="M35" s="14">
        <f t="shared" si="2"/>
        <v>-63736.336779911377</v>
      </c>
      <c r="N35" s="14">
        <f t="shared" si="2"/>
        <v>-62420.974889217134</v>
      </c>
      <c r="O35" s="14">
        <f t="shared" si="2"/>
        <v>1483894.3870014772</v>
      </c>
      <c r="P35" s="14">
        <f t="shared" si="2"/>
        <v>1044273.2644017726</v>
      </c>
      <c r="Q35" s="14">
        <f t="shared" si="2"/>
        <v>1194012.555391433</v>
      </c>
      <c r="R35" s="14">
        <f t="shared" si="1"/>
        <v>-47370.014771048744</v>
      </c>
      <c r="S35" s="14">
        <f t="shared" si="1"/>
        <v>-76154.357459379607</v>
      </c>
      <c r="T35" s="14">
        <f t="shared" si="1"/>
        <v>1581466.7651403248</v>
      </c>
      <c r="U35" s="14">
        <f t="shared" si="1"/>
        <v>980554.65288035455</v>
      </c>
      <c r="V35" s="14">
        <f t="shared" si="1"/>
        <v>1130293.9438700147</v>
      </c>
    </row>
    <row r="36" spans="1:22">
      <c r="A36" s="11" t="s">
        <v>306</v>
      </c>
      <c r="B36" s="13">
        <v>1226</v>
      </c>
      <c r="C36" s="13">
        <v>101900</v>
      </c>
      <c r="D36" s="13">
        <v>-333480</v>
      </c>
      <c r="E36" s="13">
        <v>2926218</v>
      </c>
      <c r="F36" s="13">
        <v>764824</v>
      </c>
      <c r="G36" s="13">
        <v>978200</v>
      </c>
      <c r="H36" s="13">
        <v>152040</v>
      </c>
      <c r="I36" s="13">
        <v>-407356</v>
      </c>
      <c r="J36" s="13">
        <v>3176591</v>
      </c>
      <c r="K36" s="13">
        <v>1249989</v>
      </c>
      <c r="L36" s="13">
        <v>1463365</v>
      </c>
      <c r="M36" s="13">
        <f t="shared" si="2"/>
        <v>83115.82381729201</v>
      </c>
      <c r="N36" s="13">
        <f t="shared" si="2"/>
        <v>-272006.52528548124</v>
      </c>
      <c r="O36" s="13">
        <f t="shared" si="2"/>
        <v>2386800.978792822</v>
      </c>
      <c r="P36" s="13">
        <f t="shared" si="2"/>
        <v>623836.86786296905</v>
      </c>
      <c r="Q36" s="13">
        <f t="shared" si="2"/>
        <v>797879.28221859701</v>
      </c>
      <c r="R36" s="13">
        <f t="shared" si="1"/>
        <v>124013.05057096247</v>
      </c>
      <c r="S36" s="13">
        <f t="shared" si="1"/>
        <v>-332264.2740619902</v>
      </c>
      <c r="T36" s="13">
        <f t="shared" si="1"/>
        <v>2591020.3915171288</v>
      </c>
      <c r="U36" s="13">
        <f t="shared" si="1"/>
        <v>1019566.8841761827</v>
      </c>
      <c r="V36" s="13">
        <f t="shared" si="1"/>
        <v>1193609.2985318108</v>
      </c>
    </row>
    <row r="37" spans="1:22">
      <c r="A37" t="s">
        <v>307</v>
      </c>
      <c r="B37" s="14">
        <v>1211</v>
      </c>
      <c r="C37" s="14">
        <v>129391</v>
      </c>
      <c r="D37" s="14">
        <v>-93715</v>
      </c>
      <c r="E37" s="14">
        <v>3140349</v>
      </c>
      <c r="F37" s="14">
        <v>2025449</v>
      </c>
      <c r="G37" s="14">
        <v>2367136</v>
      </c>
      <c r="H37" s="14">
        <v>178244</v>
      </c>
      <c r="I37" s="14">
        <v>-177045</v>
      </c>
      <c r="J37" s="14">
        <v>3517617</v>
      </c>
      <c r="K37" s="14">
        <v>2327337</v>
      </c>
      <c r="L37" s="14">
        <v>2753215</v>
      </c>
      <c r="M37" s="14">
        <f t="shared" si="2"/>
        <v>106846.40792733278</v>
      </c>
      <c r="N37" s="14">
        <f t="shared" si="2"/>
        <v>-77386.457473162678</v>
      </c>
      <c r="O37" s="14">
        <f t="shared" si="2"/>
        <v>2593186.6226259288</v>
      </c>
      <c r="P37" s="14">
        <f t="shared" si="2"/>
        <v>1672542.5268373245</v>
      </c>
      <c r="Q37" s="14">
        <f t="shared" si="2"/>
        <v>1954695.2931461602</v>
      </c>
      <c r="R37" s="14">
        <f t="shared" si="1"/>
        <v>147187.44838976054</v>
      </c>
      <c r="S37" s="14">
        <f t="shared" si="1"/>
        <v>-146197.35755573906</v>
      </c>
      <c r="T37" s="14">
        <f t="shared" si="1"/>
        <v>2904720.8918249379</v>
      </c>
      <c r="U37" s="14">
        <f t="shared" si="1"/>
        <v>1921830.7184145334</v>
      </c>
      <c r="V37" s="14">
        <f t="shared" si="1"/>
        <v>2273505.3674649051</v>
      </c>
    </row>
    <row r="38" spans="1:22">
      <c r="A38" s="11" t="s">
        <v>308</v>
      </c>
      <c r="B38" s="13">
        <v>1164</v>
      </c>
      <c r="C38" s="13">
        <v>-2706</v>
      </c>
      <c r="D38" s="13">
        <v>-155925</v>
      </c>
      <c r="E38" s="13">
        <v>2765137</v>
      </c>
      <c r="F38" s="13">
        <v>1701387</v>
      </c>
      <c r="G38" s="13">
        <v>1701387</v>
      </c>
      <c r="H38" s="13">
        <v>101974</v>
      </c>
      <c r="I38" s="13">
        <v>-253863</v>
      </c>
      <c r="J38" s="13">
        <v>2961580</v>
      </c>
      <c r="K38" s="13">
        <v>1606078</v>
      </c>
      <c r="L38" s="13">
        <v>1606078</v>
      </c>
      <c r="M38" s="13">
        <f t="shared" si="2"/>
        <v>-2324.7422680412374</v>
      </c>
      <c r="N38" s="13">
        <f t="shared" si="2"/>
        <v>-133956.18556701031</v>
      </c>
      <c r="O38" s="13">
        <f t="shared" si="2"/>
        <v>2375547.2508591064</v>
      </c>
      <c r="P38" s="13">
        <f t="shared" si="2"/>
        <v>1461672.6804123712</v>
      </c>
      <c r="Q38" s="13">
        <f t="shared" si="2"/>
        <v>1461672.6804123712</v>
      </c>
      <c r="R38" s="13">
        <f t="shared" si="1"/>
        <v>87606.529209621993</v>
      </c>
      <c r="S38" s="13">
        <f t="shared" si="1"/>
        <v>-218095.36082474227</v>
      </c>
      <c r="T38" s="13">
        <f t="shared" si="1"/>
        <v>2544312.7147766324</v>
      </c>
      <c r="U38" s="13">
        <f t="shared" si="1"/>
        <v>1379792.0962199313</v>
      </c>
      <c r="V38" s="13">
        <f t="shared" si="1"/>
        <v>1379792.0962199313</v>
      </c>
    </row>
    <row r="39" spans="1:22">
      <c r="A39" t="s">
        <v>310</v>
      </c>
      <c r="B39" s="14">
        <v>1131</v>
      </c>
      <c r="C39" s="14">
        <v>113049</v>
      </c>
      <c r="D39" s="14">
        <v>-51537</v>
      </c>
      <c r="E39" s="14">
        <v>1920806</v>
      </c>
      <c r="F39" s="14">
        <v>1619374</v>
      </c>
      <c r="G39" s="14">
        <v>1857548</v>
      </c>
      <c r="H39" s="14">
        <v>283836</v>
      </c>
      <c r="I39" s="14">
        <v>-130236</v>
      </c>
      <c r="J39" s="14">
        <v>2721261</v>
      </c>
      <c r="K39" s="14">
        <v>2017194</v>
      </c>
      <c r="L39" s="14">
        <v>2255368</v>
      </c>
      <c r="M39" s="14">
        <f t="shared" si="2"/>
        <v>99954.907161803712</v>
      </c>
      <c r="N39" s="14">
        <f t="shared" si="2"/>
        <v>-45567.639257294431</v>
      </c>
      <c r="O39" s="14">
        <f t="shared" si="2"/>
        <v>1698325.3757736515</v>
      </c>
      <c r="P39" s="14">
        <f t="shared" si="2"/>
        <v>1431807.2502210434</v>
      </c>
      <c r="Q39" s="14">
        <f t="shared" si="2"/>
        <v>1642394.341290893</v>
      </c>
      <c r="R39" s="14">
        <f t="shared" si="1"/>
        <v>250960.21220159149</v>
      </c>
      <c r="S39" s="14">
        <f t="shared" si="1"/>
        <v>-115151.19363395227</v>
      </c>
      <c r="T39" s="14">
        <f t="shared" si="1"/>
        <v>2406066.3129973472</v>
      </c>
      <c r="U39" s="14">
        <f t="shared" si="1"/>
        <v>1783549.0716180371</v>
      </c>
      <c r="V39" s="14">
        <f t="shared" si="1"/>
        <v>1994136.1626878867</v>
      </c>
    </row>
    <row r="40" spans="1:22">
      <c r="A40" s="11" t="s">
        <v>309</v>
      </c>
      <c r="B40" s="13">
        <v>1119</v>
      </c>
      <c r="C40" s="13">
        <v>152424</v>
      </c>
      <c r="D40" s="13">
        <v>-65952</v>
      </c>
      <c r="E40" s="13">
        <v>1488911</v>
      </c>
      <c r="F40" s="13">
        <v>138875</v>
      </c>
      <c r="G40" s="13">
        <v>138875</v>
      </c>
      <c r="H40" s="13">
        <v>159238</v>
      </c>
      <c r="I40" s="13">
        <v>-37630</v>
      </c>
      <c r="J40" s="13">
        <v>1449356</v>
      </c>
      <c r="K40" s="13">
        <v>198467</v>
      </c>
      <c r="L40" s="13">
        <v>198467</v>
      </c>
      <c r="M40" s="13">
        <f t="shared" si="2"/>
        <v>136214.47721179624</v>
      </c>
      <c r="N40" s="13">
        <f t="shared" si="2"/>
        <v>-58938.337801608577</v>
      </c>
      <c r="O40" s="13">
        <f t="shared" si="2"/>
        <v>1330572.8328865059</v>
      </c>
      <c r="P40" s="13">
        <f t="shared" si="2"/>
        <v>124106.34495084897</v>
      </c>
      <c r="Q40" s="13">
        <f t="shared" si="2"/>
        <v>124106.34495084897</v>
      </c>
      <c r="R40" s="13">
        <f t="shared" si="1"/>
        <v>142303.84271671137</v>
      </c>
      <c r="S40" s="13">
        <f t="shared" si="1"/>
        <v>-33628.239499553172</v>
      </c>
      <c r="T40" s="13">
        <f t="shared" si="1"/>
        <v>1295224.3074173369</v>
      </c>
      <c r="U40" s="13">
        <f t="shared" si="1"/>
        <v>177361.03663985702</v>
      </c>
      <c r="V40" s="13">
        <f t="shared" si="1"/>
        <v>177361.03663985702</v>
      </c>
    </row>
    <row r="41" spans="1:22">
      <c r="A41" t="s">
        <v>311</v>
      </c>
      <c r="B41" s="14">
        <v>956</v>
      </c>
      <c r="C41" s="14">
        <v>51304</v>
      </c>
      <c r="D41" s="14">
        <v>-2815</v>
      </c>
      <c r="E41" s="14">
        <v>2098625</v>
      </c>
      <c r="F41" s="14">
        <v>1629603</v>
      </c>
      <c r="G41" s="14">
        <v>1761186</v>
      </c>
      <c r="H41" s="14">
        <v>101124</v>
      </c>
      <c r="I41" s="14">
        <v>103776</v>
      </c>
      <c r="J41" s="14">
        <v>2708928</v>
      </c>
      <c r="K41" s="14">
        <v>2112344</v>
      </c>
      <c r="L41" s="14">
        <v>2243927</v>
      </c>
      <c r="M41" s="14">
        <f t="shared" si="2"/>
        <v>53665.271966527194</v>
      </c>
      <c r="N41" s="14">
        <f t="shared" si="2"/>
        <v>-2944.560669456067</v>
      </c>
      <c r="O41" s="14">
        <f t="shared" si="2"/>
        <v>2195214.4351464435</v>
      </c>
      <c r="P41" s="14">
        <f t="shared" si="2"/>
        <v>1704605.6485355648</v>
      </c>
      <c r="Q41" s="14">
        <f t="shared" si="2"/>
        <v>1842244.7698744771</v>
      </c>
      <c r="R41" s="14">
        <f t="shared" si="1"/>
        <v>105778.24267782427</v>
      </c>
      <c r="S41" s="14">
        <f t="shared" si="1"/>
        <v>108552.30125523012</v>
      </c>
      <c r="T41" s="14">
        <f t="shared" si="1"/>
        <v>2833606.6945606694</v>
      </c>
      <c r="U41" s="14">
        <f t="shared" si="1"/>
        <v>2209564.8535564854</v>
      </c>
      <c r="V41" s="14">
        <f t="shared" si="1"/>
        <v>2347203.9748953977</v>
      </c>
    </row>
    <row r="42" spans="1:22">
      <c r="A42" s="11" t="s">
        <v>312</v>
      </c>
      <c r="B42" s="13">
        <v>928</v>
      </c>
      <c r="C42" s="13">
        <v>12299</v>
      </c>
      <c r="D42" s="13">
        <v>-163468</v>
      </c>
      <c r="E42" s="13">
        <v>2370354</v>
      </c>
      <c r="F42" s="13">
        <v>1185874</v>
      </c>
      <c r="G42" s="13">
        <v>1570733</v>
      </c>
      <c r="H42" s="13">
        <v>41729</v>
      </c>
      <c r="I42" s="13">
        <v>-109064</v>
      </c>
      <c r="J42" s="13">
        <v>2632709</v>
      </c>
      <c r="K42" s="13">
        <v>1524833</v>
      </c>
      <c r="L42" s="13">
        <v>1909692</v>
      </c>
      <c r="M42" s="13">
        <f t="shared" si="2"/>
        <v>13253.23275862069</v>
      </c>
      <c r="N42" s="13">
        <f t="shared" si="2"/>
        <v>-176150.86206896554</v>
      </c>
      <c r="O42" s="13">
        <f t="shared" si="2"/>
        <v>2554260.7758620689</v>
      </c>
      <c r="P42" s="13">
        <f t="shared" si="2"/>
        <v>1277881.4655172415</v>
      </c>
      <c r="Q42" s="13">
        <f t="shared" si="2"/>
        <v>1692600.2155172415</v>
      </c>
      <c r="R42" s="13">
        <f t="shared" si="1"/>
        <v>44966.594827586203</v>
      </c>
      <c r="S42" s="13">
        <f t="shared" si="1"/>
        <v>-117525.86206896552</v>
      </c>
      <c r="T42" s="13">
        <f t="shared" si="1"/>
        <v>2836970.9051724141</v>
      </c>
      <c r="U42" s="13">
        <f t="shared" si="1"/>
        <v>1643139.0086206899</v>
      </c>
      <c r="V42" s="13">
        <f t="shared" si="1"/>
        <v>2057857.7586206899</v>
      </c>
    </row>
    <row r="43" spans="1:22">
      <c r="A43" t="s">
        <v>314</v>
      </c>
      <c r="B43" s="14">
        <v>867</v>
      </c>
      <c r="C43" s="14">
        <v>24741</v>
      </c>
      <c r="D43" s="14">
        <v>-107866</v>
      </c>
      <c r="E43" s="14">
        <v>978965</v>
      </c>
      <c r="F43" s="14">
        <v>642715</v>
      </c>
      <c r="G43" s="14">
        <v>642715</v>
      </c>
      <c r="H43" s="14">
        <v>33044</v>
      </c>
      <c r="I43" s="14">
        <v>-64620</v>
      </c>
      <c r="J43" s="14">
        <v>1069510</v>
      </c>
      <c r="K43" s="14">
        <v>791148</v>
      </c>
      <c r="L43" s="14">
        <v>791383</v>
      </c>
      <c r="M43" s="14">
        <f t="shared" si="2"/>
        <v>28536.332179930796</v>
      </c>
      <c r="N43" s="14">
        <f t="shared" si="2"/>
        <v>-124412.91810841985</v>
      </c>
      <c r="O43" s="14">
        <f t="shared" si="2"/>
        <v>1129140.7151095732</v>
      </c>
      <c r="P43" s="14">
        <f t="shared" si="2"/>
        <v>741309.11188004608</v>
      </c>
      <c r="Q43" s="14">
        <f t="shared" si="2"/>
        <v>741309.11188004608</v>
      </c>
      <c r="R43" s="14">
        <f t="shared" si="1"/>
        <v>38113.033448673588</v>
      </c>
      <c r="S43" s="14">
        <f t="shared" si="1"/>
        <v>-74532.871972318331</v>
      </c>
      <c r="T43" s="14">
        <f t="shared" si="1"/>
        <v>1233575.5478662055</v>
      </c>
      <c r="U43" s="14">
        <f t="shared" si="1"/>
        <v>912512.11072664359</v>
      </c>
      <c r="V43" s="14">
        <f t="shared" si="1"/>
        <v>912783.16032295278</v>
      </c>
    </row>
    <row r="44" spans="1:22">
      <c r="A44" s="11" t="s">
        <v>313</v>
      </c>
      <c r="B44" s="13">
        <v>840</v>
      </c>
      <c r="C44" s="13">
        <v>92728</v>
      </c>
      <c r="D44" s="13">
        <v>-70802</v>
      </c>
      <c r="E44" s="13">
        <v>2312563</v>
      </c>
      <c r="F44" s="13">
        <v>1461288</v>
      </c>
      <c r="G44" s="13">
        <v>1566933</v>
      </c>
      <c r="H44" s="13">
        <v>180785</v>
      </c>
      <c r="I44" s="13">
        <v>-106443</v>
      </c>
      <c r="J44" s="13">
        <v>2848002</v>
      </c>
      <c r="K44" s="13">
        <v>1707006</v>
      </c>
      <c r="L44" s="13">
        <v>1884114</v>
      </c>
      <c r="M44" s="13">
        <f t="shared" si="2"/>
        <v>110390.4761904762</v>
      </c>
      <c r="N44" s="13">
        <f t="shared" si="2"/>
        <v>-84288.095238095237</v>
      </c>
      <c r="O44" s="13">
        <f t="shared" si="2"/>
        <v>2753051.1904761908</v>
      </c>
      <c r="P44" s="13">
        <f t="shared" si="2"/>
        <v>1739628.5714285714</v>
      </c>
      <c r="Q44" s="13">
        <f t="shared" si="2"/>
        <v>1865396.4285714284</v>
      </c>
      <c r="R44" s="13">
        <f t="shared" si="1"/>
        <v>215220.23809523811</v>
      </c>
      <c r="S44" s="13">
        <f t="shared" si="1"/>
        <v>-126717.85714285714</v>
      </c>
      <c r="T44" s="13">
        <f t="shared" si="1"/>
        <v>3390478.5714285714</v>
      </c>
      <c r="U44" s="13">
        <f t="shared" si="1"/>
        <v>2032150</v>
      </c>
      <c r="V44" s="13">
        <f t="shared" si="1"/>
        <v>2242992.8571428573</v>
      </c>
    </row>
    <row r="45" spans="1:22">
      <c r="A45" t="s">
        <v>315</v>
      </c>
      <c r="B45" s="14">
        <v>818</v>
      </c>
      <c r="C45" s="14">
        <v>31896</v>
      </c>
      <c r="D45" s="14">
        <v>-163544</v>
      </c>
      <c r="E45" s="14">
        <v>1816777</v>
      </c>
      <c r="F45" s="14">
        <v>943943</v>
      </c>
      <c r="G45" s="14">
        <v>943943</v>
      </c>
      <c r="H45" s="14">
        <v>107137</v>
      </c>
      <c r="I45" s="14">
        <v>-286536</v>
      </c>
      <c r="J45" s="14">
        <v>2104332</v>
      </c>
      <c r="K45" s="14">
        <v>1125585</v>
      </c>
      <c r="L45" s="14">
        <v>1142043</v>
      </c>
      <c r="M45" s="14">
        <f t="shared" si="2"/>
        <v>38992.665036674814</v>
      </c>
      <c r="N45" s="14">
        <f t="shared" si="2"/>
        <v>-199931.54034229828</v>
      </c>
      <c r="O45" s="14">
        <f t="shared" si="2"/>
        <v>2220998.7775061126</v>
      </c>
      <c r="P45" s="14">
        <f t="shared" si="2"/>
        <v>1153964.5476772615</v>
      </c>
      <c r="Q45" s="14">
        <f t="shared" si="2"/>
        <v>1153964.5476772615</v>
      </c>
      <c r="R45" s="14">
        <f t="shared" si="1"/>
        <v>130974.32762836186</v>
      </c>
      <c r="S45" s="14">
        <f t="shared" si="1"/>
        <v>-350288.50855745719</v>
      </c>
      <c r="T45" s="14">
        <f t="shared" si="1"/>
        <v>2572533.0073349634</v>
      </c>
      <c r="U45" s="14">
        <f t="shared" si="1"/>
        <v>1376020.7823960879</v>
      </c>
      <c r="V45" s="14">
        <f t="shared" si="1"/>
        <v>1396140.5867970658</v>
      </c>
    </row>
    <row r="46" spans="1:22">
      <c r="A46" s="11" t="s">
        <v>316</v>
      </c>
      <c r="B46" s="13">
        <v>814</v>
      </c>
      <c r="C46" s="13">
        <v>143866</v>
      </c>
      <c r="D46" s="13">
        <v>19966</v>
      </c>
      <c r="E46" s="13">
        <v>1764194</v>
      </c>
      <c r="F46" s="13">
        <v>454054</v>
      </c>
      <c r="G46" s="13">
        <v>558284</v>
      </c>
      <c r="H46" s="13">
        <v>156788</v>
      </c>
      <c r="I46" s="13">
        <v>17699</v>
      </c>
      <c r="J46" s="13">
        <v>1752590</v>
      </c>
      <c r="K46" s="13">
        <v>577044</v>
      </c>
      <c r="L46" s="13">
        <v>681274</v>
      </c>
      <c r="M46" s="13">
        <f t="shared" si="2"/>
        <v>176739.55773955773</v>
      </c>
      <c r="N46" s="13">
        <f t="shared" si="2"/>
        <v>24528.255528255529</v>
      </c>
      <c r="O46" s="13">
        <f t="shared" si="2"/>
        <v>2167314.4963144963</v>
      </c>
      <c r="P46" s="13">
        <f t="shared" si="2"/>
        <v>557805.89680589689</v>
      </c>
      <c r="Q46" s="13">
        <f t="shared" si="2"/>
        <v>685852.57985257986</v>
      </c>
      <c r="R46" s="13">
        <f t="shared" si="1"/>
        <v>192614.2506142506</v>
      </c>
      <c r="S46" s="13">
        <f t="shared" si="1"/>
        <v>21743.243243243243</v>
      </c>
      <c r="T46" s="13">
        <f t="shared" si="1"/>
        <v>2153058.9680589684</v>
      </c>
      <c r="U46" s="13">
        <f t="shared" si="1"/>
        <v>708899.26289926295</v>
      </c>
      <c r="V46" s="13">
        <f t="shared" si="1"/>
        <v>836945.94594594592</v>
      </c>
    </row>
    <row r="47" spans="1:22">
      <c r="A47" t="s">
        <v>318</v>
      </c>
      <c r="B47" s="14">
        <v>704</v>
      </c>
      <c r="C47" s="14">
        <v>90157</v>
      </c>
      <c r="D47" s="14">
        <v>-130018</v>
      </c>
      <c r="E47" s="14">
        <v>1111187</v>
      </c>
      <c r="F47" s="14">
        <v>267949</v>
      </c>
      <c r="G47" s="14">
        <v>267949</v>
      </c>
      <c r="H47" s="14">
        <v>92488</v>
      </c>
      <c r="I47" s="14">
        <v>-134031</v>
      </c>
      <c r="J47" s="14">
        <v>1132947</v>
      </c>
      <c r="K47" s="14">
        <v>267949</v>
      </c>
      <c r="L47" s="14">
        <v>267949</v>
      </c>
      <c r="M47" s="14">
        <f t="shared" si="2"/>
        <v>128063.92045454547</v>
      </c>
      <c r="N47" s="14">
        <f t="shared" si="2"/>
        <v>-184684.65909090909</v>
      </c>
      <c r="O47" s="14">
        <f t="shared" si="2"/>
        <v>1578390.625</v>
      </c>
      <c r="P47" s="14">
        <f t="shared" si="2"/>
        <v>380609.375</v>
      </c>
      <c r="Q47" s="14">
        <f t="shared" si="2"/>
        <v>380609.375</v>
      </c>
      <c r="R47" s="14">
        <f t="shared" si="1"/>
        <v>131375</v>
      </c>
      <c r="S47" s="14">
        <f t="shared" si="1"/>
        <v>-190384.94318181818</v>
      </c>
      <c r="T47" s="14">
        <f t="shared" si="1"/>
        <v>1609299.7159090911</v>
      </c>
      <c r="U47" s="14">
        <f t="shared" si="1"/>
        <v>380609.375</v>
      </c>
      <c r="V47" s="14">
        <f t="shared" si="1"/>
        <v>380609.375</v>
      </c>
    </row>
    <row r="48" spans="1:22">
      <c r="A48" s="11" t="s">
        <v>317</v>
      </c>
      <c r="B48" s="13">
        <v>694</v>
      </c>
      <c r="C48" s="13">
        <v>-5431</v>
      </c>
      <c r="D48" s="13">
        <v>-2204</v>
      </c>
      <c r="E48" s="13">
        <v>970107</v>
      </c>
      <c r="F48" s="13">
        <v>247600</v>
      </c>
      <c r="G48" s="13">
        <v>247600</v>
      </c>
      <c r="H48" s="13">
        <v>11059</v>
      </c>
      <c r="I48" s="13">
        <v>-17185</v>
      </c>
      <c r="J48" s="13">
        <v>954240</v>
      </c>
      <c r="K48" s="13">
        <v>258194</v>
      </c>
      <c r="L48" s="13">
        <v>258194</v>
      </c>
      <c r="M48" s="13">
        <f t="shared" si="2"/>
        <v>-7825.6484149855905</v>
      </c>
      <c r="N48" s="13">
        <f t="shared" si="2"/>
        <v>-3175.792507204611</v>
      </c>
      <c r="O48" s="13">
        <f t="shared" si="2"/>
        <v>1397848.7031700287</v>
      </c>
      <c r="P48" s="13">
        <f t="shared" si="2"/>
        <v>356772.33429394814</v>
      </c>
      <c r="Q48" s="13">
        <f t="shared" si="2"/>
        <v>356772.33429394814</v>
      </c>
      <c r="R48" s="13">
        <f t="shared" si="1"/>
        <v>15935.158501440923</v>
      </c>
      <c r="S48" s="13">
        <f t="shared" si="1"/>
        <v>-24762.247838616717</v>
      </c>
      <c r="T48" s="13">
        <f t="shared" si="1"/>
        <v>1374985.590778098</v>
      </c>
      <c r="U48" s="13">
        <f t="shared" si="1"/>
        <v>372037.4639769452</v>
      </c>
      <c r="V48" s="13">
        <f t="shared" si="1"/>
        <v>372037.4639769452</v>
      </c>
    </row>
    <row r="49" spans="1:22">
      <c r="A49" t="s">
        <v>320</v>
      </c>
      <c r="B49" s="14">
        <v>687</v>
      </c>
      <c r="C49" s="14">
        <v>206242</v>
      </c>
      <c r="D49" s="14">
        <v>24989</v>
      </c>
      <c r="E49" s="14">
        <v>3657116</v>
      </c>
      <c r="F49" s="14">
        <v>106807</v>
      </c>
      <c r="G49" s="14">
        <v>106807</v>
      </c>
      <c r="H49" s="14">
        <v>211073</v>
      </c>
      <c r="I49" s="14">
        <v>16193</v>
      </c>
      <c r="J49" s="14">
        <v>3677653</v>
      </c>
      <c r="K49" s="14">
        <v>106807</v>
      </c>
      <c r="L49" s="14">
        <v>106807</v>
      </c>
      <c r="M49" s="14">
        <f t="shared" si="2"/>
        <v>300206.69577874814</v>
      </c>
      <c r="N49" s="14">
        <f t="shared" si="2"/>
        <v>36374.090247452688</v>
      </c>
      <c r="O49" s="14">
        <f t="shared" si="2"/>
        <v>5323312.9548762739</v>
      </c>
      <c r="P49" s="14">
        <f t="shared" si="2"/>
        <v>155468.70451237261</v>
      </c>
      <c r="Q49" s="14">
        <f t="shared" si="2"/>
        <v>155468.70451237261</v>
      </c>
      <c r="R49" s="14">
        <f t="shared" si="1"/>
        <v>307238.71906841337</v>
      </c>
      <c r="S49" s="14">
        <f t="shared" si="1"/>
        <v>23570.596797671034</v>
      </c>
      <c r="T49" s="14">
        <f t="shared" si="1"/>
        <v>5353206.695778748</v>
      </c>
      <c r="U49" s="14">
        <f t="shared" si="1"/>
        <v>155468.70451237261</v>
      </c>
      <c r="V49" s="14">
        <f t="shared" si="1"/>
        <v>155468.70451237261</v>
      </c>
    </row>
    <row r="50" spans="1:22">
      <c r="A50" s="11" t="s">
        <v>322</v>
      </c>
      <c r="B50" s="13">
        <v>665</v>
      </c>
      <c r="C50" s="13">
        <v>108030</v>
      </c>
      <c r="D50" s="13">
        <v>-17272</v>
      </c>
      <c r="E50" s="13">
        <v>1334569</v>
      </c>
      <c r="F50" s="13">
        <v>399306</v>
      </c>
      <c r="G50" s="13">
        <v>553051</v>
      </c>
      <c r="H50" s="13">
        <v>117996</v>
      </c>
      <c r="I50" s="13">
        <v>-25377</v>
      </c>
      <c r="J50" s="13">
        <v>1538522</v>
      </c>
      <c r="K50" s="13">
        <v>493024</v>
      </c>
      <c r="L50" s="13">
        <v>646769</v>
      </c>
      <c r="M50" s="13">
        <f t="shared" si="2"/>
        <v>162451.12781954888</v>
      </c>
      <c r="N50" s="13">
        <f t="shared" si="2"/>
        <v>-25972.932330827069</v>
      </c>
      <c r="O50" s="13">
        <f t="shared" si="2"/>
        <v>2006870.6766917293</v>
      </c>
      <c r="P50" s="13">
        <f t="shared" si="2"/>
        <v>600460.15037593991</v>
      </c>
      <c r="Q50" s="13">
        <f t="shared" si="2"/>
        <v>831655.63909774437</v>
      </c>
      <c r="R50" s="13">
        <f t="shared" si="1"/>
        <v>177437.59398496241</v>
      </c>
      <c r="S50" s="13">
        <f t="shared" si="1"/>
        <v>-38160.902255639099</v>
      </c>
      <c r="T50" s="13">
        <f t="shared" si="1"/>
        <v>2313566.9172932329</v>
      </c>
      <c r="U50" s="13">
        <f t="shared" si="1"/>
        <v>741389.47368421056</v>
      </c>
      <c r="V50" s="13">
        <f t="shared" si="1"/>
        <v>972584.96240601502</v>
      </c>
    </row>
    <row r="51" spans="1:22">
      <c r="A51" t="s">
        <v>319</v>
      </c>
      <c r="B51" s="14">
        <v>665</v>
      </c>
      <c r="C51" s="14">
        <v>-54381</v>
      </c>
      <c r="D51" s="14">
        <v>-58256</v>
      </c>
      <c r="E51" s="14">
        <v>1399826</v>
      </c>
      <c r="F51" s="14">
        <v>1155331</v>
      </c>
      <c r="G51" s="14">
        <v>1246613</v>
      </c>
      <c r="H51" s="14">
        <v>47499</v>
      </c>
      <c r="I51" s="14">
        <v>-61793</v>
      </c>
      <c r="J51" s="14">
        <v>1928140</v>
      </c>
      <c r="K51" s="14">
        <v>911968</v>
      </c>
      <c r="L51" s="14">
        <v>1040663</v>
      </c>
      <c r="M51" s="14">
        <f t="shared" si="2"/>
        <v>-81775.939849624061</v>
      </c>
      <c r="N51" s="14">
        <f t="shared" si="2"/>
        <v>-87603.007518796992</v>
      </c>
      <c r="O51" s="14">
        <f t="shared" si="2"/>
        <v>2105001.5037593986</v>
      </c>
      <c r="P51" s="14">
        <f t="shared" si="2"/>
        <v>1737339.8496240601</v>
      </c>
      <c r="Q51" s="14">
        <f t="shared" si="2"/>
        <v>1874606.0150375941</v>
      </c>
      <c r="R51" s="14">
        <f t="shared" si="1"/>
        <v>71427.067669172931</v>
      </c>
      <c r="S51" s="14">
        <f t="shared" si="1"/>
        <v>-92921.804511278198</v>
      </c>
      <c r="T51" s="14">
        <f t="shared" si="1"/>
        <v>2899458.6466165413</v>
      </c>
      <c r="U51" s="14">
        <f t="shared" si="1"/>
        <v>1371380.4511278195</v>
      </c>
      <c r="V51" s="14">
        <f t="shared" si="1"/>
        <v>1564906.7669172932</v>
      </c>
    </row>
    <row r="52" spans="1:22">
      <c r="A52" s="11" t="s">
        <v>321</v>
      </c>
      <c r="B52" s="13">
        <v>641</v>
      </c>
      <c r="C52" s="13">
        <v>7202</v>
      </c>
      <c r="D52" s="13">
        <v>-118482</v>
      </c>
      <c r="E52" s="13">
        <v>1000374</v>
      </c>
      <c r="F52" s="13">
        <v>425657</v>
      </c>
      <c r="G52" s="13">
        <v>436842</v>
      </c>
      <c r="H52" s="13">
        <v>14783</v>
      </c>
      <c r="I52" s="13">
        <v>-137131</v>
      </c>
      <c r="J52" s="13">
        <v>949467</v>
      </c>
      <c r="K52" s="13">
        <v>393189</v>
      </c>
      <c r="L52" s="13">
        <v>404374</v>
      </c>
      <c r="M52" s="13">
        <f t="shared" si="2"/>
        <v>11235.569422776911</v>
      </c>
      <c r="N52" s="13">
        <f t="shared" si="2"/>
        <v>-184839.31357254289</v>
      </c>
      <c r="O52" s="13">
        <f t="shared" si="2"/>
        <v>1560645.8658346334</v>
      </c>
      <c r="P52" s="13">
        <f t="shared" si="2"/>
        <v>664051.48205928237</v>
      </c>
      <c r="Q52" s="13">
        <f t="shared" si="2"/>
        <v>681500.7800312012</v>
      </c>
      <c r="R52" s="13">
        <f t="shared" si="1"/>
        <v>23062.402496099843</v>
      </c>
      <c r="S52" s="13">
        <f t="shared" si="1"/>
        <v>-213932.91731669268</v>
      </c>
      <c r="T52" s="13">
        <f t="shared" si="1"/>
        <v>1481227.7691107644</v>
      </c>
      <c r="U52" s="13">
        <f t="shared" si="1"/>
        <v>613399.37597503897</v>
      </c>
      <c r="V52" s="13">
        <f t="shared" si="1"/>
        <v>630848.67394695792</v>
      </c>
    </row>
    <row r="53" spans="1:22">
      <c r="A53" t="s">
        <v>323</v>
      </c>
      <c r="B53" s="14">
        <v>576</v>
      </c>
      <c r="C53" s="14">
        <v>30938</v>
      </c>
      <c r="D53" s="14">
        <v>-13755</v>
      </c>
      <c r="E53" s="14">
        <v>1114034</v>
      </c>
      <c r="F53" s="14">
        <v>344219</v>
      </c>
      <c r="G53" s="14">
        <v>344219</v>
      </c>
      <c r="H53" s="14">
        <v>34756</v>
      </c>
      <c r="I53" s="14">
        <v>4220</v>
      </c>
      <c r="J53" s="14">
        <v>1080016</v>
      </c>
      <c r="K53" s="14">
        <v>371900</v>
      </c>
      <c r="L53" s="14">
        <v>371900</v>
      </c>
      <c r="M53" s="14">
        <f t="shared" si="2"/>
        <v>53711.805555555555</v>
      </c>
      <c r="N53" s="14">
        <f t="shared" si="2"/>
        <v>-23880.208333333332</v>
      </c>
      <c r="O53" s="14">
        <f t="shared" si="2"/>
        <v>1934086.8055555557</v>
      </c>
      <c r="P53" s="14">
        <f t="shared" si="2"/>
        <v>597602.4305555555</v>
      </c>
      <c r="Q53" s="14">
        <f t="shared" si="2"/>
        <v>597602.4305555555</v>
      </c>
      <c r="R53" s="14">
        <f t="shared" si="1"/>
        <v>60340.277777777781</v>
      </c>
      <c r="S53" s="14">
        <f t="shared" si="1"/>
        <v>7326.3888888888896</v>
      </c>
      <c r="T53" s="14">
        <f t="shared" si="1"/>
        <v>1875027.7777777778</v>
      </c>
      <c r="U53" s="14">
        <f t="shared" si="1"/>
        <v>645659.72222222213</v>
      </c>
      <c r="V53" s="14">
        <f t="shared" si="1"/>
        <v>645659.72222222213</v>
      </c>
    </row>
    <row r="54" spans="1:22">
      <c r="A54" s="11" t="s">
        <v>325</v>
      </c>
      <c r="B54" s="13">
        <v>525</v>
      </c>
      <c r="C54" s="13">
        <v>125800</v>
      </c>
      <c r="D54" s="13">
        <v>-16196</v>
      </c>
      <c r="E54" s="13">
        <v>2529851</v>
      </c>
      <c r="F54" s="13">
        <v>798948</v>
      </c>
      <c r="G54" s="13">
        <v>798948</v>
      </c>
      <c r="H54" s="13">
        <v>173441</v>
      </c>
      <c r="I54" s="13">
        <v>-98074</v>
      </c>
      <c r="J54" s="13">
        <v>2405899</v>
      </c>
      <c r="K54" s="13">
        <v>1015530</v>
      </c>
      <c r="L54" s="13">
        <v>1015530</v>
      </c>
      <c r="M54" s="13">
        <f t="shared" si="2"/>
        <v>239619.04761904763</v>
      </c>
      <c r="N54" s="13">
        <f t="shared" si="2"/>
        <v>-30849.523809523809</v>
      </c>
      <c r="O54" s="13">
        <f t="shared" si="2"/>
        <v>4818763.8095238097</v>
      </c>
      <c r="P54" s="13">
        <f t="shared" si="2"/>
        <v>1521805.7142857141</v>
      </c>
      <c r="Q54" s="13">
        <f t="shared" si="2"/>
        <v>1521805.7142857141</v>
      </c>
      <c r="R54" s="13">
        <f t="shared" si="1"/>
        <v>330363.80952380953</v>
      </c>
      <c r="S54" s="13">
        <f t="shared" si="1"/>
        <v>-186807.61904761905</v>
      </c>
      <c r="T54" s="13">
        <f t="shared" si="1"/>
        <v>4582664.7619047621</v>
      </c>
      <c r="U54" s="13">
        <f t="shared" si="1"/>
        <v>1934342.857142857</v>
      </c>
      <c r="V54" s="13">
        <f t="shared" si="1"/>
        <v>1934342.857142857</v>
      </c>
    </row>
    <row r="55" spans="1:22">
      <c r="A55" t="s">
        <v>324</v>
      </c>
      <c r="B55" s="14">
        <v>506</v>
      </c>
      <c r="C55" s="14">
        <v>56861</v>
      </c>
      <c r="D55" s="14">
        <v>-129244</v>
      </c>
      <c r="E55" s="14">
        <v>1570151</v>
      </c>
      <c r="F55" s="14">
        <v>1003286</v>
      </c>
      <c r="G55" s="14">
        <v>1055657</v>
      </c>
      <c r="H55" s="14">
        <v>78647</v>
      </c>
      <c r="I55" s="14">
        <v>-158541</v>
      </c>
      <c r="J55" s="14">
        <v>1813048</v>
      </c>
      <c r="K55" s="14">
        <v>951138</v>
      </c>
      <c r="L55" s="14">
        <v>1003509</v>
      </c>
      <c r="M55" s="14">
        <f t="shared" si="2"/>
        <v>112373.51778656126</v>
      </c>
      <c r="N55" s="14">
        <f t="shared" si="2"/>
        <v>-255422.92490118579</v>
      </c>
      <c r="O55" s="14">
        <f t="shared" si="2"/>
        <v>3103065.2173913047</v>
      </c>
      <c r="P55" s="14">
        <f t="shared" si="2"/>
        <v>1982778.6561264822</v>
      </c>
      <c r="Q55" s="14">
        <f t="shared" si="2"/>
        <v>2086278.6561264819</v>
      </c>
      <c r="R55" s="14">
        <f t="shared" si="1"/>
        <v>155428.8537549407</v>
      </c>
      <c r="S55" s="14">
        <f t="shared" si="1"/>
        <v>-313322.13438735175</v>
      </c>
      <c r="T55" s="14">
        <f t="shared" si="1"/>
        <v>3583098.814229249</v>
      </c>
      <c r="U55" s="14">
        <f t="shared" si="1"/>
        <v>1879719.3675889329</v>
      </c>
      <c r="V55" s="14">
        <f t="shared" si="1"/>
        <v>1983219.3675889329</v>
      </c>
    </row>
    <row r="56" spans="1:22">
      <c r="A56" s="11" t="s">
        <v>327</v>
      </c>
      <c r="B56" s="13">
        <v>483</v>
      </c>
      <c r="C56" s="13">
        <v>-30884</v>
      </c>
      <c r="D56" s="13">
        <v>-38015</v>
      </c>
      <c r="E56" s="13">
        <v>1480887</v>
      </c>
      <c r="F56" s="13">
        <v>196858</v>
      </c>
      <c r="G56" s="13">
        <v>434012</v>
      </c>
      <c r="H56" s="13">
        <v>24288</v>
      </c>
      <c r="I56" s="13">
        <v>-5745</v>
      </c>
      <c r="J56" s="13">
        <v>1743515</v>
      </c>
      <c r="K56" s="13">
        <v>204213</v>
      </c>
      <c r="L56" s="13">
        <v>441367</v>
      </c>
      <c r="M56" s="13">
        <f t="shared" si="2"/>
        <v>-63942.028985507248</v>
      </c>
      <c r="N56" s="13">
        <f t="shared" si="2"/>
        <v>-78706.004140786739</v>
      </c>
      <c r="O56" s="13">
        <f t="shared" si="2"/>
        <v>3066018.6335403728</v>
      </c>
      <c r="P56" s="13">
        <f t="shared" si="2"/>
        <v>407573.49896480329</v>
      </c>
      <c r="Q56" s="13">
        <f t="shared" si="2"/>
        <v>898575.56935817807</v>
      </c>
      <c r="R56" s="13">
        <f t="shared" si="1"/>
        <v>50285.714285714283</v>
      </c>
      <c r="S56" s="13">
        <f t="shared" si="1"/>
        <v>-11894.409937888198</v>
      </c>
      <c r="T56" s="13">
        <f t="shared" si="1"/>
        <v>3609761.9047619044</v>
      </c>
      <c r="U56" s="13">
        <f t="shared" si="1"/>
        <v>422801.24223602487</v>
      </c>
      <c r="V56" s="13">
        <f t="shared" si="1"/>
        <v>913803.31262939959</v>
      </c>
    </row>
    <row r="57" spans="1:22">
      <c r="A57" t="s">
        <v>326</v>
      </c>
      <c r="B57" s="14">
        <v>483</v>
      </c>
      <c r="C57" s="14">
        <v>-19826</v>
      </c>
      <c r="D57" s="14">
        <v>-384971</v>
      </c>
      <c r="E57" s="14">
        <v>989279</v>
      </c>
      <c r="F57" s="14">
        <v>498458</v>
      </c>
      <c r="G57" s="14">
        <v>607738</v>
      </c>
      <c r="H57" s="14">
        <v>15740</v>
      </c>
      <c r="I57" s="14">
        <v>-248113</v>
      </c>
      <c r="J57" s="14">
        <v>1178209</v>
      </c>
      <c r="K57" s="14">
        <v>502120</v>
      </c>
      <c r="L57" s="14">
        <v>611400</v>
      </c>
      <c r="M57" s="14">
        <f t="shared" si="2"/>
        <v>-41047.619047619053</v>
      </c>
      <c r="N57" s="14">
        <f t="shared" si="2"/>
        <v>-797041.40786749485</v>
      </c>
      <c r="O57" s="14">
        <f t="shared" si="2"/>
        <v>2048196.6873706006</v>
      </c>
      <c r="P57" s="14">
        <f t="shared" si="2"/>
        <v>1032004.1407867495</v>
      </c>
      <c r="Q57" s="14">
        <f t="shared" si="2"/>
        <v>1258256.728778468</v>
      </c>
      <c r="R57" s="14">
        <f t="shared" si="1"/>
        <v>32587.9917184265</v>
      </c>
      <c r="S57" s="14">
        <f t="shared" si="1"/>
        <v>-513691.5113871636</v>
      </c>
      <c r="T57" s="14">
        <f t="shared" si="1"/>
        <v>2439356.1076604556</v>
      </c>
      <c r="U57" s="14">
        <f t="shared" si="1"/>
        <v>1039585.9213250517</v>
      </c>
      <c r="V57" s="14">
        <f t="shared" si="1"/>
        <v>1265838.5093167701</v>
      </c>
    </row>
    <row r="58" spans="1:22">
      <c r="A58" s="11" t="s">
        <v>328</v>
      </c>
      <c r="B58" s="13">
        <v>449</v>
      </c>
      <c r="C58" s="13">
        <v>63430</v>
      </c>
      <c r="D58" s="13">
        <v>-22750</v>
      </c>
      <c r="E58" s="13">
        <v>1015689</v>
      </c>
      <c r="F58" s="13">
        <v>180367</v>
      </c>
      <c r="G58" s="13">
        <v>180367</v>
      </c>
      <c r="H58" s="13">
        <v>63297</v>
      </c>
      <c r="I58" s="13">
        <v>-57776</v>
      </c>
      <c r="J58" s="13">
        <v>1044900</v>
      </c>
      <c r="K58" s="13">
        <v>231353</v>
      </c>
      <c r="L58" s="13">
        <v>231353</v>
      </c>
      <c r="M58" s="13">
        <f t="shared" si="2"/>
        <v>141269.48775055681</v>
      </c>
      <c r="N58" s="13">
        <f t="shared" si="2"/>
        <v>-50668.151447661476</v>
      </c>
      <c r="O58" s="13">
        <f t="shared" si="2"/>
        <v>2262113.5857461025</v>
      </c>
      <c r="P58" s="13">
        <f t="shared" si="2"/>
        <v>401708.24053452117</v>
      </c>
      <c r="Q58" s="13">
        <f t="shared" si="2"/>
        <v>401708.24053452117</v>
      </c>
      <c r="R58" s="13">
        <f t="shared" si="1"/>
        <v>140973.27394209354</v>
      </c>
      <c r="S58" s="13">
        <f t="shared" si="1"/>
        <v>-128677.06013363028</v>
      </c>
      <c r="T58" s="13">
        <f t="shared" si="1"/>
        <v>2327171.4922048994</v>
      </c>
      <c r="U58" s="13">
        <f t="shared" si="1"/>
        <v>515262.80623608024</v>
      </c>
      <c r="V58" s="13">
        <f t="shared" si="1"/>
        <v>515262.80623608024</v>
      </c>
    </row>
    <row r="59" spans="1:22">
      <c r="A59" t="s">
        <v>329</v>
      </c>
      <c r="B59" s="14">
        <v>424</v>
      </c>
      <c r="C59" s="14">
        <v>29000</v>
      </c>
      <c r="D59" s="14">
        <v>-7937</v>
      </c>
      <c r="E59" s="14">
        <v>1029239</v>
      </c>
      <c r="F59" s="14">
        <v>649404</v>
      </c>
      <c r="G59" s="14">
        <v>702725</v>
      </c>
      <c r="H59" s="14">
        <v>37668</v>
      </c>
      <c r="I59" s="14">
        <v>3556</v>
      </c>
      <c r="J59" s="14">
        <v>1089413</v>
      </c>
      <c r="K59" s="14">
        <v>809211</v>
      </c>
      <c r="L59" s="14">
        <v>862532</v>
      </c>
      <c r="M59" s="14">
        <f t="shared" si="2"/>
        <v>68396.226415094337</v>
      </c>
      <c r="N59" s="14">
        <f t="shared" si="2"/>
        <v>-18719.33962264151</v>
      </c>
      <c r="O59" s="14">
        <f t="shared" si="2"/>
        <v>2427450.4716981133</v>
      </c>
      <c r="P59" s="14">
        <f t="shared" si="2"/>
        <v>1531613.2075471699</v>
      </c>
      <c r="Q59" s="14">
        <f t="shared" si="2"/>
        <v>1657370.283018868</v>
      </c>
      <c r="R59" s="14">
        <f t="shared" si="1"/>
        <v>88839.622641509442</v>
      </c>
      <c r="S59" s="14">
        <f t="shared" si="1"/>
        <v>8386.7924528301883</v>
      </c>
      <c r="T59" s="14">
        <f t="shared" si="1"/>
        <v>2569370.283018868</v>
      </c>
      <c r="U59" s="14">
        <f t="shared" si="1"/>
        <v>1908516.5094339622</v>
      </c>
      <c r="V59" s="14">
        <f t="shared" si="1"/>
        <v>2034273.5849056602</v>
      </c>
    </row>
    <row r="60" spans="1:22">
      <c r="A60" s="11" t="s">
        <v>330</v>
      </c>
      <c r="B60" s="13">
        <v>384</v>
      </c>
      <c r="C60" s="13">
        <v>-28144</v>
      </c>
      <c r="D60" s="13">
        <v>-66269</v>
      </c>
      <c r="E60" s="13">
        <v>786773</v>
      </c>
      <c r="F60" s="13">
        <v>395932</v>
      </c>
      <c r="G60" s="13">
        <v>395932</v>
      </c>
      <c r="H60" s="13">
        <v>-22801</v>
      </c>
      <c r="I60" s="13">
        <v>-146792</v>
      </c>
      <c r="J60" s="13">
        <v>941525</v>
      </c>
      <c r="K60" s="13">
        <v>598481</v>
      </c>
      <c r="L60" s="13">
        <v>598481</v>
      </c>
      <c r="M60" s="13">
        <f t="shared" si="2"/>
        <v>-73291.666666666672</v>
      </c>
      <c r="N60" s="13">
        <f t="shared" si="2"/>
        <v>-172575.52083333334</v>
      </c>
      <c r="O60" s="13">
        <f t="shared" si="2"/>
        <v>2048888.0208333335</v>
      </c>
      <c r="P60" s="13">
        <f t="shared" si="2"/>
        <v>1031072.9166666667</v>
      </c>
      <c r="Q60" s="13">
        <f t="shared" si="2"/>
        <v>1031072.9166666667</v>
      </c>
      <c r="R60" s="13">
        <f t="shared" si="1"/>
        <v>-59377.604166666664</v>
      </c>
      <c r="S60" s="13">
        <f t="shared" si="1"/>
        <v>-382270.83333333331</v>
      </c>
      <c r="T60" s="13">
        <f t="shared" si="1"/>
        <v>2451888.0208333335</v>
      </c>
      <c r="U60" s="13">
        <f t="shared" si="1"/>
        <v>1558544.2708333333</v>
      </c>
      <c r="V60" s="13">
        <f t="shared" si="1"/>
        <v>1558544.2708333333</v>
      </c>
    </row>
    <row r="61" spans="1:22">
      <c r="A61" t="s">
        <v>331</v>
      </c>
      <c r="B61" s="14">
        <v>369</v>
      </c>
      <c r="C61" s="14">
        <v>-1721</v>
      </c>
      <c r="D61" s="14">
        <v>-25172</v>
      </c>
      <c r="E61" s="14">
        <v>682142</v>
      </c>
      <c r="F61" s="14">
        <v>174330</v>
      </c>
      <c r="G61" s="14">
        <v>273721</v>
      </c>
      <c r="H61" s="14">
        <v>7115</v>
      </c>
      <c r="I61" s="14">
        <v>-4399</v>
      </c>
      <c r="J61" s="14">
        <v>763692</v>
      </c>
      <c r="K61" s="14">
        <v>242451</v>
      </c>
      <c r="L61" s="14">
        <v>341842</v>
      </c>
      <c r="M61" s="14">
        <f t="shared" si="2"/>
        <v>-4663.956639566396</v>
      </c>
      <c r="N61" s="14">
        <f t="shared" si="2"/>
        <v>-68216.802168021692</v>
      </c>
      <c r="O61" s="14">
        <f t="shared" si="2"/>
        <v>1848623.3062330624</v>
      </c>
      <c r="P61" s="14">
        <f t="shared" si="2"/>
        <v>472439.02439024393</v>
      </c>
      <c r="Q61" s="14">
        <f t="shared" si="2"/>
        <v>741791.32791327918</v>
      </c>
      <c r="R61" s="14">
        <f t="shared" si="1"/>
        <v>19281.842818428184</v>
      </c>
      <c r="S61" s="14">
        <f t="shared" si="1"/>
        <v>-11921.40921409214</v>
      </c>
      <c r="T61" s="14">
        <f t="shared" si="1"/>
        <v>2069626.0162601625</v>
      </c>
      <c r="U61" s="14">
        <f t="shared" si="1"/>
        <v>657048.78048780479</v>
      </c>
      <c r="V61" s="14">
        <f t="shared" si="1"/>
        <v>926401.08401084016</v>
      </c>
    </row>
    <row r="62" spans="1:22">
      <c r="A62" s="11" t="s">
        <v>332</v>
      </c>
      <c r="B62" s="13">
        <v>261</v>
      </c>
      <c r="C62" s="13">
        <v>14961</v>
      </c>
      <c r="D62" s="13">
        <v>-12946</v>
      </c>
      <c r="E62" s="13">
        <v>546428</v>
      </c>
      <c r="F62" s="13">
        <v>50569</v>
      </c>
      <c r="G62" s="13">
        <v>50569</v>
      </c>
      <c r="H62" s="13">
        <v>21860</v>
      </c>
      <c r="I62" s="13">
        <v>-14234</v>
      </c>
      <c r="J62" s="13">
        <v>556477</v>
      </c>
      <c r="K62" s="13">
        <v>51263</v>
      </c>
      <c r="L62" s="13">
        <v>51263</v>
      </c>
      <c r="M62" s="13">
        <f t="shared" si="2"/>
        <v>57321.839080459766</v>
      </c>
      <c r="N62" s="13">
        <f t="shared" si="2"/>
        <v>-49601.532567049806</v>
      </c>
      <c r="O62" s="13">
        <f t="shared" si="2"/>
        <v>2093593.8697318006</v>
      </c>
      <c r="P62" s="13">
        <f t="shared" si="2"/>
        <v>193750.95785440612</v>
      </c>
      <c r="Q62" s="13">
        <f t="shared" si="2"/>
        <v>193750.95785440612</v>
      </c>
      <c r="R62" s="13">
        <f t="shared" si="1"/>
        <v>83754.789272030655</v>
      </c>
      <c r="S62" s="13">
        <f t="shared" si="1"/>
        <v>-54536.398467432955</v>
      </c>
      <c r="T62" s="13">
        <f t="shared" si="1"/>
        <v>2132095.7854406131</v>
      </c>
      <c r="U62" s="13">
        <f t="shared" si="1"/>
        <v>196409.96168582377</v>
      </c>
      <c r="V62" s="13">
        <f t="shared" si="1"/>
        <v>196409.96168582377</v>
      </c>
    </row>
    <row r="63" spans="1:22">
      <c r="A63" t="s">
        <v>333</v>
      </c>
      <c r="B63" s="14">
        <v>255</v>
      </c>
      <c r="C63" s="14">
        <v>-19229</v>
      </c>
      <c r="D63" s="14">
        <v>-91931</v>
      </c>
      <c r="E63" s="14">
        <v>638525</v>
      </c>
      <c r="F63" s="14">
        <v>480511</v>
      </c>
      <c r="G63" s="14">
        <v>480511</v>
      </c>
      <c r="H63" s="14">
        <v>6468</v>
      </c>
      <c r="I63" s="14">
        <v>-59508</v>
      </c>
      <c r="J63" s="14">
        <v>687216</v>
      </c>
      <c r="K63" s="14">
        <v>447762</v>
      </c>
      <c r="L63" s="14">
        <v>447762</v>
      </c>
      <c r="M63" s="14">
        <f t="shared" si="2"/>
        <v>-75407.843137254895</v>
      </c>
      <c r="N63" s="14">
        <f t="shared" si="2"/>
        <v>-360513.72549019608</v>
      </c>
      <c r="O63" s="14">
        <f t="shared" si="2"/>
        <v>2504019.6078431373</v>
      </c>
      <c r="P63" s="14">
        <f t="shared" si="2"/>
        <v>1884356.8627450978</v>
      </c>
      <c r="Q63" s="14">
        <f t="shared" si="2"/>
        <v>1884356.8627450978</v>
      </c>
      <c r="R63" s="14">
        <f t="shared" si="1"/>
        <v>25364.705882352941</v>
      </c>
      <c r="S63" s="14">
        <f t="shared" si="1"/>
        <v>-233364.70588235295</v>
      </c>
      <c r="T63" s="14">
        <f t="shared" si="1"/>
        <v>2694964.7058823528</v>
      </c>
      <c r="U63" s="14">
        <f t="shared" si="1"/>
        <v>1755929.411764706</v>
      </c>
      <c r="V63" s="14">
        <f t="shared" si="1"/>
        <v>1755929.411764706</v>
      </c>
    </row>
    <row r="64" spans="1:22">
      <c r="A64" s="11" t="s">
        <v>334</v>
      </c>
      <c r="B64" s="13">
        <v>244</v>
      </c>
      <c r="C64" s="13">
        <v>3008</v>
      </c>
      <c r="D64" s="13">
        <v>310</v>
      </c>
      <c r="E64" s="13">
        <v>588070</v>
      </c>
      <c r="F64" s="13">
        <v>167234</v>
      </c>
      <c r="G64" s="13">
        <v>167234</v>
      </c>
      <c r="H64" s="13">
        <v>42107</v>
      </c>
      <c r="I64" s="13">
        <v>-4828</v>
      </c>
      <c r="J64" s="13">
        <v>930848</v>
      </c>
      <c r="K64" s="13">
        <v>601188</v>
      </c>
      <c r="L64" s="13">
        <v>601188</v>
      </c>
      <c r="M64" s="13">
        <f t="shared" si="2"/>
        <v>12327.868852459016</v>
      </c>
      <c r="N64" s="13">
        <f t="shared" si="2"/>
        <v>1270.4918032786884</v>
      </c>
      <c r="O64" s="13">
        <f t="shared" si="2"/>
        <v>2410122.9508196721</v>
      </c>
      <c r="P64" s="13">
        <f t="shared" si="2"/>
        <v>685385.24590163934</v>
      </c>
      <c r="Q64" s="13">
        <f t="shared" si="2"/>
        <v>685385.24590163934</v>
      </c>
      <c r="R64" s="13">
        <f t="shared" si="1"/>
        <v>172569.67213114756</v>
      </c>
      <c r="S64" s="13">
        <f t="shared" si="1"/>
        <v>-19786.885245901642</v>
      </c>
      <c r="T64" s="13">
        <f t="shared" si="1"/>
        <v>3814950.8196721314</v>
      </c>
      <c r="U64" s="13">
        <f t="shared" si="1"/>
        <v>2463885.2459016391</v>
      </c>
      <c r="V64" s="13">
        <f t="shared" si="1"/>
        <v>2463885.2459016391</v>
      </c>
    </row>
    <row r="65" spans="1:22">
      <c r="A65" t="s">
        <v>335</v>
      </c>
      <c r="B65" s="14">
        <v>233</v>
      </c>
      <c r="C65" s="14">
        <v>23130.699999999997</v>
      </c>
      <c r="D65" s="14">
        <v>-34991.4</v>
      </c>
      <c r="E65" s="14">
        <v>564755.80000000005</v>
      </c>
      <c r="F65" s="14">
        <v>144609.79999999999</v>
      </c>
      <c r="G65" s="14">
        <v>144609.79999999999</v>
      </c>
      <c r="H65" s="14">
        <v>56016.5</v>
      </c>
      <c r="I65" s="14">
        <v>-23923.599999999999</v>
      </c>
      <c r="J65" s="14">
        <v>687985.29999999993</v>
      </c>
      <c r="K65" s="14">
        <v>173206.8</v>
      </c>
      <c r="L65" s="14">
        <v>173206.8</v>
      </c>
      <c r="M65" s="14">
        <f t="shared" si="2"/>
        <v>99273.3905579399</v>
      </c>
      <c r="N65" s="14">
        <f t="shared" si="2"/>
        <v>-150177.68240343349</v>
      </c>
      <c r="O65" s="14">
        <f t="shared" si="2"/>
        <v>2423844.6351931333</v>
      </c>
      <c r="P65" s="14">
        <f t="shared" si="2"/>
        <v>620642.91845493566</v>
      </c>
      <c r="Q65" s="14">
        <f t="shared" si="2"/>
        <v>620642.91845493566</v>
      </c>
      <c r="R65" s="14">
        <f t="shared" si="2"/>
        <v>240414.16309012877</v>
      </c>
      <c r="S65" s="14">
        <f t="shared" si="2"/>
        <v>-102676.3948497854</v>
      </c>
      <c r="T65" s="14">
        <f t="shared" si="2"/>
        <v>2952726.6094420599</v>
      </c>
      <c r="U65" s="14">
        <f t="shared" si="2"/>
        <v>743376.82403433474</v>
      </c>
      <c r="V65" s="14">
        <f t="shared" si="2"/>
        <v>743376.82403433474</v>
      </c>
    </row>
    <row r="66" spans="1:22">
      <c r="A66" s="11" t="s">
        <v>337</v>
      </c>
      <c r="B66" s="13">
        <v>215</v>
      </c>
      <c r="C66" s="13">
        <v>35405</v>
      </c>
      <c r="D66" s="13">
        <v>-9790</v>
      </c>
      <c r="E66" s="13">
        <v>735487</v>
      </c>
      <c r="F66" s="13">
        <v>84088</v>
      </c>
      <c r="G66" s="13">
        <v>84088</v>
      </c>
      <c r="H66" s="13">
        <v>36995</v>
      </c>
      <c r="I66" s="13">
        <v>-5030</v>
      </c>
      <c r="J66" s="13">
        <v>705020</v>
      </c>
      <c r="K66" s="13">
        <v>55177</v>
      </c>
      <c r="L66" s="13">
        <v>55177</v>
      </c>
      <c r="M66" s="13">
        <f t="shared" ref="M66:V76" si="3">(C66/$B66)*1000</f>
        <v>164674.41860465115</v>
      </c>
      <c r="N66" s="13">
        <f t="shared" si="3"/>
        <v>-45534.883720930229</v>
      </c>
      <c r="O66" s="13">
        <f t="shared" si="3"/>
        <v>3420869.7674418604</v>
      </c>
      <c r="P66" s="13">
        <f t="shared" si="3"/>
        <v>391106.97674418607</v>
      </c>
      <c r="Q66" s="13">
        <f t="shared" si="3"/>
        <v>391106.97674418607</v>
      </c>
      <c r="R66" s="13">
        <f t="shared" si="3"/>
        <v>172069.76744186049</v>
      </c>
      <c r="S66" s="13">
        <f t="shared" si="3"/>
        <v>-23395.348837209302</v>
      </c>
      <c r="T66" s="13">
        <f t="shared" si="3"/>
        <v>3279162.7906976747</v>
      </c>
      <c r="U66" s="13">
        <f t="shared" si="3"/>
        <v>256637.20930232556</v>
      </c>
      <c r="V66" s="13">
        <f t="shared" si="3"/>
        <v>256637.20930232556</v>
      </c>
    </row>
    <row r="67" spans="1:22">
      <c r="A67" t="s">
        <v>336</v>
      </c>
      <c r="B67" s="14">
        <v>204</v>
      </c>
      <c r="C67" s="14">
        <v>-26097.1</v>
      </c>
      <c r="D67" s="14">
        <v>0</v>
      </c>
      <c r="E67" s="14">
        <v>280933.40000000002</v>
      </c>
      <c r="F67" s="14">
        <v>20846.099999999999</v>
      </c>
      <c r="G67" s="14">
        <v>20846.099999999999</v>
      </c>
      <c r="H67" s="14">
        <v>-26097.1</v>
      </c>
      <c r="I67" s="14">
        <v>0</v>
      </c>
      <c r="J67" s="14">
        <v>280933.40000000002</v>
      </c>
      <c r="K67" s="14">
        <v>20846.099999999999</v>
      </c>
      <c r="L67" s="14">
        <v>20846.099999999999</v>
      </c>
      <c r="M67" s="14">
        <f t="shared" si="3"/>
        <v>-127926.96078431372</v>
      </c>
      <c r="N67" s="14">
        <f t="shared" si="3"/>
        <v>0</v>
      </c>
      <c r="O67" s="14">
        <f t="shared" si="3"/>
        <v>1377124.5098039217</v>
      </c>
      <c r="P67" s="14">
        <f t="shared" si="3"/>
        <v>102186.76470588233</v>
      </c>
      <c r="Q67" s="14">
        <f t="shared" si="3"/>
        <v>102186.76470588233</v>
      </c>
      <c r="R67" s="14">
        <f t="shared" si="3"/>
        <v>-127926.96078431372</v>
      </c>
      <c r="S67" s="14">
        <f t="shared" si="3"/>
        <v>0</v>
      </c>
      <c r="T67" s="14">
        <f t="shared" si="3"/>
        <v>1377124.5098039217</v>
      </c>
      <c r="U67" s="14">
        <f t="shared" si="3"/>
        <v>102186.76470588233</v>
      </c>
      <c r="V67" s="14">
        <f t="shared" si="3"/>
        <v>102186.76470588233</v>
      </c>
    </row>
    <row r="68" spans="1:22">
      <c r="A68" s="11" t="s">
        <v>339</v>
      </c>
      <c r="B68" s="13">
        <v>109</v>
      </c>
      <c r="C68" s="13">
        <v>6586</v>
      </c>
      <c r="D68" s="13">
        <v>-71800</v>
      </c>
      <c r="E68" s="13">
        <v>361199</v>
      </c>
      <c r="F68" s="13">
        <v>30122</v>
      </c>
      <c r="G68" s="13">
        <v>30122</v>
      </c>
      <c r="H68" s="13">
        <v>-635</v>
      </c>
      <c r="I68" s="13">
        <v>16393</v>
      </c>
      <c r="J68" s="13">
        <v>332528</v>
      </c>
      <c r="K68" s="13">
        <v>21249</v>
      </c>
      <c r="L68" s="13">
        <v>21249</v>
      </c>
      <c r="M68" s="13">
        <f t="shared" si="3"/>
        <v>60422.018348623853</v>
      </c>
      <c r="N68" s="13">
        <f t="shared" si="3"/>
        <v>-658715.59633027529</v>
      </c>
      <c r="O68" s="13">
        <f t="shared" si="3"/>
        <v>3313752.2935779816</v>
      </c>
      <c r="P68" s="13">
        <f t="shared" si="3"/>
        <v>276348.623853211</v>
      </c>
      <c r="Q68" s="13">
        <f t="shared" si="3"/>
        <v>276348.623853211</v>
      </c>
      <c r="R68" s="13">
        <f t="shared" si="3"/>
        <v>-5825.6880733944954</v>
      </c>
      <c r="S68" s="13">
        <f t="shared" si="3"/>
        <v>150394.49541284403</v>
      </c>
      <c r="T68" s="13">
        <f t="shared" si="3"/>
        <v>3050715.5963302753</v>
      </c>
      <c r="U68" s="13">
        <f t="shared" si="3"/>
        <v>194944.95412844038</v>
      </c>
      <c r="V68" s="13">
        <f t="shared" si="3"/>
        <v>194944.95412844038</v>
      </c>
    </row>
    <row r="69" spans="1:22">
      <c r="A69" t="s">
        <v>340</v>
      </c>
      <c r="B69" s="14">
        <v>103</v>
      </c>
      <c r="C69" s="14">
        <v>-18341</v>
      </c>
      <c r="D69" s="14">
        <v>-6755</v>
      </c>
      <c r="E69" s="14">
        <v>798660</v>
      </c>
      <c r="F69" s="14">
        <v>24463</v>
      </c>
      <c r="G69" s="14">
        <v>24463</v>
      </c>
      <c r="H69" s="14">
        <v>-18291</v>
      </c>
      <c r="I69" s="14">
        <v>-6755</v>
      </c>
      <c r="J69" s="14">
        <v>796740</v>
      </c>
      <c r="K69" s="14">
        <v>32930</v>
      </c>
      <c r="L69" s="14">
        <v>32930</v>
      </c>
      <c r="M69" s="14">
        <f t="shared" si="3"/>
        <v>-178067.96116504853</v>
      </c>
      <c r="N69" s="14">
        <f t="shared" si="3"/>
        <v>-65582.524271844668</v>
      </c>
      <c r="O69" s="14">
        <f t="shared" si="3"/>
        <v>7753980.5825242717</v>
      </c>
      <c r="P69" s="14">
        <f t="shared" si="3"/>
        <v>237504.85436893202</v>
      </c>
      <c r="Q69" s="14">
        <f t="shared" si="3"/>
        <v>237504.85436893202</v>
      </c>
      <c r="R69" s="14">
        <f t="shared" si="3"/>
        <v>-177582.52427184465</v>
      </c>
      <c r="S69" s="14">
        <f t="shared" si="3"/>
        <v>-65582.524271844668</v>
      </c>
      <c r="T69" s="14">
        <f t="shared" si="3"/>
        <v>7735339.8058252428</v>
      </c>
      <c r="U69" s="14">
        <f t="shared" si="3"/>
        <v>319708.73786407767</v>
      </c>
      <c r="V69" s="14">
        <f t="shared" si="3"/>
        <v>319708.73786407767</v>
      </c>
    </row>
    <row r="70" spans="1:22">
      <c r="A70" s="11" t="s">
        <v>338</v>
      </c>
      <c r="B70" s="13">
        <v>102</v>
      </c>
      <c r="C70" s="13">
        <v>-35630</v>
      </c>
      <c r="D70" s="13">
        <v>2340</v>
      </c>
      <c r="E70" s="13">
        <v>235715</v>
      </c>
      <c r="F70" s="13">
        <v>29406</v>
      </c>
      <c r="G70" s="13">
        <v>29406</v>
      </c>
      <c r="H70" s="13">
        <v>-35587</v>
      </c>
      <c r="I70" s="13">
        <v>0</v>
      </c>
      <c r="J70" s="13">
        <v>220791</v>
      </c>
      <c r="K70" s="13">
        <v>29406</v>
      </c>
      <c r="L70" s="13">
        <v>29406</v>
      </c>
      <c r="M70" s="13">
        <f t="shared" si="3"/>
        <v>-349313.72549019608</v>
      </c>
      <c r="N70" s="13">
        <f t="shared" si="3"/>
        <v>22941.176470588234</v>
      </c>
      <c r="O70" s="13">
        <f t="shared" si="3"/>
        <v>2310931.3725490198</v>
      </c>
      <c r="P70" s="13">
        <f t="shared" si="3"/>
        <v>288294.11764705885</v>
      </c>
      <c r="Q70" s="13">
        <f t="shared" si="3"/>
        <v>288294.11764705885</v>
      </c>
      <c r="R70" s="13">
        <f t="shared" si="3"/>
        <v>-348892.15686274506</v>
      </c>
      <c r="S70" s="13">
        <f t="shared" si="3"/>
        <v>0</v>
      </c>
      <c r="T70" s="13">
        <f t="shared" si="3"/>
        <v>2164617.6470588236</v>
      </c>
      <c r="U70" s="13">
        <f t="shared" si="3"/>
        <v>288294.11764705885</v>
      </c>
      <c r="V70" s="13">
        <f t="shared" si="3"/>
        <v>288294.11764705885</v>
      </c>
    </row>
    <row r="71" spans="1:22">
      <c r="A71" t="s">
        <v>341</v>
      </c>
      <c r="B71" s="14">
        <v>94</v>
      </c>
      <c r="C71" s="14">
        <v>6262.7</v>
      </c>
      <c r="D71" s="14">
        <v>-6485</v>
      </c>
      <c r="E71" s="14">
        <v>232956.39999999997</v>
      </c>
      <c r="F71" s="14">
        <v>14349.599999999999</v>
      </c>
      <c r="G71" s="14">
        <v>14349.599999999999</v>
      </c>
      <c r="H71" s="14">
        <v>8103.1</v>
      </c>
      <c r="I71" s="14">
        <v>-6485</v>
      </c>
      <c r="J71" s="14">
        <v>252690.09999999998</v>
      </c>
      <c r="K71" s="14">
        <v>41605.4</v>
      </c>
      <c r="L71" s="14">
        <v>41605.4</v>
      </c>
      <c r="M71" s="14">
        <f t="shared" si="3"/>
        <v>66624.468085106389</v>
      </c>
      <c r="N71" s="14">
        <f t="shared" si="3"/>
        <v>-68989.361702127659</v>
      </c>
      <c r="O71" s="14">
        <f t="shared" si="3"/>
        <v>2478259.5744680846</v>
      </c>
      <c r="P71" s="14">
        <f t="shared" si="3"/>
        <v>152655.31914893613</v>
      </c>
      <c r="Q71" s="14">
        <f t="shared" si="3"/>
        <v>152655.31914893613</v>
      </c>
      <c r="R71" s="14">
        <f t="shared" si="3"/>
        <v>86203.191489361707</v>
      </c>
      <c r="S71" s="14">
        <f t="shared" si="3"/>
        <v>-68989.361702127659</v>
      </c>
      <c r="T71" s="14">
        <f t="shared" si="3"/>
        <v>2688192.5531914891</v>
      </c>
      <c r="U71" s="14">
        <f t="shared" si="3"/>
        <v>442610.63829787239</v>
      </c>
      <c r="V71" s="14">
        <f t="shared" si="3"/>
        <v>442610.63829787239</v>
      </c>
    </row>
    <row r="72" spans="1:22">
      <c r="A72" s="11" t="s">
        <v>342</v>
      </c>
      <c r="B72" s="13">
        <v>90</v>
      </c>
      <c r="C72" s="13">
        <v>-19829</v>
      </c>
      <c r="D72" s="13">
        <v>0</v>
      </c>
      <c r="E72" s="13">
        <v>130356</v>
      </c>
      <c r="F72" s="13">
        <v>17249</v>
      </c>
      <c r="G72" s="13">
        <v>17249</v>
      </c>
      <c r="H72" s="13">
        <v>-10479</v>
      </c>
      <c r="I72" s="13">
        <v>0</v>
      </c>
      <c r="J72" s="13">
        <v>137498</v>
      </c>
      <c r="K72" s="13">
        <v>26746</v>
      </c>
      <c r="L72" s="13">
        <v>26746</v>
      </c>
      <c r="M72" s="13">
        <f t="shared" si="3"/>
        <v>-220322.22222222222</v>
      </c>
      <c r="N72" s="13">
        <f t="shared" si="3"/>
        <v>0</v>
      </c>
      <c r="O72" s="13">
        <f t="shared" si="3"/>
        <v>1448400</v>
      </c>
      <c r="P72" s="13">
        <f t="shared" si="3"/>
        <v>191655.55555555556</v>
      </c>
      <c r="Q72" s="13">
        <f t="shared" si="3"/>
        <v>191655.55555555556</v>
      </c>
      <c r="R72" s="13">
        <f t="shared" si="3"/>
        <v>-116433.33333333334</v>
      </c>
      <c r="S72" s="13">
        <f t="shared" si="3"/>
        <v>0</v>
      </c>
      <c r="T72" s="13">
        <f t="shared" si="3"/>
        <v>1527755.5555555555</v>
      </c>
      <c r="U72" s="13">
        <f t="shared" si="3"/>
        <v>297177.77777777781</v>
      </c>
      <c r="V72" s="13">
        <f t="shared" si="3"/>
        <v>297177.77777777781</v>
      </c>
    </row>
    <row r="73" spans="1:22">
      <c r="A73" t="s">
        <v>344</v>
      </c>
      <c r="B73" s="14">
        <v>79</v>
      </c>
      <c r="C73" s="14">
        <v>13641</v>
      </c>
      <c r="D73" s="14">
        <v>1700</v>
      </c>
      <c r="E73" s="14">
        <v>147064</v>
      </c>
      <c r="F73" s="14">
        <v>21028</v>
      </c>
      <c r="G73" s="14">
        <v>21028</v>
      </c>
      <c r="H73" s="14">
        <v>15289</v>
      </c>
      <c r="I73" s="14">
        <v>0</v>
      </c>
      <c r="J73" s="14">
        <v>116835</v>
      </c>
      <c r="K73" s="14">
        <v>22737</v>
      </c>
      <c r="L73" s="14">
        <v>22737</v>
      </c>
      <c r="M73" s="14">
        <f t="shared" si="3"/>
        <v>172670.88607594935</v>
      </c>
      <c r="N73" s="14">
        <f t="shared" si="3"/>
        <v>21518.987341772154</v>
      </c>
      <c r="O73" s="14">
        <f t="shared" si="3"/>
        <v>1861569.6202531646</v>
      </c>
      <c r="P73" s="14">
        <f t="shared" si="3"/>
        <v>266177.21518987342</v>
      </c>
      <c r="Q73" s="14">
        <f t="shared" si="3"/>
        <v>266177.21518987342</v>
      </c>
      <c r="R73" s="14">
        <f t="shared" si="3"/>
        <v>193531.64556962025</v>
      </c>
      <c r="S73" s="14">
        <f t="shared" si="3"/>
        <v>0</v>
      </c>
      <c r="T73" s="14">
        <f t="shared" si="3"/>
        <v>1478924.0506329113</v>
      </c>
      <c r="U73" s="14">
        <f t="shared" si="3"/>
        <v>287810.12658227846</v>
      </c>
      <c r="V73" s="14">
        <f t="shared" si="3"/>
        <v>287810.12658227846</v>
      </c>
    </row>
    <row r="74" spans="1:22">
      <c r="A74" s="11" t="s">
        <v>345</v>
      </c>
      <c r="B74" s="13">
        <v>61</v>
      </c>
      <c r="C74" s="13">
        <v>-31867.800000000003</v>
      </c>
      <c r="D74" s="13">
        <v>0</v>
      </c>
      <c r="E74" s="13">
        <v>97376.7</v>
      </c>
      <c r="F74" s="13">
        <v>564.70000000000005</v>
      </c>
      <c r="G74" s="13">
        <v>564.70000000000005</v>
      </c>
      <c r="H74" s="13">
        <v>-31867.800000000003</v>
      </c>
      <c r="I74" s="13">
        <v>0</v>
      </c>
      <c r="J74" s="13">
        <v>97376.7</v>
      </c>
      <c r="K74" s="13">
        <v>564.70000000000005</v>
      </c>
      <c r="L74" s="13">
        <v>564.70000000000005</v>
      </c>
      <c r="M74" s="13">
        <f t="shared" si="3"/>
        <v>-522422.9508196722</v>
      </c>
      <c r="N74" s="13">
        <f t="shared" si="3"/>
        <v>0</v>
      </c>
      <c r="O74" s="13">
        <f t="shared" si="3"/>
        <v>1596339.3442622952</v>
      </c>
      <c r="P74" s="13">
        <f t="shared" si="3"/>
        <v>9257.3770491803298</v>
      </c>
      <c r="Q74" s="13">
        <f t="shared" si="3"/>
        <v>9257.3770491803298</v>
      </c>
      <c r="R74" s="13">
        <f t="shared" si="3"/>
        <v>-522422.9508196722</v>
      </c>
      <c r="S74" s="13">
        <f t="shared" si="3"/>
        <v>0</v>
      </c>
      <c r="T74" s="13">
        <f t="shared" si="3"/>
        <v>1596339.3442622952</v>
      </c>
      <c r="U74" s="13">
        <f t="shared" si="3"/>
        <v>9257.3770491803298</v>
      </c>
      <c r="V74" s="13">
        <f t="shared" si="3"/>
        <v>9257.3770491803298</v>
      </c>
    </row>
    <row r="75" spans="1:22">
      <c r="A75" t="s">
        <v>343</v>
      </c>
      <c r="B75" s="14">
        <v>60</v>
      </c>
      <c r="C75" s="14">
        <v>-3150</v>
      </c>
      <c r="D75" s="14">
        <v>-24876</v>
      </c>
      <c r="E75" s="14">
        <v>158444</v>
      </c>
      <c r="F75" s="14">
        <v>79831</v>
      </c>
      <c r="G75" s="14">
        <v>79831</v>
      </c>
      <c r="H75" s="14">
        <v>-2806</v>
      </c>
      <c r="I75" s="14">
        <v>-25000</v>
      </c>
      <c r="J75" s="14">
        <v>161819</v>
      </c>
      <c r="K75" s="14">
        <v>104700</v>
      </c>
      <c r="L75" s="14">
        <v>104700</v>
      </c>
      <c r="M75" s="14">
        <f t="shared" si="3"/>
        <v>-52500</v>
      </c>
      <c r="N75" s="14">
        <f t="shared" si="3"/>
        <v>-414600</v>
      </c>
      <c r="O75" s="14">
        <f t="shared" si="3"/>
        <v>2640733.333333333</v>
      </c>
      <c r="P75" s="14">
        <f t="shared" si="3"/>
        <v>1330516.6666666667</v>
      </c>
      <c r="Q75" s="14">
        <f t="shared" si="3"/>
        <v>1330516.6666666667</v>
      </c>
      <c r="R75" s="14">
        <f t="shared" si="3"/>
        <v>-46766.666666666664</v>
      </c>
      <c r="S75" s="14">
        <f t="shared" si="3"/>
        <v>-416666.66666666669</v>
      </c>
      <c r="T75" s="14">
        <f t="shared" si="3"/>
        <v>2696983.333333333</v>
      </c>
      <c r="U75" s="14">
        <f t="shared" si="3"/>
        <v>1745000</v>
      </c>
      <c r="V75" s="14">
        <f t="shared" si="3"/>
        <v>1745000</v>
      </c>
    </row>
    <row r="76" spans="1:22">
      <c r="A76" s="11" t="s">
        <v>346</v>
      </c>
      <c r="B76" s="13">
        <v>42</v>
      </c>
      <c r="C76" s="13">
        <v>4260</v>
      </c>
      <c r="D76" s="13">
        <v>2486</v>
      </c>
      <c r="E76" s="13">
        <v>110893</v>
      </c>
      <c r="F76" s="13">
        <v>15578</v>
      </c>
      <c r="G76" s="13">
        <v>15578</v>
      </c>
      <c r="H76" s="13">
        <v>7619</v>
      </c>
      <c r="I76" s="13">
        <v>-4138</v>
      </c>
      <c r="J76" s="13">
        <v>117063</v>
      </c>
      <c r="K76" s="13">
        <v>20645</v>
      </c>
      <c r="L76" s="13">
        <v>20645</v>
      </c>
      <c r="M76" s="13">
        <f t="shared" si="3"/>
        <v>101428.57142857143</v>
      </c>
      <c r="N76" s="13">
        <f t="shared" si="3"/>
        <v>59190.476190476191</v>
      </c>
      <c r="O76" s="13">
        <f t="shared" si="3"/>
        <v>2640309.5238095238</v>
      </c>
      <c r="P76" s="13">
        <f t="shared" si="3"/>
        <v>370904.76190476195</v>
      </c>
      <c r="Q76" s="13">
        <f t="shared" si="3"/>
        <v>370904.76190476195</v>
      </c>
      <c r="R76" s="13">
        <f t="shared" si="3"/>
        <v>181404.76190476189</v>
      </c>
      <c r="S76" s="13">
        <f t="shared" si="3"/>
        <v>-98523.809523809512</v>
      </c>
      <c r="T76" s="13">
        <f t="shared" si="3"/>
        <v>2787214.2857142859</v>
      </c>
      <c r="U76" s="13">
        <f t="shared" si="3"/>
        <v>491547.61904761905</v>
      </c>
      <c r="V76" s="13">
        <f t="shared" si="3"/>
        <v>491547.61904761905</v>
      </c>
    </row>
    <row r="77" spans="1:22"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s="24" customFormat="1">
      <c r="B78" s="19">
        <f>SUM(B8:B76)</f>
        <v>376248</v>
      </c>
      <c r="C78" s="19">
        <f t="shared" ref="C78:L78" si="4">SUM(C8:C76)</f>
        <v>15522424.299999997</v>
      </c>
      <c r="D78" s="19">
        <f t="shared" si="4"/>
        <v>-26222537.399999999</v>
      </c>
      <c r="E78" s="19">
        <f t="shared" si="4"/>
        <v>713905956.5</v>
      </c>
      <c r="F78" s="19">
        <f t="shared" si="4"/>
        <v>340934682</v>
      </c>
      <c r="G78" s="19">
        <f t="shared" si="4"/>
        <v>453202923.80000007</v>
      </c>
      <c r="H78" s="19">
        <f t="shared" si="4"/>
        <v>55165162</v>
      </c>
      <c r="I78" s="19">
        <f t="shared" si="4"/>
        <v>-59375513.600000001</v>
      </c>
      <c r="J78" s="19">
        <f t="shared" si="4"/>
        <v>1412725488.5999999</v>
      </c>
      <c r="K78" s="19">
        <f t="shared" si="4"/>
        <v>637570341</v>
      </c>
      <c r="L78" s="19">
        <f t="shared" si="4"/>
        <v>777051010.4000001</v>
      </c>
      <c r="M78" s="19">
        <f t="shared" ref="M78:V78" si="5">(C78/$B78)*1000</f>
        <v>41255.832057579035</v>
      </c>
      <c r="N78" s="19">
        <f t="shared" si="5"/>
        <v>-69694.82203227657</v>
      </c>
      <c r="O78" s="19">
        <f t="shared" si="5"/>
        <v>1897434.555133848</v>
      </c>
      <c r="P78" s="19">
        <f t="shared" si="5"/>
        <v>906143.50641066523</v>
      </c>
      <c r="Q78" s="19">
        <f t="shared" si="5"/>
        <v>1204532.4461525378</v>
      </c>
      <c r="R78" s="19">
        <f t="shared" si="5"/>
        <v>146619.15013501732</v>
      </c>
      <c r="S78" s="19">
        <f t="shared" si="5"/>
        <v>-157809.51287448703</v>
      </c>
      <c r="T78" s="19">
        <f t="shared" si="5"/>
        <v>3754772.0880908337</v>
      </c>
      <c r="U78" s="19">
        <f t="shared" si="5"/>
        <v>1694548.1198571157</v>
      </c>
      <c r="V78" s="19">
        <f t="shared" si="5"/>
        <v>2065262.8330250264</v>
      </c>
    </row>
  </sheetData>
  <mergeCells count="2">
    <mergeCell ref="M4:Q4"/>
    <mergeCell ref="R4:V4"/>
  </mergeCells>
  <hyperlinks>
    <hyperlink ref="A1" location="Efnisyfirlit!A1" display="Efnisyfirlit" xr:uid="{13A1E0D7-C246-4A06-BF2D-2C83E64B25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427E-78F9-42C7-8A42-D21768F5B0B3}">
  <dimension ref="A1:I78"/>
  <sheetViews>
    <sheetView workbookViewId="0">
      <selection activeCell="B1" sqref="B1"/>
    </sheetView>
  </sheetViews>
  <sheetFormatPr defaultRowHeight="14.5"/>
  <cols>
    <col min="1" max="1" width="5.54296875" customWidth="1"/>
    <col min="2" max="2" width="21.90625" customWidth="1"/>
    <col min="3" max="3" width="8" customWidth="1"/>
    <col min="4" max="4" width="10.36328125" customWidth="1"/>
    <col min="5" max="5" width="12.08984375" customWidth="1"/>
    <col min="6" max="6" width="12" customWidth="1"/>
    <col min="7" max="7" width="11.26953125" customWidth="1"/>
    <col min="8" max="8" width="11" customWidth="1"/>
    <col min="9" max="9" width="12.6328125" customWidth="1"/>
  </cols>
  <sheetData>
    <row r="1" spans="1:9">
      <c r="B1" s="221" t="s">
        <v>1188</v>
      </c>
    </row>
    <row r="2" spans="1:9" ht="15.5">
      <c r="A2" s="1" t="s">
        <v>1226</v>
      </c>
      <c r="B2" s="12"/>
      <c r="C2" s="12"/>
      <c r="D2" s="53"/>
      <c r="E2" s="2"/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31"/>
      <c r="B4" s="36" t="s">
        <v>394</v>
      </c>
      <c r="C4" s="2"/>
      <c r="D4" s="30" t="s">
        <v>395</v>
      </c>
      <c r="E4" s="30" t="s">
        <v>396</v>
      </c>
      <c r="F4" s="30" t="s">
        <v>396</v>
      </c>
      <c r="G4" s="30" t="s">
        <v>396</v>
      </c>
      <c r="H4" s="30" t="s">
        <v>396</v>
      </c>
      <c r="I4" s="30"/>
    </row>
    <row r="5" spans="1:9">
      <c r="A5" s="31"/>
      <c r="B5" s="31"/>
      <c r="C5" s="2"/>
      <c r="D5" s="64" t="s">
        <v>397</v>
      </c>
      <c r="E5" s="64" t="s">
        <v>398</v>
      </c>
      <c r="F5" s="64" t="s">
        <v>399</v>
      </c>
      <c r="G5" s="64" t="s">
        <v>400</v>
      </c>
      <c r="H5" s="64" t="s">
        <v>401</v>
      </c>
      <c r="I5" s="64"/>
    </row>
    <row r="6" spans="1:9">
      <c r="A6" s="53" t="s">
        <v>402</v>
      </c>
      <c r="B6" s="44" t="s">
        <v>403</v>
      </c>
      <c r="C6" s="2" t="s">
        <v>347</v>
      </c>
      <c r="D6" s="35" t="s">
        <v>404</v>
      </c>
      <c r="E6" s="35" t="s">
        <v>405</v>
      </c>
      <c r="F6" s="35" t="s">
        <v>406</v>
      </c>
      <c r="G6" s="35" t="s">
        <v>407</v>
      </c>
      <c r="H6" s="35" t="s">
        <v>408</v>
      </c>
      <c r="I6" s="35" t="s">
        <v>409</v>
      </c>
    </row>
    <row r="8" spans="1:9">
      <c r="A8" s="98">
        <v>0</v>
      </c>
      <c r="B8" s="11" t="s">
        <v>9</v>
      </c>
      <c r="C8" s="13">
        <v>135688</v>
      </c>
      <c r="D8" s="99">
        <v>0.1452</v>
      </c>
      <c r="E8" s="13">
        <v>100649740.35600001</v>
      </c>
      <c r="F8" s="13">
        <v>12199968.528000001</v>
      </c>
      <c r="G8" s="13">
        <f>E8-F8</f>
        <v>88449771.828000009</v>
      </c>
      <c r="H8" s="13">
        <f>(E8/C8)*1000</f>
        <v>741773.33556394081</v>
      </c>
      <c r="I8" s="13">
        <f>E8/D8</f>
        <v>693180030.00000012</v>
      </c>
    </row>
    <row r="9" spans="1:9">
      <c r="A9">
        <v>1000</v>
      </c>
      <c r="B9" t="s">
        <v>154</v>
      </c>
      <c r="C9" s="14">
        <v>38998</v>
      </c>
      <c r="D9" s="100">
        <v>0.14480000000000001</v>
      </c>
      <c r="E9" s="14">
        <v>30511691.248</v>
      </c>
      <c r="F9" s="14">
        <v>3708603.3561104964</v>
      </c>
      <c r="G9" s="14">
        <f t="shared" ref="G9:G72" si="0">E9-F9</f>
        <v>26803087.891889505</v>
      </c>
      <c r="H9" s="14">
        <f t="shared" ref="H9:H72" si="1">(E9/C9)*1000</f>
        <v>782391.18026565458</v>
      </c>
      <c r="I9" s="14">
        <f t="shared" ref="I9:I72" si="2">E9/D9</f>
        <v>210716099.7790055</v>
      </c>
    </row>
    <row r="10" spans="1:9">
      <c r="A10" s="98">
        <v>1100</v>
      </c>
      <c r="B10" s="11" t="s">
        <v>155</v>
      </c>
      <c r="C10" s="13">
        <v>4720</v>
      </c>
      <c r="D10" s="99">
        <v>0.13699999999999998</v>
      </c>
      <c r="E10" s="13">
        <v>3837797.69</v>
      </c>
      <c r="F10" s="13">
        <v>493030.94411678839</v>
      </c>
      <c r="G10" s="13">
        <f t="shared" si="0"/>
        <v>3344766.7458832115</v>
      </c>
      <c r="H10" s="13">
        <f t="shared" si="1"/>
        <v>813092.73093220335</v>
      </c>
      <c r="I10" s="13">
        <f t="shared" si="2"/>
        <v>28013121.82481752</v>
      </c>
    </row>
    <row r="11" spans="1:9">
      <c r="A11">
        <v>1300</v>
      </c>
      <c r="B11" t="s">
        <v>156</v>
      </c>
      <c r="C11" s="14">
        <v>18445</v>
      </c>
      <c r="D11" s="100">
        <v>0.13699999999999998</v>
      </c>
      <c r="E11" s="14">
        <v>14445055.793</v>
      </c>
      <c r="F11" s="14">
        <v>1855715.1967649637</v>
      </c>
      <c r="G11" s="14">
        <f t="shared" si="0"/>
        <v>12589340.596235037</v>
      </c>
      <c r="H11" s="14">
        <f t="shared" si="1"/>
        <v>783142.08690702077</v>
      </c>
      <c r="I11" s="14">
        <f t="shared" si="2"/>
        <v>105438363.45255475</v>
      </c>
    </row>
    <row r="12" spans="1:9">
      <c r="A12" s="98">
        <v>1400</v>
      </c>
      <c r="B12" s="11" t="s">
        <v>157</v>
      </c>
      <c r="C12" s="13">
        <v>29763</v>
      </c>
      <c r="D12" s="99">
        <v>0.14480000000000001</v>
      </c>
      <c r="E12" s="13">
        <v>21860934.743000001</v>
      </c>
      <c r="F12" s="13">
        <v>2657130.1897569061</v>
      </c>
      <c r="G12" s="13">
        <f t="shared" si="0"/>
        <v>19203804.553243093</v>
      </c>
      <c r="H12" s="13">
        <f t="shared" si="1"/>
        <v>734500.37775089883</v>
      </c>
      <c r="I12" s="13">
        <f t="shared" si="2"/>
        <v>150973306.23618785</v>
      </c>
    </row>
    <row r="13" spans="1:9">
      <c r="A13">
        <v>1604</v>
      </c>
      <c r="B13" t="s">
        <v>158</v>
      </c>
      <c r="C13" s="14">
        <v>13024</v>
      </c>
      <c r="D13" s="100">
        <v>0.14480000000000001</v>
      </c>
      <c r="E13" s="14">
        <v>9458988.1689999998</v>
      </c>
      <c r="F13" s="14">
        <v>1149711.2691602209</v>
      </c>
      <c r="G13" s="14">
        <f t="shared" si="0"/>
        <v>8309276.8998397794</v>
      </c>
      <c r="H13" s="14">
        <f t="shared" si="1"/>
        <v>726273.66162469285</v>
      </c>
      <c r="I13" s="14">
        <f t="shared" si="2"/>
        <v>65324503.929558001</v>
      </c>
    </row>
    <row r="14" spans="1:9">
      <c r="A14" s="98">
        <v>1606</v>
      </c>
      <c r="B14" s="11" t="s">
        <v>159</v>
      </c>
      <c r="C14" s="13">
        <v>244</v>
      </c>
      <c r="D14" s="99">
        <v>0.13730000000000001</v>
      </c>
      <c r="E14" s="13">
        <v>202116.95</v>
      </c>
      <c r="F14" s="13">
        <v>25908.654916241805</v>
      </c>
      <c r="G14" s="13">
        <f t="shared" si="0"/>
        <v>176208.29508375822</v>
      </c>
      <c r="H14" s="13">
        <f t="shared" si="1"/>
        <v>828348.15573770495</v>
      </c>
      <c r="I14" s="13">
        <f t="shared" si="2"/>
        <v>1472082.6656955571</v>
      </c>
    </row>
    <row r="15" spans="1:9">
      <c r="A15">
        <v>2000</v>
      </c>
      <c r="B15" t="s">
        <v>160</v>
      </c>
      <c r="C15" s="14">
        <v>20416</v>
      </c>
      <c r="D15" s="100">
        <v>0.1452</v>
      </c>
      <c r="E15" s="14">
        <v>13068139.131999999</v>
      </c>
      <c r="F15" s="14">
        <v>1584016.8644848485</v>
      </c>
      <c r="G15" s="14">
        <f t="shared" si="0"/>
        <v>11484122.267515151</v>
      </c>
      <c r="H15" s="14">
        <f t="shared" si="1"/>
        <v>640093.02174764895</v>
      </c>
      <c r="I15" s="14">
        <f t="shared" si="2"/>
        <v>90000958.209366396</v>
      </c>
    </row>
    <row r="16" spans="1:9">
      <c r="A16" s="98">
        <v>2300</v>
      </c>
      <c r="B16" s="11" t="s">
        <v>161</v>
      </c>
      <c r="C16" s="13">
        <v>3585</v>
      </c>
      <c r="D16" s="99">
        <v>0.14400000000000002</v>
      </c>
      <c r="E16" s="13">
        <v>2419205.9959999998</v>
      </c>
      <c r="F16" s="13">
        <v>295680.7328444444</v>
      </c>
      <c r="G16" s="13">
        <f t="shared" si="0"/>
        <v>2123525.2631555554</v>
      </c>
      <c r="H16" s="13">
        <f t="shared" si="1"/>
        <v>674813.38800557877</v>
      </c>
      <c r="I16" s="13">
        <f t="shared" si="2"/>
        <v>16800041.638888884</v>
      </c>
    </row>
    <row r="17" spans="1:9">
      <c r="A17">
        <v>2506</v>
      </c>
      <c r="B17" t="s">
        <v>162</v>
      </c>
      <c r="C17" s="14">
        <v>1354</v>
      </c>
      <c r="D17" s="100">
        <v>0.1452</v>
      </c>
      <c r="E17" s="14">
        <v>924649.67599999998</v>
      </c>
      <c r="F17" s="14">
        <v>112078.74860606062</v>
      </c>
      <c r="G17" s="14">
        <f t="shared" si="0"/>
        <v>812570.92739393935</v>
      </c>
      <c r="H17" s="14">
        <f t="shared" si="1"/>
        <v>682902.27178729686</v>
      </c>
      <c r="I17" s="14">
        <f t="shared" si="2"/>
        <v>6368110.7162534436</v>
      </c>
    </row>
    <row r="18" spans="1:9">
      <c r="A18" s="98">
        <v>2510</v>
      </c>
      <c r="B18" s="11" t="s">
        <v>163</v>
      </c>
      <c r="C18" s="13">
        <v>3753</v>
      </c>
      <c r="D18" s="99">
        <v>0.1452</v>
      </c>
      <c r="E18" s="13">
        <v>2341649.673</v>
      </c>
      <c r="F18" s="13">
        <v>283836.32400000002</v>
      </c>
      <c r="G18" s="13">
        <f t="shared" si="0"/>
        <v>2057813.3489999999</v>
      </c>
      <c r="H18" s="13">
        <f t="shared" si="1"/>
        <v>623940.76019184652</v>
      </c>
      <c r="I18" s="13">
        <f t="shared" si="2"/>
        <v>16127063.863636363</v>
      </c>
    </row>
    <row r="19" spans="1:9">
      <c r="A19">
        <v>3000</v>
      </c>
      <c r="B19" t="s">
        <v>164</v>
      </c>
      <c r="C19" s="14">
        <v>7841</v>
      </c>
      <c r="D19" s="100">
        <v>0.1452</v>
      </c>
      <c r="E19" s="14">
        <v>5719060.2410000004</v>
      </c>
      <c r="F19" s="14">
        <v>693219.42315151508</v>
      </c>
      <c r="G19" s="14">
        <f t="shared" si="0"/>
        <v>5025840.817848485</v>
      </c>
      <c r="H19" s="14">
        <f t="shared" si="1"/>
        <v>729378.93648769299</v>
      </c>
      <c r="I19" s="14">
        <f t="shared" si="2"/>
        <v>39387467.224517912</v>
      </c>
    </row>
    <row r="20" spans="1:9">
      <c r="A20" s="98">
        <v>3506</v>
      </c>
      <c r="B20" s="11" t="s">
        <v>165</v>
      </c>
      <c r="C20" s="13">
        <v>60</v>
      </c>
      <c r="D20" s="99">
        <v>0.1244</v>
      </c>
      <c r="E20" s="13">
        <v>39173.33</v>
      </c>
      <c r="F20" s="13">
        <v>5542.2074598070749</v>
      </c>
      <c r="G20" s="13">
        <f t="shared" si="0"/>
        <v>33631.122540192926</v>
      </c>
      <c r="H20" s="13">
        <f t="shared" si="1"/>
        <v>652888.83333333326</v>
      </c>
      <c r="I20" s="13">
        <f t="shared" si="2"/>
        <v>314898.15112540196</v>
      </c>
    </row>
    <row r="21" spans="1:9">
      <c r="A21">
        <v>3511</v>
      </c>
      <c r="B21" t="s">
        <v>166</v>
      </c>
      <c r="C21" s="14">
        <v>687</v>
      </c>
      <c r="D21" s="100">
        <v>0.13689999999999999</v>
      </c>
      <c r="E21" s="14">
        <v>465407.19300000003</v>
      </c>
      <c r="F21" s="14">
        <v>59833.211079620167</v>
      </c>
      <c r="G21" s="14">
        <f t="shared" si="0"/>
        <v>405573.98192037985</v>
      </c>
      <c r="H21" s="14">
        <f t="shared" si="1"/>
        <v>677448.60698689951</v>
      </c>
      <c r="I21" s="14">
        <f t="shared" si="2"/>
        <v>3399614.2658875096</v>
      </c>
    </row>
    <row r="22" spans="1:9">
      <c r="A22" s="98">
        <v>3609</v>
      </c>
      <c r="B22" s="11" t="s">
        <v>167</v>
      </c>
      <c r="C22" s="13">
        <v>3868</v>
      </c>
      <c r="D22" s="99">
        <v>0.1452</v>
      </c>
      <c r="E22" s="13">
        <v>2527181.62</v>
      </c>
      <c r="F22" s="13">
        <v>306325.04484848486</v>
      </c>
      <c r="G22" s="13">
        <f t="shared" si="0"/>
        <v>2220856.5751515152</v>
      </c>
      <c r="H22" s="13">
        <f t="shared" si="1"/>
        <v>653356.15822130302</v>
      </c>
      <c r="I22" s="13">
        <f t="shared" si="2"/>
        <v>17404832.093663912</v>
      </c>
    </row>
    <row r="23" spans="1:9">
      <c r="A23">
        <v>3709</v>
      </c>
      <c r="B23" t="s">
        <v>168</v>
      </c>
      <c r="C23" s="14">
        <v>840</v>
      </c>
      <c r="D23" s="100">
        <v>0.1452</v>
      </c>
      <c r="E23" s="14">
        <v>576973.48899999994</v>
      </c>
      <c r="F23" s="14">
        <v>69936.18048484849</v>
      </c>
      <c r="G23" s="14">
        <f t="shared" si="0"/>
        <v>507037.30851515144</v>
      </c>
      <c r="H23" s="14">
        <f t="shared" si="1"/>
        <v>686873.20119047619</v>
      </c>
      <c r="I23" s="14">
        <f t="shared" si="2"/>
        <v>3973646.6184573001</v>
      </c>
    </row>
    <row r="24" spans="1:9">
      <c r="A24" s="98">
        <v>3710</v>
      </c>
      <c r="B24" s="11" t="s">
        <v>169</v>
      </c>
      <c r="C24" s="13">
        <v>79</v>
      </c>
      <c r="D24" s="99">
        <v>0.1452</v>
      </c>
      <c r="E24" s="13">
        <v>45099.908000000003</v>
      </c>
      <c r="F24" s="13">
        <v>5466.6555151515158</v>
      </c>
      <c r="G24" s="13">
        <f t="shared" si="0"/>
        <v>39633.25248484849</v>
      </c>
      <c r="H24" s="13">
        <f t="shared" si="1"/>
        <v>570884.91139240516</v>
      </c>
      <c r="I24" s="13">
        <f t="shared" si="2"/>
        <v>310605.42699724523</v>
      </c>
    </row>
    <row r="25" spans="1:9">
      <c r="A25">
        <v>3711</v>
      </c>
      <c r="B25" t="s">
        <v>170</v>
      </c>
      <c r="C25" s="14">
        <v>1211</v>
      </c>
      <c r="D25" s="100">
        <v>0.1452</v>
      </c>
      <c r="E25" s="14">
        <v>826661.16899999999</v>
      </c>
      <c r="F25" s="14">
        <v>100201.35381818181</v>
      </c>
      <c r="G25" s="14">
        <f t="shared" si="0"/>
        <v>726459.81518181821</v>
      </c>
      <c r="H25" s="14">
        <f t="shared" si="1"/>
        <v>682626.89430222951</v>
      </c>
      <c r="I25" s="14">
        <f t="shared" si="2"/>
        <v>5693258.7396694217</v>
      </c>
    </row>
    <row r="26" spans="1:9">
      <c r="A26" s="98">
        <v>3713</v>
      </c>
      <c r="B26" s="11" t="s">
        <v>171</v>
      </c>
      <c r="C26" s="13">
        <v>102</v>
      </c>
      <c r="D26" s="99">
        <v>0.14480000000000001</v>
      </c>
      <c r="E26" s="13">
        <v>67316.523000000001</v>
      </c>
      <c r="F26" s="13">
        <v>8182.1188176795577</v>
      </c>
      <c r="G26" s="13">
        <f t="shared" si="0"/>
        <v>59134.404182320446</v>
      </c>
      <c r="H26" s="13">
        <f t="shared" si="1"/>
        <v>659965.9117647059</v>
      </c>
      <c r="I26" s="13">
        <f t="shared" si="2"/>
        <v>464893.11464088393</v>
      </c>
    </row>
    <row r="27" spans="1:9">
      <c r="A27">
        <v>3714</v>
      </c>
      <c r="B27" t="s">
        <v>172</v>
      </c>
      <c r="C27" s="14">
        <v>1666</v>
      </c>
      <c r="D27" s="100">
        <v>0.1452</v>
      </c>
      <c r="E27" s="14">
        <v>1347119.8430000001</v>
      </c>
      <c r="F27" s="14">
        <v>163287.25369696968</v>
      </c>
      <c r="G27" s="14">
        <f t="shared" si="0"/>
        <v>1183832.5893030304</v>
      </c>
      <c r="H27" s="14">
        <f t="shared" si="1"/>
        <v>808595.34393757512</v>
      </c>
      <c r="I27" s="14">
        <f t="shared" si="2"/>
        <v>9277684.8691460062</v>
      </c>
    </row>
    <row r="28" spans="1:9">
      <c r="A28" s="98">
        <v>3811</v>
      </c>
      <c r="B28" s="11" t="s">
        <v>173</v>
      </c>
      <c r="C28" s="13">
        <v>665</v>
      </c>
      <c r="D28" s="99">
        <v>0.1452</v>
      </c>
      <c r="E28" s="13">
        <v>384863.484</v>
      </c>
      <c r="F28" s="13">
        <v>46650.119272727279</v>
      </c>
      <c r="G28" s="13">
        <f t="shared" si="0"/>
        <v>338213.36472727271</v>
      </c>
      <c r="H28" s="13">
        <f t="shared" si="1"/>
        <v>578742.08120300749</v>
      </c>
      <c r="I28" s="13">
        <f t="shared" si="2"/>
        <v>2650574.9586776858</v>
      </c>
    </row>
    <row r="29" spans="1:9">
      <c r="A29">
        <v>4100</v>
      </c>
      <c r="B29" t="s">
        <v>174</v>
      </c>
      <c r="C29" s="14">
        <v>956</v>
      </c>
      <c r="D29" s="100">
        <v>0.1452</v>
      </c>
      <c r="E29" s="14">
        <v>712364.826</v>
      </c>
      <c r="F29" s="14">
        <v>86347.251636363639</v>
      </c>
      <c r="G29" s="14">
        <f t="shared" si="0"/>
        <v>626017.57436363632</v>
      </c>
      <c r="H29" s="14">
        <f t="shared" si="1"/>
        <v>745151.49163179926</v>
      </c>
      <c r="I29" s="14">
        <f t="shared" si="2"/>
        <v>4906093.8429752067</v>
      </c>
    </row>
    <row r="30" spans="1:9">
      <c r="A30" s="98">
        <v>4200</v>
      </c>
      <c r="B30" s="11" t="s">
        <v>175</v>
      </c>
      <c r="C30" s="13">
        <v>3840</v>
      </c>
      <c r="D30" s="99">
        <v>0.1452</v>
      </c>
      <c r="E30" s="13">
        <v>2818351.92</v>
      </c>
      <c r="F30" s="13">
        <v>341618.41454545455</v>
      </c>
      <c r="G30" s="13">
        <f t="shared" si="0"/>
        <v>2476733.5054545454</v>
      </c>
      <c r="H30" s="13">
        <f t="shared" si="1"/>
        <v>733945.8125</v>
      </c>
      <c r="I30" s="13">
        <f t="shared" si="2"/>
        <v>19410137.190082643</v>
      </c>
    </row>
    <row r="31" spans="1:9">
      <c r="A31">
        <v>4502</v>
      </c>
      <c r="B31" t="s">
        <v>176</v>
      </c>
      <c r="C31" s="14">
        <v>233</v>
      </c>
      <c r="D31" s="100">
        <v>0.1452</v>
      </c>
      <c r="E31" s="14">
        <v>146738.23499999999</v>
      </c>
      <c r="F31" s="14">
        <v>17786.452727272728</v>
      </c>
      <c r="G31" s="14">
        <f t="shared" si="0"/>
        <v>128951.78227272726</v>
      </c>
      <c r="H31" s="14">
        <f t="shared" si="1"/>
        <v>629777.83261802571</v>
      </c>
      <c r="I31" s="14">
        <f t="shared" si="2"/>
        <v>1010593.9049586776</v>
      </c>
    </row>
    <row r="32" spans="1:9">
      <c r="A32" s="98">
        <v>4604</v>
      </c>
      <c r="B32" s="11" t="s">
        <v>177</v>
      </c>
      <c r="C32" s="13">
        <v>255</v>
      </c>
      <c r="D32" s="99">
        <v>0.1452</v>
      </c>
      <c r="E32" s="13">
        <v>210430.823</v>
      </c>
      <c r="F32" s="13">
        <v>25506.766424242429</v>
      </c>
      <c r="G32" s="13">
        <f t="shared" si="0"/>
        <v>184924.05657575757</v>
      </c>
      <c r="H32" s="13">
        <f t="shared" si="1"/>
        <v>825218.91372549022</v>
      </c>
      <c r="I32" s="13">
        <f t="shared" si="2"/>
        <v>1449248.0922865015</v>
      </c>
    </row>
    <row r="33" spans="1:9">
      <c r="A33">
        <v>4607</v>
      </c>
      <c r="B33" t="s">
        <v>178</v>
      </c>
      <c r="C33" s="14">
        <v>1131</v>
      </c>
      <c r="D33" s="100">
        <v>0.1452</v>
      </c>
      <c r="E33" s="14">
        <v>875378.92099999997</v>
      </c>
      <c r="F33" s="14">
        <v>106106.53587878788</v>
      </c>
      <c r="G33" s="14">
        <f t="shared" si="0"/>
        <v>769272.38512121211</v>
      </c>
      <c r="H33" s="14">
        <f t="shared" si="1"/>
        <v>773986.66755083995</v>
      </c>
      <c r="I33" s="14">
        <f t="shared" si="2"/>
        <v>6028780.4476584019</v>
      </c>
    </row>
    <row r="34" spans="1:9">
      <c r="A34" s="98">
        <v>4803</v>
      </c>
      <c r="B34" s="11" t="s">
        <v>179</v>
      </c>
      <c r="C34" s="13">
        <v>215</v>
      </c>
      <c r="D34" s="99">
        <v>0.1452</v>
      </c>
      <c r="E34" s="13">
        <v>151878.33900000001</v>
      </c>
      <c r="F34" s="13">
        <v>18409.495636363637</v>
      </c>
      <c r="G34" s="13">
        <f t="shared" si="0"/>
        <v>133468.84336363638</v>
      </c>
      <c r="H34" s="13">
        <f t="shared" si="1"/>
        <v>706410.87906976743</v>
      </c>
      <c r="I34" s="13">
        <f t="shared" si="2"/>
        <v>1045994.070247934</v>
      </c>
    </row>
    <row r="35" spans="1:9">
      <c r="A35">
        <v>4901</v>
      </c>
      <c r="B35" t="s">
        <v>180</v>
      </c>
      <c r="C35" s="14">
        <v>42</v>
      </c>
      <c r="D35" s="100">
        <v>0.1452</v>
      </c>
      <c r="E35" s="14">
        <v>42441.688000000002</v>
      </c>
      <c r="F35" s="14">
        <v>5144.4470303030312</v>
      </c>
      <c r="G35" s="14">
        <f t="shared" si="0"/>
        <v>37297.24096969697</v>
      </c>
      <c r="H35" s="14">
        <f t="shared" si="1"/>
        <v>1010516.3809523811</v>
      </c>
      <c r="I35" s="14">
        <f t="shared" si="2"/>
        <v>292298.12672176311</v>
      </c>
    </row>
    <row r="36" spans="1:9">
      <c r="A36" s="98">
        <v>4902</v>
      </c>
      <c r="B36" s="11" t="s">
        <v>181</v>
      </c>
      <c r="C36" s="13">
        <v>109</v>
      </c>
      <c r="D36" s="99">
        <v>0.1452</v>
      </c>
      <c r="E36" s="13">
        <v>87624.091</v>
      </c>
      <c r="F36" s="13">
        <v>10621.10193939394</v>
      </c>
      <c r="G36" s="13">
        <f t="shared" si="0"/>
        <v>77002.989060606065</v>
      </c>
      <c r="H36" s="13">
        <f t="shared" si="1"/>
        <v>803890.74311926612</v>
      </c>
      <c r="I36" s="13">
        <f t="shared" si="2"/>
        <v>603471.70110192837</v>
      </c>
    </row>
    <row r="37" spans="1:9">
      <c r="A37">
        <v>4911</v>
      </c>
      <c r="B37" t="s">
        <v>182</v>
      </c>
      <c r="C37" s="14">
        <v>424</v>
      </c>
      <c r="D37" s="100">
        <v>0.1452</v>
      </c>
      <c r="E37" s="14">
        <v>296991.44699999999</v>
      </c>
      <c r="F37" s="14">
        <v>35998.963272727276</v>
      </c>
      <c r="G37" s="14">
        <f t="shared" si="0"/>
        <v>260992.48372727272</v>
      </c>
      <c r="H37" s="14">
        <f t="shared" si="1"/>
        <v>700451.52594339615</v>
      </c>
      <c r="I37" s="14">
        <f t="shared" si="2"/>
        <v>2045395.6404958677</v>
      </c>
    </row>
    <row r="38" spans="1:9">
      <c r="A38" s="98">
        <v>5200</v>
      </c>
      <c r="B38" s="11" t="s">
        <v>183</v>
      </c>
      <c r="C38" s="13">
        <v>4090</v>
      </c>
      <c r="D38" s="99">
        <v>0.1452</v>
      </c>
      <c r="E38" s="13">
        <v>2879338.4049999998</v>
      </c>
      <c r="F38" s="13">
        <v>349010.71575757576</v>
      </c>
      <c r="G38" s="13">
        <f t="shared" si="0"/>
        <v>2530327.689242424</v>
      </c>
      <c r="H38" s="13">
        <f t="shared" si="1"/>
        <v>703994.72004889965</v>
      </c>
      <c r="I38" s="13">
        <f t="shared" si="2"/>
        <v>19830154.304407712</v>
      </c>
    </row>
    <row r="39" spans="1:9">
      <c r="A39">
        <v>5508</v>
      </c>
      <c r="B39" t="s">
        <v>184</v>
      </c>
      <c r="C39" s="14">
        <v>1226</v>
      </c>
      <c r="D39" s="100">
        <v>0.1452</v>
      </c>
      <c r="E39" s="14">
        <v>799912.64</v>
      </c>
      <c r="F39" s="14">
        <v>96959.107878787894</v>
      </c>
      <c r="G39" s="14">
        <f t="shared" si="0"/>
        <v>702953.53212121211</v>
      </c>
      <c r="H39" s="14">
        <f t="shared" si="1"/>
        <v>652457.29200652533</v>
      </c>
      <c r="I39" s="14">
        <f t="shared" si="2"/>
        <v>5509040.2203856753</v>
      </c>
    </row>
    <row r="40" spans="1:9">
      <c r="A40" s="98">
        <v>5604</v>
      </c>
      <c r="B40" s="11" t="s">
        <v>185</v>
      </c>
      <c r="C40" s="13">
        <v>928</v>
      </c>
      <c r="D40" s="99">
        <v>0.1452</v>
      </c>
      <c r="E40" s="13">
        <v>640397.59</v>
      </c>
      <c r="F40" s="13">
        <v>77623.950303030317</v>
      </c>
      <c r="G40" s="13">
        <f t="shared" si="0"/>
        <v>562773.63969696965</v>
      </c>
      <c r="H40" s="13">
        <f t="shared" si="1"/>
        <v>690083.60991379316</v>
      </c>
      <c r="I40" s="13">
        <f t="shared" si="2"/>
        <v>4410451.7217630856</v>
      </c>
    </row>
    <row r="41" spans="1:9">
      <c r="A41">
        <v>5609</v>
      </c>
      <c r="B41" t="s">
        <v>186</v>
      </c>
      <c r="C41" s="14">
        <v>483</v>
      </c>
      <c r="D41" s="100">
        <v>0.1452</v>
      </c>
      <c r="E41" s="14">
        <v>354900.26799999998</v>
      </c>
      <c r="F41" s="14">
        <v>43018.214303030312</v>
      </c>
      <c r="G41" s="14">
        <f t="shared" si="0"/>
        <v>311882.05369696964</v>
      </c>
      <c r="H41" s="14">
        <f t="shared" si="1"/>
        <v>734783.16356107651</v>
      </c>
      <c r="I41" s="14">
        <f t="shared" si="2"/>
        <v>2444216.7217630856</v>
      </c>
    </row>
    <row r="42" spans="1:9">
      <c r="A42" s="98">
        <v>5611</v>
      </c>
      <c r="B42" s="11" t="s">
        <v>187</v>
      </c>
      <c r="C42" s="13">
        <v>90</v>
      </c>
      <c r="D42" s="99">
        <v>0.1452</v>
      </c>
      <c r="E42" s="13">
        <v>44789.345000000001</v>
      </c>
      <c r="F42" s="13">
        <v>5429.0115151515147</v>
      </c>
      <c r="G42" s="13">
        <f t="shared" si="0"/>
        <v>39360.333484848488</v>
      </c>
      <c r="H42" s="13">
        <f t="shared" si="1"/>
        <v>497659.38888888888</v>
      </c>
      <c r="I42" s="13">
        <f t="shared" si="2"/>
        <v>308466.56336088158</v>
      </c>
    </row>
    <row r="43" spans="1:9">
      <c r="A43">
        <v>5612</v>
      </c>
      <c r="B43" t="s">
        <v>188</v>
      </c>
      <c r="C43" s="14">
        <v>384</v>
      </c>
      <c r="D43" s="100">
        <v>0.1452</v>
      </c>
      <c r="E43" s="14">
        <v>223898.11300000001</v>
      </c>
      <c r="F43" s="14">
        <v>27139.16521212121</v>
      </c>
      <c r="G43" s="14">
        <f t="shared" si="0"/>
        <v>196758.9477878788</v>
      </c>
      <c r="H43" s="14">
        <f t="shared" si="1"/>
        <v>583068.00260416674</v>
      </c>
      <c r="I43" s="14">
        <f t="shared" si="2"/>
        <v>1541998.0234159781</v>
      </c>
    </row>
    <row r="44" spans="1:9">
      <c r="A44" s="98">
        <v>5706</v>
      </c>
      <c r="B44" s="11" t="s">
        <v>189</v>
      </c>
      <c r="C44" s="13">
        <v>204</v>
      </c>
      <c r="D44" s="99">
        <v>0.1452</v>
      </c>
      <c r="E44" s="13">
        <v>117763.702</v>
      </c>
      <c r="F44" s="13">
        <v>14274.388121212121</v>
      </c>
      <c r="G44" s="13">
        <f t="shared" si="0"/>
        <v>103489.31387878789</v>
      </c>
      <c r="H44" s="13">
        <f t="shared" si="1"/>
        <v>577273.04901960783</v>
      </c>
      <c r="I44" s="13">
        <f t="shared" si="2"/>
        <v>811044.77961432515</v>
      </c>
    </row>
    <row r="45" spans="1:9">
      <c r="A45">
        <v>6000</v>
      </c>
      <c r="B45" t="s">
        <v>1195</v>
      </c>
      <c r="C45" s="14">
        <v>19642</v>
      </c>
      <c r="D45" s="100">
        <v>0.1452</v>
      </c>
      <c r="E45" s="14">
        <v>13815129.586999999</v>
      </c>
      <c r="F45" s="14">
        <v>1674561.1620606061</v>
      </c>
      <c r="G45" s="14">
        <f t="shared" si="0"/>
        <v>12140568.424939394</v>
      </c>
      <c r="H45" s="14">
        <f t="shared" si="1"/>
        <v>703346.3795438346</v>
      </c>
      <c r="I45" s="14">
        <f t="shared" si="2"/>
        <v>95145520.571625337</v>
      </c>
    </row>
    <row r="46" spans="1:9">
      <c r="A46" s="98">
        <v>6100</v>
      </c>
      <c r="B46" s="11" t="s">
        <v>191</v>
      </c>
      <c r="C46" s="13">
        <v>3041</v>
      </c>
      <c r="D46" s="99">
        <v>0.1452</v>
      </c>
      <c r="E46" s="13">
        <v>2238509.65</v>
      </c>
      <c r="F46" s="13">
        <v>271334.50303030305</v>
      </c>
      <c r="G46" s="13">
        <f t="shared" si="0"/>
        <v>1967175.146969697</v>
      </c>
      <c r="H46" s="13">
        <f t="shared" si="1"/>
        <v>736109.71719829005</v>
      </c>
      <c r="I46" s="13">
        <f t="shared" si="2"/>
        <v>15416733.126721762</v>
      </c>
    </row>
    <row r="47" spans="1:9">
      <c r="A47">
        <v>6250</v>
      </c>
      <c r="B47" t="s">
        <v>192</v>
      </c>
      <c r="C47" s="14">
        <v>1966</v>
      </c>
      <c r="D47" s="100">
        <v>0.14480000000000001</v>
      </c>
      <c r="E47" s="14">
        <v>1511938.551</v>
      </c>
      <c r="F47" s="14">
        <v>183771.53658563533</v>
      </c>
      <c r="G47" s="14">
        <f t="shared" si="0"/>
        <v>1328167.0144143647</v>
      </c>
      <c r="H47" s="14">
        <f t="shared" si="1"/>
        <v>769043.006612411</v>
      </c>
      <c r="I47" s="14">
        <f t="shared" si="2"/>
        <v>10441564.578729281</v>
      </c>
    </row>
    <row r="48" spans="1:9">
      <c r="A48" s="98">
        <v>6400</v>
      </c>
      <c r="B48" s="11" t="s">
        <v>193</v>
      </c>
      <c r="C48" s="13">
        <v>1860</v>
      </c>
      <c r="D48" s="99">
        <v>0.1452</v>
      </c>
      <c r="E48" s="13">
        <v>1300450.1089999999</v>
      </c>
      <c r="F48" s="13">
        <v>157630.31624242425</v>
      </c>
      <c r="G48" s="13">
        <f t="shared" si="0"/>
        <v>1142819.7927575756</v>
      </c>
      <c r="H48" s="13">
        <f t="shared" si="1"/>
        <v>699166.72526881716</v>
      </c>
      <c r="I48" s="13">
        <f t="shared" si="2"/>
        <v>8956267.9683195595</v>
      </c>
    </row>
    <row r="49" spans="1:9">
      <c r="A49">
        <v>6513</v>
      </c>
      <c r="B49" t="s">
        <v>194</v>
      </c>
      <c r="C49" s="14">
        <v>1119</v>
      </c>
      <c r="D49" s="100">
        <v>0.1452</v>
      </c>
      <c r="E49" s="14">
        <v>743312.74899999995</v>
      </c>
      <c r="F49" s="14">
        <v>90098.515030303024</v>
      </c>
      <c r="G49" s="14">
        <f t="shared" si="0"/>
        <v>653214.23396969691</v>
      </c>
      <c r="H49" s="14">
        <f t="shared" si="1"/>
        <v>664265.19124218042</v>
      </c>
      <c r="I49" s="14">
        <f t="shared" si="2"/>
        <v>5119233.8085399447</v>
      </c>
    </row>
    <row r="50" spans="1:9">
      <c r="A50" s="98">
        <v>6515</v>
      </c>
      <c r="B50" s="11" t="s">
        <v>195</v>
      </c>
      <c r="C50" s="13">
        <v>704</v>
      </c>
      <c r="D50" s="99">
        <v>0.1452</v>
      </c>
      <c r="E50" s="13">
        <v>439771.87199999997</v>
      </c>
      <c r="F50" s="13">
        <v>53305.681454545454</v>
      </c>
      <c r="G50" s="13">
        <f t="shared" si="0"/>
        <v>386466.1905454545</v>
      </c>
      <c r="H50" s="13">
        <f t="shared" si="1"/>
        <v>624675.95454545447</v>
      </c>
      <c r="I50" s="13">
        <f t="shared" si="2"/>
        <v>3028731.9008264462</v>
      </c>
    </row>
    <row r="51" spans="1:9">
      <c r="A51">
        <v>6601</v>
      </c>
      <c r="B51" t="s">
        <v>196</v>
      </c>
      <c r="C51" s="14">
        <v>449</v>
      </c>
      <c r="D51" s="100">
        <v>0.1452</v>
      </c>
      <c r="E51" s="14">
        <v>294500.88</v>
      </c>
      <c r="F51" s="14">
        <v>35697.076363636363</v>
      </c>
      <c r="G51" s="14">
        <f t="shared" si="0"/>
        <v>258803.80363636365</v>
      </c>
      <c r="H51" s="14">
        <f t="shared" si="1"/>
        <v>655903.96436525614</v>
      </c>
      <c r="I51" s="14">
        <f t="shared" si="2"/>
        <v>2028242.9752066117</v>
      </c>
    </row>
    <row r="52" spans="1:9">
      <c r="A52" s="98">
        <v>6602</v>
      </c>
      <c r="B52" s="11" t="s">
        <v>197</v>
      </c>
      <c r="C52" s="13">
        <v>369</v>
      </c>
      <c r="D52" s="99">
        <v>0.1452</v>
      </c>
      <c r="E52" s="13">
        <v>280485.18300000002</v>
      </c>
      <c r="F52" s="13">
        <v>33998.203999999998</v>
      </c>
      <c r="G52" s="13">
        <f t="shared" si="0"/>
        <v>246486.97900000002</v>
      </c>
      <c r="H52" s="13">
        <f t="shared" si="1"/>
        <v>760122.44715447165</v>
      </c>
      <c r="I52" s="13">
        <f t="shared" si="2"/>
        <v>1931716.1363636365</v>
      </c>
    </row>
    <row r="53" spans="1:9">
      <c r="A53">
        <v>6607</v>
      </c>
      <c r="B53" t="s">
        <v>198</v>
      </c>
      <c r="C53" s="14">
        <v>483</v>
      </c>
      <c r="D53" s="100">
        <v>0.1452</v>
      </c>
      <c r="E53" s="14">
        <v>364058.17800000001</v>
      </c>
      <c r="F53" s="14">
        <v>44128.264000000003</v>
      </c>
      <c r="G53" s="14">
        <f t="shared" si="0"/>
        <v>319929.91399999999</v>
      </c>
      <c r="H53" s="14">
        <f t="shared" si="1"/>
        <v>753743.63975155284</v>
      </c>
      <c r="I53" s="14">
        <f t="shared" si="2"/>
        <v>2507287.7272727275</v>
      </c>
    </row>
    <row r="54" spans="1:9">
      <c r="A54" s="98">
        <v>6611</v>
      </c>
      <c r="B54" s="11" t="s">
        <v>199</v>
      </c>
      <c r="C54" s="13">
        <v>61</v>
      </c>
      <c r="D54" s="99">
        <v>0.14000000000000001</v>
      </c>
      <c r="E54" s="13">
        <v>36331.868000000002</v>
      </c>
      <c r="F54" s="13">
        <v>4567.4348342857138</v>
      </c>
      <c r="G54" s="13">
        <f t="shared" si="0"/>
        <v>31764.43316571429</v>
      </c>
      <c r="H54" s="13">
        <f t="shared" si="1"/>
        <v>595604.39344262297</v>
      </c>
      <c r="I54" s="13">
        <f t="shared" si="2"/>
        <v>259513.34285714285</v>
      </c>
    </row>
    <row r="55" spans="1:9">
      <c r="A55">
        <v>6612</v>
      </c>
      <c r="B55" t="s">
        <v>200</v>
      </c>
      <c r="C55" s="14">
        <v>867</v>
      </c>
      <c r="D55" s="100">
        <v>0.1452</v>
      </c>
      <c r="E55" s="14">
        <v>546595.17700000003</v>
      </c>
      <c r="F55" s="14">
        <v>66253.960848484858</v>
      </c>
      <c r="G55" s="14">
        <f t="shared" si="0"/>
        <v>480341.21615151514</v>
      </c>
      <c r="H55" s="14">
        <f t="shared" si="1"/>
        <v>630444.26412918104</v>
      </c>
      <c r="I55" s="14">
        <f t="shared" si="2"/>
        <v>3764429.5936639123</v>
      </c>
    </row>
    <row r="56" spans="1:9">
      <c r="A56" s="98">
        <v>6706</v>
      </c>
      <c r="B56" s="11" t="s">
        <v>201</v>
      </c>
      <c r="C56" s="13">
        <v>94</v>
      </c>
      <c r="D56" s="99">
        <v>0.1452</v>
      </c>
      <c r="E56" s="13">
        <v>54595.923999999999</v>
      </c>
      <c r="F56" s="13">
        <v>6617.687757575758</v>
      </c>
      <c r="G56" s="13">
        <f t="shared" si="0"/>
        <v>47978.236242424238</v>
      </c>
      <c r="H56" s="13">
        <f t="shared" si="1"/>
        <v>580807.70212765958</v>
      </c>
      <c r="I56" s="13">
        <f t="shared" si="2"/>
        <v>376004.98622589529</v>
      </c>
    </row>
    <row r="57" spans="1:9">
      <c r="A57">
        <v>6709</v>
      </c>
      <c r="B57" t="s">
        <v>202</v>
      </c>
      <c r="C57" s="14">
        <v>506</v>
      </c>
      <c r="D57" s="100">
        <v>0.1452</v>
      </c>
      <c r="E57" s="14">
        <v>381747.74400000001</v>
      </c>
      <c r="F57" s="14">
        <v>46272.453818181821</v>
      </c>
      <c r="G57" s="14">
        <f t="shared" si="0"/>
        <v>335475.29018181819</v>
      </c>
      <c r="H57" s="14">
        <f t="shared" si="1"/>
        <v>754442.18181818177</v>
      </c>
      <c r="I57" s="14">
        <f t="shared" si="2"/>
        <v>2629116.6942148763</v>
      </c>
    </row>
    <row r="58" spans="1:9">
      <c r="A58" s="98">
        <v>7300</v>
      </c>
      <c r="B58" s="11" t="s">
        <v>203</v>
      </c>
      <c r="C58" s="13">
        <v>5206</v>
      </c>
      <c r="D58" s="99">
        <v>0.1452</v>
      </c>
      <c r="E58" s="13">
        <v>4360854.0820000004</v>
      </c>
      <c r="F58" s="13">
        <v>528588.37357575761</v>
      </c>
      <c r="G58" s="13">
        <f t="shared" si="0"/>
        <v>3832265.7084242427</v>
      </c>
      <c r="H58" s="13">
        <f t="shared" si="1"/>
        <v>837659.25509028055</v>
      </c>
      <c r="I58" s="13">
        <f t="shared" si="2"/>
        <v>30033430.316804413</v>
      </c>
    </row>
    <row r="59" spans="1:9">
      <c r="A59">
        <v>7400</v>
      </c>
      <c r="B59" t="s">
        <v>204</v>
      </c>
      <c r="C59" s="14">
        <v>5057</v>
      </c>
      <c r="D59" s="100">
        <v>0.1452</v>
      </c>
      <c r="E59" s="14">
        <v>3570839.2489999998</v>
      </c>
      <c r="F59" s="14">
        <v>432828.9998787879</v>
      </c>
      <c r="G59" s="14">
        <f t="shared" si="0"/>
        <v>3138010.2491212119</v>
      </c>
      <c r="H59" s="14">
        <f t="shared" si="1"/>
        <v>706118.10342100053</v>
      </c>
      <c r="I59" s="14">
        <f t="shared" si="2"/>
        <v>24592556.811294764</v>
      </c>
    </row>
    <row r="60" spans="1:9">
      <c r="A60" s="98">
        <v>7502</v>
      </c>
      <c r="B60" s="11" t="s">
        <v>205</v>
      </c>
      <c r="C60" s="13">
        <v>665</v>
      </c>
      <c r="D60" s="99">
        <v>0.1452</v>
      </c>
      <c r="E60" s="13">
        <v>503714.85700000002</v>
      </c>
      <c r="F60" s="13">
        <v>61056.346303030296</v>
      </c>
      <c r="G60" s="13">
        <f t="shared" si="0"/>
        <v>442658.51069696969</v>
      </c>
      <c r="H60" s="13">
        <f t="shared" si="1"/>
        <v>757465.95037593984</v>
      </c>
      <c r="I60" s="13">
        <f t="shared" si="2"/>
        <v>3469110.5853994493</v>
      </c>
    </row>
    <row r="61" spans="1:9">
      <c r="A61">
        <v>7505</v>
      </c>
      <c r="B61" t="s">
        <v>206</v>
      </c>
      <c r="C61" s="14">
        <v>103</v>
      </c>
      <c r="D61" s="100">
        <v>0.1244</v>
      </c>
      <c r="E61" s="14">
        <v>71132.869000000006</v>
      </c>
      <c r="F61" s="14">
        <v>10063.814263665594</v>
      </c>
      <c r="G61" s="14">
        <f t="shared" si="0"/>
        <v>61069.054736334409</v>
      </c>
      <c r="H61" s="14">
        <f t="shared" si="1"/>
        <v>690610.37864077673</v>
      </c>
      <c r="I61" s="14">
        <f t="shared" si="2"/>
        <v>571807.6286173634</v>
      </c>
    </row>
    <row r="62" spans="1:9">
      <c r="A62" s="98">
        <v>8000</v>
      </c>
      <c r="B62" s="11" t="s">
        <v>207</v>
      </c>
      <c r="C62" s="13">
        <v>4414</v>
      </c>
      <c r="D62" s="99">
        <v>0.14460000000000001</v>
      </c>
      <c r="E62" s="13">
        <v>3492374.2450000001</v>
      </c>
      <c r="F62" s="13">
        <v>425074.59690179816</v>
      </c>
      <c r="G62" s="13">
        <f t="shared" si="0"/>
        <v>3067299.648098202</v>
      </c>
      <c r="H62" s="13">
        <f t="shared" si="1"/>
        <v>791203.95219755324</v>
      </c>
      <c r="I62" s="13">
        <f t="shared" si="2"/>
        <v>24151965.733056709</v>
      </c>
    </row>
    <row r="63" spans="1:9">
      <c r="A63">
        <v>8200</v>
      </c>
      <c r="B63" t="s">
        <v>208</v>
      </c>
      <c r="C63" s="14">
        <v>10834</v>
      </c>
      <c r="D63" s="100">
        <v>0.1452</v>
      </c>
      <c r="E63" s="14">
        <v>7231164.1140000001</v>
      </c>
      <c r="F63" s="14">
        <v>876504.741090909</v>
      </c>
      <c r="G63" s="14">
        <f t="shared" si="0"/>
        <v>6354659.3729090914</v>
      </c>
      <c r="H63" s="14">
        <f t="shared" si="1"/>
        <v>667450.99815395975</v>
      </c>
      <c r="I63" s="14">
        <f t="shared" si="2"/>
        <v>49801405.743801653</v>
      </c>
    </row>
    <row r="64" spans="1:9">
      <c r="A64" s="98">
        <v>8401</v>
      </c>
      <c r="B64" s="11" t="s">
        <v>209</v>
      </c>
      <c r="C64" s="13">
        <v>2450</v>
      </c>
      <c r="D64" s="99">
        <v>0.1452</v>
      </c>
      <c r="E64" s="13">
        <v>1790603.504</v>
      </c>
      <c r="F64" s="13">
        <v>217042.84896969699</v>
      </c>
      <c r="G64" s="13">
        <f t="shared" si="0"/>
        <v>1573560.6550303029</v>
      </c>
      <c r="H64" s="13">
        <f t="shared" si="1"/>
        <v>730858.57306122442</v>
      </c>
      <c r="I64" s="13">
        <f t="shared" si="2"/>
        <v>12331980.05509642</v>
      </c>
    </row>
    <row r="65" spans="1:9">
      <c r="A65">
        <v>8508</v>
      </c>
      <c r="B65" t="s">
        <v>210</v>
      </c>
      <c r="C65" s="14">
        <v>814</v>
      </c>
      <c r="D65" s="100">
        <v>0.1452</v>
      </c>
      <c r="E65" s="14">
        <v>530832.19400000002</v>
      </c>
      <c r="F65" s="14">
        <v>64343.296242424251</v>
      </c>
      <c r="G65" s="14">
        <f t="shared" si="0"/>
        <v>466488.89775757579</v>
      </c>
      <c r="H65" s="14">
        <f t="shared" si="1"/>
        <v>652128.00245700253</v>
      </c>
      <c r="I65" s="14">
        <f t="shared" si="2"/>
        <v>3655869.1046831957</v>
      </c>
    </row>
    <row r="66" spans="1:9">
      <c r="A66" s="98">
        <v>8509</v>
      </c>
      <c r="B66" s="11" t="s">
        <v>211</v>
      </c>
      <c r="C66" s="13">
        <v>641</v>
      </c>
      <c r="D66" s="99">
        <v>0.1452</v>
      </c>
      <c r="E66" s="13">
        <v>386441.55</v>
      </c>
      <c r="F66" s="13">
        <v>46841.4</v>
      </c>
      <c r="G66" s="13">
        <f t="shared" si="0"/>
        <v>339600.14999999997</v>
      </c>
      <c r="H66" s="13">
        <f t="shared" si="1"/>
        <v>602872.93291731668</v>
      </c>
      <c r="I66" s="13">
        <f t="shared" si="2"/>
        <v>2661443.1818181816</v>
      </c>
    </row>
    <row r="67" spans="1:9">
      <c r="A67">
        <v>8610</v>
      </c>
      <c r="B67" t="s">
        <v>212</v>
      </c>
      <c r="C67" s="14">
        <v>261</v>
      </c>
      <c r="D67" s="100">
        <v>0.1244</v>
      </c>
      <c r="E67" s="14">
        <v>147563.05499999999</v>
      </c>
      <c r="F67" s="14">
        <v>20877.088167202572</v>
      </c>
      <c r="G67" s="14">
        <f t="shared" si="0"/>
        <v>126685.96683279742</v>
      </c>
      <c r="H67" s="14">
        <f t="shared" si="1"/>
        <v>565375.68965517241</v>
      </c>
      <c r="I67" s="14">
        <f t="shared" si="2"/>
        <v>1186198.191318328</v>
      </c>
    </row>
    <row r="68" spans="1:9">
      <c r="A68" s="98">
        <v>8613</v>
      </c>
      <c r="B68" s="11" t="s">
        <v>213</v>
      </c>
      <c r="C68" s="13">
        <v>1971</v>
      </c>
      <c r="D68" s="99">
        <v>0.1452</v>
      </c>
      <c r="E68" s="13">
        <v>1269404.442</v>
      </c>
      <c r="F68" s="13">
        <v>153867.20509090909</v>
      </c>
      <c r="G68" s="13">
        <f t="shared" si="0"/>
        <v>1115537.236909091</v>
      </c>
      <c r="H68" s="13">
        <f t="shared" si="1"/>
        <v>644040.8127853882</v>
      </c>
      <c r="I68" s="13">
        <f t="shared" si="2"/>
        <v>8742454.8347107451</v>
      </c>
    </row>
    <row r="69" spans="1:9">
      <c r="A69">
        <v>8614</v>
      </c>
      <c r="B69" t="s">
        <v>214</v>
      </c>
      <c r="C69" s="14">
        <v>1810</v>
      </c>
      <c r="D69" s="100">
        <v>0.1452</v>
      </c>
      <c r="E69" s="14">
        <v>1179471.4669999999</v>
      </c>
      <c r="F69" s="14">
        <v>142966.23842424245</v>
      </c>
      <c r="G69" s="14">
        <f t="shared" si="0"/>
        <v>1036505.2285757575</v>
      </c>
      <c r="H69" s="14">
        <f t="shared" si="1"/>
        <v>651641.69447513809</v>
      </c>
      <c r="I69" s="14">
        <f t="shared" si="2"/>
        <v>8123081.7286501378</v>
      </c>
    </row>
    <row r="70" spans="1:9">
      <c r="A70" s="98">
        <v>8710</v>
      </c>
      <c r="B70" s="11" t="s">
        <v>215</v>
      </c>
      <c r="C70" s="13">
        <v>818</v>
      </c>
      <c r="D70" s="99">
        <v>0.1452</v>
      </c>
      <c r="E70" s="13">
        <v>546412.18400000001</v>
      </c>
      <c r="F70" s="13">
        <v>66231.779878787871</v>
      </c>
      <c r="G70" s="13">
        <f t="shared" si="0"/>
        <v>480180.40412121214</v>
      </c>
      <c r="H70" s="13">
        <f t="shared" si="1"/>
        <v>667985.55501222494</v>
      </c>
      <c r="I70" s="13">
        <f t="shared" si="2"/>
        <v>3763169.3112947661</v>
      </c>
    </row>
    <row r="71" spans="1:9">
      <c r="A71">
        <v>8716</v>
      </c>
      <c r="B71" t="s">
        <v>216</v>
      </c>
      <c r="C71" s="14">
        <v>2984</v>
      </c>
      <c r="D71" s="100">
        <v>0.1452</v>
      </c>
      <c r="E71" s="14">
        <v>1986334.835</v>
      </c>
      <c r="F71" s="14">
        <v>240767.85878787882</v>
      </c>
      <c r="G71" s="14">
        <f t="shared" si="0"/>
        <v>1745566.9762121211</v>
      </c>
      <c r="H71" s="14">
        <f t="shared" si="1"/>
        <v>665661.80797587126</v>
      </c>
      <c r="I71" s="14">
        <f t="shared" si="2"/>
        <v>13679991.976584023</v>
      </c>
    </row>
    <row r="72" spans="1:9">
      <c r="A72" s="98">
        <v>8717</v>
      </c>
      <c r="B72" s="11" t="s">
        <v>217</v>
      </c>
      <c r="C72" s="13">
        <v>2481</v>
      </c>
      <c r="D72" s="99">
        <v>0.1452</v>
      </c>
      <c r="E72" s="13">
        <v>1630091.9739999999</v>
      </c>
      <c r="F72" s="13">
        <v>197586.90593939394</v>
      </c>
      <c r="G72" s="13">
        <f t="shared" si="0"/>
        <v>1432505.068060606</v>
      </c>
      <c r="H72" s="13">
        <f t="shared" si="1"/>
        <v>657030.21926642477</v>
      </c>
      <c r="I72" s="13">
        <f t="shared" si="2"/>
        <v>11226528.746556474</v>
      </c>
    </row>
    <row r="73" spans="1:9">
      <c r="A73">
        <v>8719</v>
      </c>
      <c r="B73" t="s">
        <v>218</v>
      </c>
      <c r="C73" s="14">
        <v>525</v>
      </c>
      <c r="D73" s="100">
        <v>0.1244</v>
      </c>
      <c r="E73" s="14">
        <v>295182.967</v>
      </c>
      <c r="F73" s="14">
        <v>41762.220411575567</v>
      </c>
      <c r="G73" s="14">
        <f t="shared" ref="G73:G76" si="3">E73-F73</f>
        <v>253420.74658842443</v>
      </c>
      <c r="H73" s="14">
        <f t="shared" ref="H73:H78" si="4">(E73/C73)*1000</f>
        <v>562253.27047619049</v>
      </c>
      <c r="I73" s="14">
        <f t="shared" ref="I73:I76" si="5">E73/D73</f>
        <v>2372853.4324758844</v>
      </c>
    </row>
    <row r="74" spans="1:9">
      <c r="A74" s="98">
        <v>8720</v>
      </c>
      <c r="B74" s="11" t="s">
        <v>219</v>
      </c>
      <c r="C74" s="13">
        <v>576</v>
      </c>
      <c r="D74" s="99">
        <v>0.1452</v>
      </c>
      <c r="E74" s="13">
        <v>386200.93900000001</v>
      </c>
      <c r="F74" s="13">
        <v>46812.235030303033</v>
      </c>
      <c r="G74" s="13">
        <f t="shared" si="3"/>
        <v>339388.703969697</v>
      </c>
      <c r="H74" s="13">
        <f t="shared" si="4"/>
        <v>670487.7413194445</v>
      </c>
      <c r="I74" s="13">
        <f t="shared" si="5"/>
        <v>2659786.0812672176</v>
      </c>
    </row>
    <row r="75" spans="1:9">
      <c r="A75">
        <v>8721</v>
      </c>
      <c r="B75" t="s">
        <v>220</v>
      </c>
      <c r="C75" s="14">
        <v>1164</v>
      </c>
      <c r="D75" s="100">
        <v>0.1452</v>
      </c>
      <c r="E75" s="14">
        <v>750333.37600000005</v>
      </c>
      <c r="F75" s="14">
        <v>90949.500121212128</v>
      </c>
      <c r="G75" s="14">
        <f t="shared" si="3"/>
        <v>659383.87587878795</v>
      </c>
      <c r="H75" s="14">
        <f t="shared" si="4"/>
        <v>644616.30240549834</v>
      </c>
      <c r="I75" s="14">
        <f t="shared" si="5"/>
        <v>5167585.2341597797</v>
      </c>
    </row>
    <row r="76" spans="1:9">
      <c r="A76" s="98">
        <v>8722</v>
      </c>
      <c r="B76" s="11" t="s">
        <v>221</v>
      </c>
      <c r="C76" s="13">
        <v>694</v>
      </c>
      <c r="D76" s="99">
        <v>0.1452</v>
      </c>
      <c r="E76" s="13">
        <v>439981.29100000003</v>
      </c>
      <c r="F76" s="13">
        <v>53331.065575757581</v>
      </c>
      <c r="G76" s="13">
        <f t="shared" si="3"/>
        <v>386650.22542424244</v>
      </c>
      <c r="H76" s="13">
        <f t="shared" si="4"/>
        <v>633978.80547550437</v>
      </c>
      <c r="I76" s="13">
        <f t="shared" si="5"/>
        <v>3030174.1804407714</v>
      </c>
    </row>
    <row r="77" spans="1:9">
      <c r="E77" s="14"/>
      <c r="F77" s="14"/>
    </row>
    <row r="78" spans="1:9">
      <c r="C78" s="19">
        <f>SUM(C8:C76)</f>
        <v>376248</v>
      </c>
      <c r="D78" s="19"/>
      <c r="E78" s="19">
        <f t="shared" ref="E78" si="6">SUM(E8:E76)</f>
        <v>274698387.24499995</v>
      </c>
      <c r="F78" s="19">
        <f>SUM(F8:F76)</f>
        <v>33471051.6697671</v>
      </c>
      <c r="G78" s="19">
        <f>SUM(G8:G76)</f>
        <v>241227335.57523295</v>
      </c>
      <c r="H78" s="19">
        <f t="shared" si="4"/>
        <v>730099.2623083709</v>
      </c>
      <c r="I78" s="19">
        <f t="shared" ref="I78" si="7">SUM(I8:I76)</f>
        <v>1901764299.4185846</v>
      </c>
    </row>
  </sheetData>
  <hyperlinks>
    <hyperlink ref="B1" location="Efnisyfirlit!A1" display="Efnisyfirlit" xr:uid="{970DE2F5-F3E8-4D62-A9EA-4875A6534FA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927E-2AC6-459C-8D3E-A7BBE1110C3A}">
  <dimension ref="A1:N78"/>
  <sheetViews>
    <sheetView workbookViewId="0">
      <selection activeCell="B1" sqref="B1"/>
    </sheetView>
  </sheetViews>
  <sheetFormatPr defaultRowHeight="14.5"/>
  <cols>
    <col min="1" max="1" width="5.7265625" customWidth="1"/>
    <col min="2" max="2" width="24.7265625" customWidth="1"/>
    <col min="3" max="3" width="12.26953125" hidden="1" customWidth="1"/>
    <col min="5" max="6" width="8.26953125" customWidth="1"/>
    <col min="7" max="7" width="11.1796875" customWidth="1"/>
    <col min="8" max="8" width="10" customWidth="1"/>
    <col min="9" max="9" width="10.81640625" customWidth="1"/>
    <col min="10" max="10" width="11" customWidth="1"/>
    <col min="11" max="11" width="10.26953125" customWidth="1"/>
    <col min="12" max="12" width="13.7265625" customWidth="1"/>
    <col min="13" max="13" width="12" customWidth="1"/>
    <col min="14" max="14" width="13.54296875" customWidth="1"/>
  </cols>
  <sheetData>
    <row r="1" spans="1:14">
      <c r="B1" s="221" t="s">
        <v>1188</v>
      </c>
    </row>
    <row r="2" spans="1:14" ht="15.5">
      <c r="A2" s="1" t="s">
        <v>1227</v>
      </c>
      <c r="B2" s="53"/>
      <c r="C2" s="53"/>
      <c r="D2" s="101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102"/>
      <c r="B3" s="103"/>
      <c r="C3" s="103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31"/>
      <c r="B4" s="36" t="s">
        <v>67</v>
      </c>
      <c r="C4" s="53"/>
      <c r="D4" s="30" t="s">
        <v>410</v>
      </c>
      <c r="E4" s="30" t="s">
        <v>410</v>
      </c>
      <c r="F4" s="30" t="s">
        <v>410</v>
      </c>
      <c r="G4" s="30"/>
      <c r="H4" s="30"/>
      <c r="I4" s="30"/>
      <c r="J4" s="30"/>
      <c r="K4" s="30" t="s">
        <v>411</v>
      </c>
      <c r="L4" s="30" t="s">
        <v>395</v>
      </c>
      <c r="M4" s="30" t="s">
        <v>395</v>
      </c>
      <c r="N4" s="30" t="s">
        <v>395</v>
      </c>
    </row>
    <row r="5" spans="1:14">
      <c r="A5" s="31"/>
      <c r="B5" s="53"/>
      <c r="C5" s="53"/>
      <c r="D5" s="64" t="s">
        <v>412</v>
      </c>
      <c r="E5" s="64" t="s">
        <v>412</v>
      </c>
      <c r="F5" s="64" t="s">
        <v>412</v>
      </c>
      <c r="G5" s="64" t="s">
        <v>411</v>
      </c>
      <c r="H5" s="64" t="s">
        <v>411</v>
      </c>
      <c r="I5" s="64" t="s">
        <v>411</v>
      </c>
      <c r="J5" s="64" t="s">
        <v>152</v>
      </c>
      <c r="K5" s="64" t="s">
        <v>413</v>
      </c>
      <c r="L5" s="64" t="s">
        <v>414</v>
      </c>
      <c r="M5" s="64" t="s">
        <v>414</v>
      </c>
      <c r="N5" s="64" t="s">
        <v>414</v>
      </c>
    </row>
    <row r="6" spans="1:14">
      <c r="A6" s="31" t="s">
        <v>402</v>
      </c>
      <c r="B6" s="53" t="s">
        <v>403</v>
      </c>
      <c r="C6" s="53" t="s">
        <v>347</v>
      </c>
      <c r="D6" s="35" t="s">
        <v>415</v>
      </c>
      <c r="E6" s="35" t="s">
        <v>416</v>
      </c>
      <c r="F6" s="35" t="s">
        <v>417</v>
      </c>
      <c r="G6" s="35" t="s">
        <v>415</v>
      </c>
      <c r="H6" s="35" t="s">
        <v>416</v>
      </c>
      <c r="I6" s="35" t="s">
        <v>417</v>
      </c>
      <c r="J6" s="35" t="s">
        <v>418</v>
      </c>
      <c r="K6" s="35" t="s">
        <v>419</v>
      </c>
      <c r="L6" s="35" t="s">
        <v>415</v>
      </c>
      <c r="M6" s="35" t="s">
        <v>416</v>
      </c>
      <c r="N6" s="35" t="s">
        <v>417</v>
      </c>
    </row>
    <row r="7" spans="1:14">
      <c r="G7" s="14"/>
    </row>
    <row r="8" spans="1:14">
      <c r="A8" s="11">
        <v>0</v>
      </c>
      <c r="B8" s="11" t="s">
        <v>9</v>
      </c>
      <c r="C8" s="13">
        <v>135688</v>
      </c>
      <c r="D8" s="257">
        <v>1.8E-3</v>
      </c>
      <c r="E8" s="257">
        <v>1.32E-2</v>
      </c>
      <c r="F8" s="257">
        <v>1.6E-2</v>
      </c>
      <c r="G8" s="13">
        <v>5532403.9649999999</v>
      </c>
      <c r="H8" s="13">
        <v>3173420.64</v>
      </c>
      <c r="I8" s="13">
        <v>15124035.154999999</v>
      </c>
      <c r="J8" s="13">
        <f>G8+H8+I8</f>
        <v>23829859.759999998</v>
      </c>
      <c r="K8" s="13">
        <f>(J8/C8)*1000</f>
        <v>175622.45563351215</v>
      </c>
      <c r="L8" s="13">
        <v>3073557700</v>
      </c>
      <c r="M8" s="13">
        <v>240410655</v>
      </c>
      <c r="N8" s="13">
        <v>945252209</v>
      </c>
    </row>
    <row r="9" spans="1:14">
      <c r="A9">
        <v>1000</v>
      </c>
      <c r="B9" t="s">
        <v>154</v>
      </c>
      <c r="C9" s="14">
        <v>38998</v>
      </c>
      <c r="D9" s="258">
        <v>2E-3</v>
      </c>
      <c r="E9" s="258">
        <v>1.32E-2</v>
      </c>
      <c r="F9" s="258">
        <v>1.44E-2</v>
      </c>
      <c r="G9" s="14">
        <v>1893212.5430000001</v>
      </c>
      <c r="H9" s="14">
        <v>483998.93599999999</v>
      </c>
      <c r="I9" s="14">
        <v>2496690.7940000002</v>
      </c>
      <c r="J9" s="14">
        <f t="shared" ref="J9:J72" si="0">G9+H9+I9</f>
        <v>4873902.273</v>
      </c>
      <c r="K9" s="14">
        <f t="shared" ref="K9:K72" si="1">(J9/C9)*1000</f>
        <v>124978.26229550234</v>
      </c>
      <c r="L9" s="14">
        <v>946606271</v>
      </c>
      <c r="M9" s="14">
        <v>36666586</v>
      </c>
      <c r="N9" s="14">
        <v>173381305.1388889</v>
      </c>
    </row>
    <row r="10" spans="1:14">
      <c r="A10" s="11">
        <v>1100</v>
      </c>
      <c r="B10" s="11" t="s">
        <v>155</v>
      </c>
      <c r="C10" s="13">
        <v>4720</v>
      </c>
      <c r="D10" s="257">
        <v>1.7499999999999998E-3</v>
      </c>
      <c r="E10" s="257">
        <v>1.32E-2</v>
      </c>
      <c r="F10" s="257">
        <v>1.1875E-2</v>
      </c>
      <c r="G10" s="13">
        <v>244846.67300000001</v>
      </c>
      <c r="H10" s="13">
        <v>67327.92</v>
      </c>
      <c r="I10" s="13">
        <v>63240.546000000002</v>
      </c>
      <c r="J10" s="13">
        <f t="shared" si="0"/>
        <v>375415.13899999997</v>
      </c>
      <c r="K10" s="13">
        <f t="shared" si="1"/>
        <v>79537.105720338965</v>
      </c>
      <c r="L10" s="13">
        <v>139912131</v>
      </c>
      <c r="M10" s="13">
        <v>5100600</v>
      </c>
      <c r="N10" s="13">
        <v>5325518</v>
      </c>
    </row>
    <row r="11" spans="1:14">
      <c r="A11">
        <v>1300</v>
      </c>
      <c r="B11" t="s">
        <v>156</v>
      </c>
      <c r="C11" s="14">
        <v>18445</v>
      </c>
      <c r="D11" s="258">
        <v>1.7899999999999999E-3</v>
      </c>
      <c r="E11" s="258">
        <v>1.32E-2</v>
      </c>
      <c r="F11" s="258">
        <v>1.55E-2</v>
      </c>
      <c r="G11" s="14">
        <v>928898.17</v>
      </c>
      <c r="H11" s="14">
        <v>207272.736</v>
      </c>
      <c r="I11" s="14">
        <v>942980.73800000001</v>
      </c>
      <c r="J11" s="14">
        <f t="shared" si="0"/>
        <v>2079151.6439999999</v>
      </c>
      <c r="K11" s="14">
        <f t="shared" si="1"/>
        <v>112721.69390078611</v>
      </c>
      <c r="L11" s="14">
        <v>518936566</v>
      </c>
      <c r="M11" s="14">
        <v>15702480</v>
      </c>
      <c r="N11" s="14">
        <v>60837466.967741936</v>
      </c>
    </row>
    <row r="12" spans="1:14">
      <c r="A12" s="11">
        <v>1400</v>
      </c>
      <c r="B12" s="11" t="s">
        <v>157</v>
      </c>
      <c r="C12" s="13">
        <v>29763</v>
      </c>
      <c r="D12" s="257">
        <v>2.4599999999999999E-3</v>
      </c>
      <c r="E12" s="257">
        <v>1.32E-2</v>
      </c>
      <c r="F12" s="257">
        <v>1.3999999999999999E-2</v>
      </c>
      <c r="G12" s="13">
        <v>1501206.4580000001</v>
      </c>
      <c r="H12" s="13">
        <v>454277.67</v>
      </c>
      <c r="I12" s="13">
        <v>2254211.4700000002</v>
      </c>
      <c r="J12" s="13">
        <f t="shared" si="0"/>
        <v>4209695.5980000002</v>
      </c>
      <c r="K12" s="13">
        <f t="shared" si="1"/>
        <v>141440.56707993147</v>
      </c>
      <c r="L12" s="13">
        <v>610109372</v>
      </c>
      <c r="M12" s="13">
        <v>34414975</v>
      </c>
      <c r="N12" s="13">
        <v>161015105</v>
      </c>
    </row>
    <row r="13" spans="1:14">
      <c r="A13">
        <v>1604</v>
      </c>
      <c r="B13" t="s">
        <v>158</v>
      </c>
      <c r="C13" s="14">
        <v>13024</v>
      </c>
      <c r="D13" s="258">
        <v>2.0300000000000001E-3</v>
      </c>
      <c r="E13" s="258">
        <v>1.32E-2</v>
      </c>
      <c r="F13" s="258">
        <v>1.54E-2</v>
      </c>
      <c r="G13" s="14">
        <v>612985.61100000003</v>
      </c>
      <c r="H13" s="14">
        <v>216635.31099999999</v>
      </c>
      <c r="I13" s="14">
        <v>497925.658</v>
      </c>
      <c r="J13" s="14">
        <f t="shared" si="0"/>
        <v>1327546.58</v>
      </c>
      <c r="K13" s="14">
        <f t="shared" si="1"/>
        <v>101930.78777641279</v>
      </c>
      <c r="L13" s="14">
        <v>301962773</v>
      </c>
      <c r="M13" s="14">
        <v>16411766</v>
      </c>
      <c r="N13" s="14">
        <v>32332835</v>
      </c>
    </row>
    <row r="14" spans="1:14">
      <c r="A14" s="11">
        <v>1606</v>
      </c>
      <c r="B14" s="11" t="s">
        <v>159</v>
      </c>
      <c r="C14" s="13">
        <v>244</v>
      </c>
      <c r="D14" s="257">
        <v>3.4999999999999996E-3</v>
      </c>
      <c r="E14" s="257">
        <v>1.32E-2</v>
      </c>
      <c r="F14" s="257">
        <v>3.4999999999999996E-3</v>
      </c>
      <c r="G14" s="13">
        <v>64880.771999999997</v>
      </c>
      <c r="H14" s="13">
        <v>379.03800000000001</v>
      </c>
      <c r="I14" s="13">
        <v>308.09699999999998</v>
      </c>
      <c r="J14" s="13">
        <f t="shared" si="0"/>
        <v>65567.906999999992</v>
      </c>
      <c r="K14" s="13">
        <f t="shared" si="1"/>
        <v>268720.93032786879</v>
      </c>
      <c r="L14" s="13">
        <v>18537338</v>
      </c>
      <c r="M14" s="13">
        <v>28715</v>
      </c>
      <c r="N14" s="13">
        <v>88027</v>
      </c>
    </row>
    <row r="15" spans="1:14">
      <c r="A15">
        <v>2000</v>
      </c>
      <c r="B15" t="s">
        <v>160</v>
      </c>
      <c r="C15" s="14">
        <v>20416</v>
      </c>
      <c r="D15" s="258">
        <v>3.0000000000000001E-3</v>
      </c>
      <c r="E15" s="258">
        <v>1.32E-2</v>
      </c>
      <c r="F15" s="258">
        <v>1.4999999999999999E-2</v>
      </c>
      <c r="G15" s="14">
        <v>869897.87100000004</v>
      </c>
      <c r="H15" s="14">
        <v>150695.95199999999</v>
      </c>
      <c r="I15" s="14">
        <v>976655.66399999999</v>
      </c>
      <c r="J15" s="14">
        <f t="shared" si="0"/>
        <v>1997249.4870000002</v>
      </c>
      <c r="K15" s="14">
        <f t="shared" si="1"/>
        <v>97827.659041927909</v>
      </c>
      <c r="L15" s="14">
        <v>289965958</v>
      </c>
      <c r="M15" s="14">
        <v>11416360</v>
      </c>
      <c r="N15" s="14">
        <v>65110377.600000001</v>
      </c>
    </row>
    <row r="16" spans="1:14">
      <c r="A16" s="11">
        <v>2300</v>
      </c>
      <c r="B16" s="11" t="s">
        <v>161</v>
      </c>
      <c r="C16" s="13">
        <v>3585</v>
      </c>
      <c r="D16" s="257">
        <v>3.0000000000000001E-3</v>
      </c>
      <c r="E16" s="257">
        <v>1.32E-2</v>
      </c>
      <c r="F16" s="257">
        <v>1.4500000000000001E-2</v>
      </c>
      <c r="G16" s="13">
        <v>146455.49299999999</v>
      </c>
      <c r="H16" s="13">
        <v>34252.284</v>
      </c>
      <c r="I16" s="13">
        <v>364720.04300000001</v>
      </c>
      <c r="J16" s="13">
        <f t="shared" si="0"/>
        <v>545427.82000000007</v>
      </c>
      <c r="K16" s="13">
        <f t="shared" si="1"/>
        <v>152141.65132496515</v>
      </c>
      <c r="L16" s="13">
        <v>48818498</v>
      </c>
      <c r="M16" s="13">
        <v>2594870</v>
      </c>
      <c r="N16" s="13">
        <v>25153106.413793106</v>
      </c>
    </row>
    <row r="17" spans="1:14">
      <c r="A17">
        <v>2506</v>
      </c>
      <c r="B17" t="s">
        <v>162</v>
      </c>
      <c r="C17" s="14">
        <v>1354</v>
      </c>
      <c r="D17" s="258">
        <v>4.3E-3</v>
      </c>
      <c r="E17" s="258">
        <v>1.32E-2</v>
      </c>
      <c r="F17" s="258">
        <v>1.6500000000000001E-2</v>
      </c>
      <c r="G17" s="14">
        <v>98561.751999999993</v>
      </c>
      <c r="H17" s="14">
        <v>8938.2219999999998</v>
      </c>
      <c r="I17" s="14">
        <v>41050.572</v>
      </c>
      <c r="J17" s="14">
        <f t="shared" si="0"/>
        <v>148550.54599999997</v>
      </c>
      <c r="K17" s="14">
        <f t="shared" si="1"/>
        <v>109712.36779911372</v>
      </c>
      <c r="L17" s="14">
        <v>22921333</v>
      </c>
      <c r="M17" s="14">
        <v>677138</v>
      </c>
      <c r="N17" s="14">
        <v>2487912</v>
      </c>
    </row>
    <row r="18" spans="1:14">
      <c r="A18" s="11">
        <v>2510</v>
      </c>
      <c r="B18" s="11" t="s">
        <v>163</v>
      </c>
      <c r="C18" s="13">
        <v>3753</v>
      </c>
      <c r="D18" s="257">
        <v>2.9499999999999999E-3</v>
      </c>
      <c r="E18" s="257">
        <v>1.32E-2</v>
      </c>
      <c r="F18" s="257">
        <v>1.6500000000000001E-2</v>
      </c>
      <c r="G18" s="13">
        <v>139141.67000000001</v>
      </c>
      <c r="H18" s="13">
        <v>24823.392</v>
      </c>
      <c r="I18" s="13">
        <v>760087.95799999998</v>
      </c>
      <c r="J18" s="13">
        <f t="shared" si="0"/>
        <v>924053.02</v>
      </c>
      <c r="K18" s="13">
        <f t="shared" si="1"/>
        <v>246217.16493471892</v>
      </c>
      <c r="L18" s="13">
        <v>47166534</v>
      </c>
      <c r="M18" s="13">
        <v>1880560</v>
      </c>
      <c r="N18" s="13">
        <v>46065936</v>
      </c>
    </row>
    <row r="19" spans="1:14">
      <c r="A19">
        <v>3000</v>
      </c>
      <c r="B19" t="s">
        <v>164</v>
      </c>
      <c r="C19" s="14">
        <v>7841</v>
      </c>
      <c r="D19" s="258">
        <v>2.5140000000000002E-3</v>
      </c>
      <c r="E19" s="258">
        <v>1.32E-2</v>
      </c>
      <c r="F19" s="258">
        <v>1.3999999999999999E-2</v>
      </c>
      <c r="G19" s="14">
        <v>324006.14299999998</v>
      </c>
      <c r="H19" s="14">
        <v>103770.546</v>
      </c>
      <c r="I19" s="14">
        <v>248261.402</v>
      </c>
      <c r="J19" s="14">
        <f t="shared" si="0"/>
        <v>676038.09100000001</v>
      </c>
      <c r="K19" s="14">
        <f t="shared" si="1"/>
        <v>86218.351103175621</v>
      </c>
      <c r="L19" s="14">
        <v>128880659</v>
      </c>
      <c r="M19" s="14">
        <v>7861405</v>
      </c>
      <c r="N19" s="14">
        <v>17732958</v>
      </c>
    </row>
    <row r="20" spans="1:14">
      <c r="A20" s="11">
        <v>3506</v>
      </c>
      <c r="B20" s="11" t="s">
        <v>165</v>
      </c>
      <c r="C20" s="13">
        <v>60</v>
      </c>
      <c r="D20" s="257">
        <v>4.5000000000000005E-3</v>
      </c>
      <c r="E20" s="257">
        <v>1.32E-2</v>
      </c>
      <c r="F20" s="257">
        <v>1.2800000000000001E-2</v>
      </c>
      <c r="G20" s="13">
        <v>63798.648000000001</v>
      </c>
      <c r="H20" s="13">
        <v>0</v>
      </c>
      <c r="I20" s="13">
        <v>1781.559</v>
      </c>
      <c r="J20" s="13">
        <f t="shared" si="0"/>
        <v>65580.206999999995</v>
      </c>
      <c r="K20" s="13">
        <f t="shared" si="1"/>
        <v>1093003.45</v>
      </c>
      <c r="L20" s="13">
        <v>14177461</v>
      </c>
      <c r="M20" s="13">
        <v>0</v>
      </c>
      <c r="N20" s="13">
        <v>139184</v>
      </c>
    </row>
    <row r="21" spans="1:14">
      <c r="A21">
        <v>3511</v>
      </c>
      <c r="B21" t="s">
        <v>166</v>
      </c>
      <c r="C21" s="14">
        <v>687</v>
      </c>
      <c r="D21" s="258">
        <v>3.8E-3</v>
      </c>
      <c r="E21" s="258">
        <v>1.32E-2</v>
      </c>
      <c r="F21" s="258">
        <v>1.6500000000000001E-2</v>
      </c>
      <c r="G21" s="14">
        <v>81393.426999999996</v>
      </c>
      <c r="H21" s="14">
        <v>6500.46</v>
      </c>
      <c r="I21" s="14">
        <v>562131.64099999995</v>
      </c>
      <c r="J21" s="14">
        <f t="shared" si="0"/>
        <v>650025.52799999993</v>
      </c>
      <c r="K21" s="14">
        <f t="shared" si="1"/>
        <v>946179.80786026188</v>
      </c>
      <c r="L21" s="14">
        <v>21419321</v>
      </c>
      <c r="M21" s="14">
        <v>492459</v>
      </c>
      <c r="N21" s="14">
        <v>34068584</v>
      </c>
    </row>
    <row r="22" spans="1:14">
      <c r="A22" s="11">
        <v>3609</v>
      </c>
      <c r="B22" s="11" t="s">
        <v>167</v>
      </c>
      <c r="C22" s="13">
        <v>3868</v>
      </c>
      <c r="D22" s="257">
        <v>3.4999999999999996E-3</v>
      </c>
      <c r="E22" s="257">
        <v>1.32E-2</v>
      </c>
      <c r="F22" s="257">
        <v>1.3899999999999999E-2</v>
      </c>
      <c r="G22" s="13">
        <v>309364.38099999999</v>
      </c>
      <c r="H22" s="13">
        <v>51415.055999999997</v>
      </c>
      <c r="I22" s="13">
        <v>214990.02900000001</v>
      </c>
      <c r="J22" s="13">
        <f t="shared" si="0"/>
        <v>575769.46600000001</v>
      </c>
      <c r="K22" s="13">
        <f t="shared" si="1"/>
        <v>148854.56721820062</v>
      </c>
      <c r="L22" s="13">
        <v>88389583</v>
      </c>
      <c r="M22" s="13">
        <v>3895080</v>
      </c>
      <c r="N22" s="13">
        <v>15466907</v>
      </c>
    </row>
    <row r="23" spans="1:14">
      <c r="A23">
        <v>3709</v>
      </c>
      <c r="B23" t="s">
        <v>168</v>
      </c>
      <c r="C23" s="14">
        <v>840</v>
      </c>
      <c r="D23" s="258">
        <v>5.0000000000000001E-3</v>
      </c>
      <c r="E23" s="258">
        <v>1.32E-2</v>
      </c>
      <c r="F23" s="258">
        <v>1.6500000000000001E-2</v>
      </c>
      <c r="G23" s="14">
        <v>45584.038999999997</v>
      </c>
      <c r="H23" s="14">
        <v>13119.084000000001</v>
      </c>
      <c r="I23" s="14">
        <v>54991.398000000001</v>
      </c>
      <c r="J23" s="14">
        <f t="shared" si="0"/>
        <v>113694.52100000001</v>
      </c>
      <c r="K23" s="14">
        <f t="shared" si="1"/>
        <v>135350.62023809526</v>
      </c>
      <c r="L23" s="14">
        <v>9116809</v>
      </c>
      <c r="M23" s="14">
        <v>993870</v>
      </c>
      <c r="N23" s="14">
        <v>3332812</v>
      </c>
    </row>
    <row r="24" spans="1:14">
      <c r="A24" s="11">
        <v>3710</v>
      </c>
      <c r="B24" s="11" t="s">
        <v>169</v>
      </c>
      <c r="C24" s="13">
        <v>79</v>
      </c>
      <c r="D24" s="257">
        <v>3.5999999999999999E-3</v>
      </c>
      <c r="E24" s="257">
        <v>1.32E-2</v>
      </c>
      <c r="F24" s="257">
        <v>0.01</v>
      </c>
      <c r="G24" s="13">
        <v>6576.125</v>
      </c>
      <c r="H24" s="13">
        <v>0</v>
      </c>
      <c r="I24" s="13">
        <v>1685.99</v>
      </c>
      <c r="J24" s="13">
        <f t="shared" si="0"/>
        <v>8262.1149999999998</v>
      </c>
      <c r="K24" s="13">
        <f t="shared" si="1"/>
        <v>104583.73417721518</v>
      </c>
      <c r="L24" s="13">
        <v>1826699</v>
      </c>
      <c r="M24" s="13">
        <v>0</v>
      </c>
      <c r="N24" s="13">
        <v>168599</v>
      </c>
    </row>
    <row r="25" spans="1:14">
      <c r="A25">
        <v>3711</v>
      </c>
      <c r="B25" t="s">
        <v>170</v>
      </c>
      <c r="C25" s="14">
        <v>1211</v>
      </c>
      <c r="D25" s="258">
        <v>4.1999999999999997E-3</v>
      </c>
      <c r="E25" s="258">
        <v>1.32E-2</v>
      </c>
      <c r="F25" s="258">
        <v>1.5700000000000002E-2</v>
      </c>
      <c r="G25" s="14">
        <v>76976.745999999999</v>
      </c>
      <c r="H25" s="14">
        <v>20377.763999999999</v>
      </c>
      <c r="I25" s="14">
        <v>62314.731</v>
      </c>
      <c r="J25" s="14">
        <f t="shared" si="0"/>
        <v>159669.24099999998</v>
      </c>
      <c r="K25" s="14">
        <f t="shared" si="1"/>
        <v>131849.08422791079</v>
      </c>
      <c r="L25" s="14">
        <v>18327798</v>
      </c>
      <c r="M25" s="14">
        <v>1543770</v>
      </c>
      <c r="N25" s="14">
        <v>3969090</v>
      </c>
    </row>
    <row r="26" spans="1:14">
      <c r="A26" s="11">
        <v>3713</v>
      </c>
      <c r="B26" s="11" t="s">
        <v>171</v>
      </c>
      <c r="C26" s="13">
        <v>102</v>
      </c>
      <c r="D26" s="257">
        <v>5.0000000000000001E-3</v>
      </c>
      <c r="E26" s="257">
        <v>1.32E-2</v>
      </c>
      <c r="F26" s="257">
        <v>5.0000000000000001E-3</v>
      </c>
      <c r="G26" s="13">
        <v>13095.084999999999</v>
      </c>
      <c r="H26" s="13">
        <v>2487.645</v>
      </c>
      <c r="I26" s="13">
        <v>2681.18</v>
      </c>
      <c r="J26" s="13">
        <f t="shared" si="0"/>
        <v>18263.91</v>
      </c>
      <c r="K26" s="13">
        <f t="shared" si="1"/>
        <v>179057.9411764706</v>
      </c>
      <c r="L26" s="13">
        <v>2619017</v>
      </c>
      <c r="M26" s="13">
        <v>188458</v>
      </c>
      <c r="N26" s="13">
        <v>536236</v>
      </c>
    </row>
    <row r="27" spans="1:14">
      <c r="A27">
        <v>3714</v>
      </c>
      <c r="B27" t="s">
        <v>172</v>
      </c>
      <c r="C27" s="14">
        <v>1666</v>
      </c>
      <c r="D27" s="258">
        <v>4.4000000000000003E-3</v>
      </c>
      <c r="E27" s="258">
        <v>1.32E-2</v>
      </c>
      <c r="F27" s="258">
        <v>1.55E-2</v>
      </c>
      <c r="G27" s="14">
        <v>80426.599000000002</v>
      </c>
      <c r="H27" s="14">
        <v>15211.35</v>
      </c>
      <c r="I27" s="14">
        <v>90204.403000000006</v>
      </c>
      <c r="J27" s="14">
        <f t="shared" si="0"/>
        <v>185842.35200000001</v>
      </c>
      <c r="K27" s="14">
        <f t="shared" si="1"/>
        <v>111550.031212485</v>
      </c>
      <c r="L27" s="14">
        <v>18278773</v>
      </c>
      <c r="M27" s="14">
        <v>1152375</v>
      </c>
      <c r="N27" s="14">
        <v>5819637</v>
      </c>
    </row>
    <row r="28" spans="1:14">
      <c r="A28" s="11">
        <v>3811</v>
      </c>
      <c r="B28" s="11" t="s">
        <v>173</v>
      </c>
      <c r="C28" s="13">
        <v>665</v>
      </c>
      <c r="D28" s="257">
        <v>5.0000000000000001E-3</v>
      </c>
      <c r="E28" s="257">
        <v>1.32E-2</v>
      </c>
      <c r="F28" s="257">
        <v>1.4999999999999999E-2</v>
      </c>
      <c r="G28" s="13">
        <v>53866.27</v>
      </c>
      <c r="H28" s="13">
        <v>11048.254999999999</v>
      </c>
      <c r="I28" s="13">
        <v>25948.65</v>
      </c>
      <c r="J28" s="13">
        <f t="shared" si="0"/>
        <v>90863.174999999988</v>
      </c>
      <c r="K28" s="13">
        <f t="shared" si="1"/>
        <v>136636.35338345863</v>
      </c>
      <c r="L28" s="13">
        <v>10773254</v>
      </c>
      <c r="M28" s="13">
        <v>836989</v>
      </c>
      <c r="N28" s="13">
        <v>1729910</v>
      </c>
    </row>
    <row r="29" spans="1:14">
      <c r="A29">
        <v>4100</v>
      </c>
      <c r="B29" t="s">
        <v>174</v>
      </c>
      <c r="C29" s="14">
        <v>956</v>
      </c>
      <c r="D29" s="258">
        <v>6.2500000000000003E-3</v>
      </c>
      <c r="E29" s="258">
        <v>1.32E-2</v>
      </c>
      <c r="F29" s="258">
        <v>1.6500000000000001E-2</v>
      </c>
      <c r="G29" s="14">
        <v>47929.023999999998</v>
      </c>
      <c r="H29" s="14">
        <v>5839.5879999999997</v>
      </c>
      <c r="I29" s="14">
        <v>30487.226999999999</v>
      </c>
      <c r="J29" s="14">
        <f t="shared" si="0"/>
        <v>84255.838999999993</v>
      </c>
      <c r="K29" s="14">
        <f t="shared" si="1"/>
        <v>88133.722803347264</v>
      </c>
      <c r="L29" s="14">
        <v>7668625</v>
      </c>
      <c r="M29" s="14">
        <v>442393</v>
      </c>
      <c r="N29" s="14">
        <v>1847709</v>
      </c>
    </row>
    <row r="30" spans="1:14">
      <c r="A30" s="11">
        <v>4200</v>
      </c>
      <c r="B30" s="11" t="s">
        <v>175</v>
      </c>
      <c r="C30" s="13">
        <v>3840</v>
      </c>
      <c r="D30" s="257">
        <v>5.6000000000000008E-3</v>
      </c>
      <c r="E30" s="257">
        <v>1.32E-2</v>
      </c>
      <c r="F30" s="257">
        <v>1.6500000000000001E-2</v>
      </c>
      <c r="G30" s="13">
        <v>242337.07800000001</v>
      </c>
      <c r="H30" s="13">
        <v>39640.964</v>
      </c>
      <c r="I30" s="13">
        <v>154778.88200000001</v>
      </c>
      <c r="J30" s="13">
        <f t="shared" si="0"/>
        <v>436756.924</v>
      </c>
      <c r="K30" s="13">
        <f t="shared" si="1"/>
        <v>113738.78229166666</v>
      </c>
      <c r="L30" s="13">
        <v>43274478</v>
      </c>
      <c r="M30" s="13">
        <v>3003104</v>
      </c>
      <c r="N30" s="13">
        <v>9380535</v>
      </c>
    </row>
    <row r="31" spans="1:14">
      <c r="A31">
        <v>4502</v>
      </c>
      <c r="B31" t="s">
        <v>176</v>
      </c>
      <c r="C31" s="14">
        <v>233</v>
      </c>
      <c r="D31" s="258">
        <v>5.0000000000000001E-3</v>
      </c>
      <c r="E31" s="258">
        <v>1.32E-2</v>
      </c>
      <c r="F31" s="258">
        <v>1.6500000000000001E-2</v>
      </c>
      <c r="G31" s="14">
        <v>18605.575000000001</v>
      </c>
      <c r="H31" s="14">
        <v>2971.9540000000002</v>
      </c>
      <c r="I31" s="14">
        <v>4554.125</v>
      </c>
      <c r="J31" s="14">
        <f t="shared" si="0"/>
        <v>26131.654000000002</v>
      </c>
      <c r="K31" s="14">
        <f t="shared" si="1"/>
        <v>112153.02145922747</v>
      </c>
      <c r="L31" s="14">
        <v>3721115</v>
      </c>
      <c r="M31" s="14">
        <v>225148</v>
      </c>
      <c r="N31" s="14">
        <v>276007</v>
      </c>
    </row>
    <row r="32" spans="1:14">
      <c r="A32" s="11">
        <v>4604</v>
      </c>
      <c r="B32" s="11" t="s">
        <v>177</v>
      </c>
      <c r="C32" s="13">
        <v>255</v>
      </c>
      <c r="D32" s="257">
        <v>5.0000000000000001E-3</v>
      </c>
      <c r="E32" s="257">
        <v>1.32E-2</v>
      </c>
      <c r="F32" s="257">
        <v>1.6500000000000001E-2</v>
      </c>
      <c r="G32" s="13">
        <v>9321.0769999999993</v>
      </c>
      <c r="H32" s="13">
        <v>2154.0639999999999</v>
      </c>
      <c r="I32" s="13">
        <v>17583.702000000001</v>
      </c>
      <c r="J32" s="13">
        <f t="shared" si="0"/>
        <v>29058.843000000001</v>
      </c>
      <c r="K32" s="13">
        <f t="shared" si="1"/>
        <v>113956.24705882353</v>
      </c>
      <c r="L32" s="13">
        <v>1864215</v>
      </c>
      <c r="M32" s="13">
        <v>163187</v>
      </c>
      <c r="N32" s="13">
        <v>1065678</v>
      </c>
    </row>
    <row r="33" spans="1:14">
      <c r="A33">
        <v>4607</v>
      </c>
      <c r="B33" t="s">
        <v>178</v>
      </c>
      <c r="C33" s="14">
        <v>1131</v>
      </c>
      <c r="D33" s="258">
        <v>5.5000000000000005E-3</v>
      </c>
      <c r="E33" s="258">
        <v>1.32E-2</v>
      </c>
      <c r="F33" s="258">
        <v>1.6500000000000001E-2</v>
      </c>
      <c r="G33" s="14">
        <v>52037.82</v>
      </c>
      <c r="H33" s="14">
        <v>7330.3829999999998</v>
      </c>
      <c r="I33" s="14">
        <v>33937.377999999997</v>
      </c>
      <c r="J33" s="14">
        <f t="shared" si="0"/>
        <v>93305.581000000006</v>
      </c>
      <c r="K33" s="14">
        <f t="shared" si="1"/>
        <v>82498.303271441197</v>
      </c>
      <c r="L33" s="14">
        <v>9461396</v>
      </c>
      <c r="M33" s="14">
        <v>555332</v>
      </c>
      <c r="N33" s="14">
        <v>2056808</v>
      </c>
    </row>
    <row r="34" spans="1:14">
      <c r="A34" s="11">
        <v>4803</v>
      </c>
      <c r="B34" s="11" t="s">
        <v>179</v>
      </c>
      <c r="C34" s="13">
        <v>215</v>
      </c>
      <c r="D34" s="257">
        <v>4.5000000000000005E-3</v>
      </c>
      <c r="E34" s="257">
        <v>1.32E-2</v>
      </c>
      <c r="F34" s="257">
        <v>1.6500000000000001E-2</v>
      </c>
      <c r="G34" s="13">
        <v>11806.293</v>
      </c>
      <c r="H34" s="13">
        <v>1216.116</v>
      </c>
      <c r="I34" s="13">
        <v>10066.745999999999</v>
      </c>
      <c r="J34" s="13">
        <f t="shared" si="0"/>
        <v>23089.154999999999</v>
      </c>
      <c r="K34" s="13">
        <f t="shared" si="1"/>
        <v>107391.41860465115</v>
      </c>
      <c r="L34" s="13">
        <v>2623600</v>
      </c>
      <c r="M34" s="13">
        <v>92130</v>
      </c>
      <c r="N34" s="13">
        <v>610105</v>
      </c>
    </row>
    <row r="35" spans="1:14">
      <c r="A35">
        <v>4901</v>
      </c>
      <c r="B35" t="s">
        <v>180</v>
      </c>
      <c r="C35" s="14">
        <v>42</v>
      </c>
      <c r="D35" s="258">
        <v>6.2500000000000003E-3</v>
      </c>
      <c r="E35" s="258">
        <v>1.32E-2</v>
      </c>
      <c r="F35" s="258">
        <v>1.6500000000000001E-2</v>
      </c>
      <c r="G35" s="14">
        <v>4914.5780000000004</v>
      </c>
      <c r="H35" s="14">
        <v>192.81200000000001</v>
      </c>
      <c r="I35" s="14">
        <v>1585.3979999999999</v>
      </c>
      <c r="J35" s="14">
        <f t="shared" si="0"/>
        <v>6692.7880000000005</v>
      </c>
      <c r="K35" s="14">
        <f t="shared" si="1"/>
        <v>159352.09523809524</v>
      </c>
      <c r="L35" s="14">
        <v>786324</v>
      </c>
      <c r="M35" s="14">
        <v>14607</v>
      </c>
      <c r="N35" s="14">
        <v>96084</v>
      </c>
    </row>
    <row r="36" spans="1:14">
      <c r="A36" s="11">
        <v>4902</v>
      </c>
      <c r="B36" s="11" t="s">
        <v>181</v>
      </c>
      <c r="C36" s="13">
        <v>109</v>
      </c>
      <c r="D36" s="257">
        <v>5.0000000000000001E-3</v>
      </c>
      <c r="E36" s="257">
        <v>1.32E-2</v>
      </c>
      <c r="F36" s="257">
        <v>1.3999999999999999E-2</v>
      </c>
      <c r="G36" s="13">
        <v>5303.35</v>
      </c>
      <c r="H36" s="13">
        <v>986.22500000000002</v>
      </c>
      <c r="I36" s="13">
        <v>3413.34</v>
      </c>
      <c r="J36" s="13">
        <f t="shared" si="0"/>
        <v>9702.9150000000009</v>
      </c>
      <c r="K36" s="13">
        <f t="shared" si="1"/>
        <v>89017.568807339456</v>
      </c>
      <c r="L36" s="13">
        <v>1060670</v>
      </c>
      <c r="M36" s="13">
        <v>74714</v>
      </c>
      <c r="N36" s="13">
        <v>243810</v>
      </c>
    </row>
    <row r="37" spans="1:14">
      <c r="A37">
        <v>4911</v>
      </c>
      <c r="B37" t="s">
        <v>182</v>
      </c>
      <c r="C37" s="14">
        <v>424</v>
      </c>
      <c r="D37" s="258">
        <v>6.2500000000000003E-3</v>
      </c>
      <c r="E37" s="258">
        <v>1.32E-2</v>
      </c>
      <c r="F37" s="258">
        <v>1.6500000000000001E-2</v>
      </c>
      <c r="G37" s="14">
        <v>28606.501</v>
      </c>
      <c r="H37" s="14">
        <v>2916.7379999999998</v>
      </c>
      <c r="I37" s="14">
        <v>13490.643</v>
      </c>
      <c r="J37" s="14">
        <f t="shared" si="0"/>
        <v>45013.881999999998</v>
      </c>
      <c r="K37" s="14">
        <f t="shared" si="1"/>
        <v>106164.81603773584</v>
      </c>
      <c r="L37" s="14">
        <v>4577014</v>
      </c>
      <c r="M37" s="14">
        <v>220965</v>
      </c>
      <c r="N37" s="14">
        <v>817614</v>
      </c>
    </row>
    <row r="38" spans="1:14">
      <c r="A38" s="11">
        <v>5200</v>
      </c>
      <c r="B38" s="11" t="s">
        <v>183</v>
      </c>
      <c r="C38" s="13">
        <v>4090</v>
      </c>
      <c r="D38" s="257">
        <v>4.7499999999999999E-3</v>
      </c>
      <c r="E38" s="257">
        <v>1.32E-2</v>
      </c>
      <c r="F38" s="257">
        <v>1.6500000000000001E-2</v>
      </c>
      <c r="G38" s="13">
        <v>299557.83</v>
      </c>
      <c r="H38" s="13">
        <v>79961.255999999994</v>
      </c>
      <c r="I38" s="13">
        <v>212706.18700000001</v>
      </c>
      <c r="J38" s="13">
        <f t="shared" si="0"/>
        <v>592225.27300000004</v>
      </c>
      <c r="K38" s="13">
        <f t="shared" si="1"/>
        <v>144798.35525672373</v>
      </c>
      <c r="L38" s="13">
        <v>63064599</v>
      </c>
      <c r="M38" s="13">
        <v>6057671</v>
      </c>
      <c r="N38" s="13">
        <v>12866773</v>
      </c>
    </row>
    <row r="39" spans="1:14">
      <c r="A39">
        <v>5508</v>
      </c>
      <c r="B39" t="s">
        <v>184</v>
      </c>
      <c r="C39" s="14">
        <v>1226</v>
      </c>
      <c r="D39" s="258">
        <v>4.0000000000000001E-3</v>
      </c>
      <c r="E39" s="258">
        <v>1.32E-2</v>
      </c>
      <c r="F39" s="258">
        <v>1.32E-2</v>
      </c>
      <c r="G39" s="14">
        <v>70857.986999999994</v>
      </c>
      <c r="H39" s="14">
        <v>14404.421</v>
      </c>
      <c r="I39" s="14">
        <v>44951.18</v>
      </c>
      <c r="J39" s="14">
        <f t="shared" si="0"/>
        <v>130213.58799999999</v>
      </c>
      <c r="K39" s="14">
        <f t="shared" si="1"/>
        <v>106210.10440456768</v>
      </c>
      <c r="L39" s="14">
        <v>17714498</v>
      </c>
      <c r="M39" s="14">
        <v>1091244</v>
      </c>
      <c r="N39" s="14">
        <v>3405393</v>
      </c>
    </row>
    <row r="40" spans="1:14">
      <c r="A40" s="11">
        <v>5604</v>
      </c>
      <c r="B40" s="11" t="s">
        <v>185</v>
      </c>
      <c r="C40" s="13">
        <v>928</v>
      </c>
      <c r="D40" s="257">
        <v>5.0000000000000001E-3</v>
      </c>
      <c r="E40" s="257">
        <v>1.32E-2</v>
      </c>
      <c r="F40" s="257">
        <v>1.6500000000000001E-2</v>
      </c>
      <c r="G40" s="13">
        <v>49536.53</v>
      </c>
      <c r="H40" s="13">
        <v>22408.954000000002</v>
      </c>
      <c r="I40" s="13">
        <v>54704.46</v>
      </c>
      <c r="J40" s="13">
        <f t="shared" si="0"/>
        <v>126649.94399999999</v>
      </c>
      <c r="K40" s="13">
        <f t="shared" si="1"/>
        <v>136476.2327586207</v>
      </c>
      <c r="L40" s="13">
        <v>9907306</v>
      </c>
      <c r="M40" s="13">
        <v>1697648</v>
      </c>
      <c r="N40" s="13">
        <v>3315421</v>
      </c>
    </row>
    <row r="41" spans="1:14">
      <c r="A41">
        <v>5609</v>
      </c>
      <c r="B41" t="s">
        <v>186</v>
      </c>
      <c r="C41" s="14">
        <v>483</v>
      </c>
      <c r="D41" s="258">
        <v>4.7999999999999996E-3</v>
      </c>
      <c r="E41" s="258">
        <v>1.32E-2</v>
      </c>
      <c r="F41" s="258">
        <v>1.6500000000000001E-2</v>
      </c>
      <c r="G41" s="14">
        <v>18278.631000000001</v>
      </c>
      <c r="H41" s="14">
        <v>5994.067</v>
      </c>
      <c r="I41" s="14">
        <v>17081.98</v>
      </c>
      <c r="J41" s="14">
        <f t="shared" si="0"/>
        <v>41354.678</v>
      </c>
      <c r="K41" s="14">
        <f t="shared" si="1"/>
        <v>85620.451345755704</v>
      </c>
      <c r="L41" s="14">
        <v>3808049</v>
      </c>
      <c r="M41" s="14">
        <v>454096</v>
      </c>
      <c r="N41" s="14">
        <v>1035271</v>
      </c>
    </row>
    <row r="42" spans="1:14">
      <c r="A42" s="11">
        <v>5611</v>
      </c>
      <c r="B42" s="11" t="s">
        <v>187</v>
      </c>
      <c r="C42" s="13">
        <v>90</v>
      </c>
      <c r="D42" s="257">
        <v>4.5000000000000005E-3</v>
      </c>
      <c r="E42" s="257">
        <v>1.32E-2</v>
      </c>
      <c r="F42" s="257">
        <v>4.5000000000000005E-3</v>
      </c>
      <c r="G42" s="13">
        <v>6387.951</v>
      </c>
      <c r="H42" s="13">
        <v>0</v>
      </c>
      <c r="I42" s="13">
        <v>241.268</v>
      </c>
      <c r="J42" s="13">
        <f t="shared" si="0"/>
        <v>6629.2190000000001</v>
      </c>
      <c r="K42" s="13">
        <f t="shared" si="1"/>
        <v>73657.988888888896</v>
      </c>
      <c r="L42" s="13">
        <v>1419529</v>
      </c>
      <c r="M42" s="13">
        <v>0</v>
      </c>
      <c r="N42" s="13">
        <v>53614</v>
      </c>
    </row>
    <row r="43" spans="1:14">
      <c r="A43">
        <v>5612</v>
      </c>
      <c r="B43" t="s">
        <v>188</v>
      </c>
      <c r="C43" s="14">
        <v>384</v>
      </c>
      <c r="D43" s="258">
        <v>6.2500000000000003E-3</v>
      </c>
      <c r="E43" s="258">
        <v>1.32E-2</v>
      </c>
      <c r="F43" s="258">
        <v>1.6500000000000001E-2</v>
      </c>
      <c r="G43" s="14">
        <v>43407.951999999997</v>
      </c>
      <c r="H43" s="14">
        <v>3672.0160000000001</v>
      </c>
      <c r="I43" s="14">
        <v>78045.172000000006</v>
      </c>
      <c r="J43" s="14">
        <f t="shared" si="0"/>
        <v>125125.14000000001</v>
      </c>
      <c r="K43" s="14">
        <f t="shared" si="1"/>
        <v>325846.71875000006</v>
      </c>
      <c r="L43" s="14">
        <v>6945224</v>
      </c>
      <c r="M43" s="14">
        <v>278183</v>
      </c>
      <c r="N43" s="14">
        <v>4730010</v>
      </c>
    </row>
    <row r="44" spans="1:14">
      <c r="A44" s="11">
        <v>5706</v>
      </c>
      <c r="B44" s="11" t="s">
        <v>189</v>
      </c>
      <c r="C44" s="13">
        <v>204</v>
      </c>
      <c r="D44" s="257">
        <v>4.7499999999999999E-3</v>
      </c>
      <c r="E44" s="257">
        <v>1.32E-2</v>
      </c>
      <c r="F44" s="257">
        <v>4.7499999999999999E-3</v>
      </c>
      <c r="G44" s="13">
        <v>18095.483</v>
      </c>
      <c r="H44" s="13">
        <v>0</v>
      </c>
      <c r="I44" s="13">
        <v>203.292</v>
      </c>
      <c r="J44" s="13">
        <f t="shared" si="0"/>
        <v>18298.775000000001</v>
      </c>
      <c r="K44" s="13">
        <f t="shared" si="1"/>
        <v>89699.877450980392</v>
      </c>
      <c r="L44" s="13">
        <v>3809549</v>
      </c>
      <c r="M44" s="13">
        <v>0</v>
      </c>
      <c r="N44" s="13">
        <v>42798</v>
      </c>
    </row>
    <row r="45" spans="1:14">
      <c r="A45">
        <v>6000</v>
      </c>
      <c r="B45" t="s">
        <v>1195</v>
      </c>
      <c r="C45" s="14">
        <v>19642</v>
      </c>
      <c r="D45" s="258">
        <v>3.3E-3</v>
      </c>
      <c r="E45" s="258">
        <v>1.32E-2</v>
      </c>
      <c r="F45" s="258">
        <v>1.6299999999999999E-2</v>
      </c>
      <c r="G45" s="14">
        <v>1114183.148</v>
      </c>
      <c r="H45" s="14">
        <v>410349.86300000001</v>
      </c>
      <c r="I45" s="14">
        <v>1154091.0530000001</v>
      </c>
      <c r="J45" s="14">
        <f t="shared" si="0"/>
        <v>2678624.0640000002</v>
      </c>
      <c r="K45" s="14">
        <f t="shared" si="1"/>
        <v>136372.26677527747</v>
      </c>
      <c r="L45" s="14">
        <v>337631249</v>
      </c>
      <c r="M45" s="14">
        <v>31087112</v>
      </c>
      <c r="N45" s="14">
        <v>70803136</v>
      </c>
    </row>
    <row r="46" spans="1:14">
      <c r="A46" s="11">
        <v>6100</v>
      </c>
      <c r="B46" s="11" t="s">
        <v>191</v>
      </c>
      <c r="C46" s="13">
        <v>3041</v>
      </c>
      <c r="D46" s="257">
        <v>4.5999999999999999E-3</v>
      </c>
      <c r="E46" s="257">
        <v>1.32E-2</v>
      </c>
      <c r="F46" s="257">
        <v>1.55E-2</v>
      </c>
      <c r="G46" s="13">
        <v>179203.87400000001</v>
      </c>
      <c r="H46" s="13">
        <v>30418.065999999999</v>
      </c>
      <c r="I46" s="13">
        <v>222664.50599999999</v>
      </c>
      <c r="J46" s="13">
        <f t="shared" si="0"/>
        <v>432286.446</v>
      </c>
      <c r="K46" s="13">
        <f t="shared" si="1"/>
        <v>142152.72804998356</v>
      </c>
      <c r="L46" s="13">
        <v>38957367</v>
      </c>
      <c r="M46" s="13">
        <v>2304399</v>
      </c>
      <c r="N46" s="13">
        <v>14365447</v>
      </c>
    </row>
    <row r="47" spans="1:14">
      <c r="A47">
        <v>6250</v>
      </c>
      <c r="B47" t="s">
        <v>192</v>
      </c>
      <c r="C47" s="14">
        <v>1966</v>
      </c>
      <c r="D47" s="258">
        <v>4.7999999999999996E-3</v>
      </c>
      <c r="E47" s="258">
        <v>1.32E-2</v>
      </c>
      <c r="F47" s="258">
        <v>1.6500000000000001E-2</v>
      </c>
      <c r="G47" s="14">
        <v>104140.27099999999</v>
      </c>
      <c r="H47" s="14">
        <v>25390.423999999999</v>
      </c>
      <c r="I47" s="14">
        <v>74492.187999999995</v>
      </c>
      <c r="J47" s="14">
        <f t="shared" si="0"/>
        <v>204022.88299999997</v>
      </c>
      <c r="K47" s="14">
        <f t="shared" si="1"/>
        <v>103775.62716174973</v>
      </c>
      <c r="L47" s="14">
        <v>21695890</v>
      </c>
      <c r="M47" s="14">
        <v>1923517</v>
      </c>
      <c r="N47" s="14">
        <v>4514676</v>
      </c>
    </row>
    <row r="48" spans="1:14">
      <c r="A48" s="11">
        <v>6400</v>
      </c>
      <c r="B48" s="11" t="s">
        <v>193</v>
      </c>
      <c r="C48" s="13">
        <v>1860</v>
      </c>
      <c r="D48" s="257">
        <v>5.0000000000000001E-3</v>
      </c>
      <c r="E48" s="257">
        <v>1.32E-2</v>
      </c>
      <c r="F48" s="257">
        <v>1.6500000000000001E-2</v>
      </c>
      <c r="G48" s="13">
        <v>126214.92600000001</v>
      </c>
      <c r="H48" s="13">
        <v>25648.708999999999</v>
      </c>
      <c r="I48" s="13">
        <v>93455.313999999998</v>
      </c>
      <c r="J48" s="13">
        <f t="shared" si="0"/>
        <v>245318.94900000002</v>
      </c>
      <c r="K48" s="13">
        <f t="shared" si="1"/>
        <v>131891.90806451614</v>
      </c>
      <c r="L48" s="13">
        <v>25242986</v>
      </c>
      <c r="M48" s="13">
        <v>1943084</v>
      </c>
      <c r="N48" s="13">
        <v>5663958</v>
      </c>
    </row>
    <row r="49" spans="1:14">
      <c r="A49">
        <v>6513</v>
      </c>
      <c r="B49" t="s">
        <v>194</v>
      </c>
      <c r="C49" s="14">
        <v>1119</v>
      </c>
      <c r="D49" s="258">
        <v>3.9000000000000003E-3</v>
      </c>
      <c r="E49" s="258">
        <v>1.32E-2</v>
      </c>
      <c r="F49" s="258">
        <v>1.2E-2</v>
      </c>
      <c r="G49" s="14">
        <v>81390.865000000005</v>
      </c>
      <c r="H49" s="14">
        <v>13496.921</v>
      </c>
      <c r="I49" s="14">
        <v>8783.7720000000008</v>
      </c>
      <c r="J49" s="14">
        <f t="shared" si="0"/>
        <v>103671.558</v>
      </c>
      <c r="K49" s="14">
        <f t="shared" si="1"/>
        <v>92646.611260053614</v>
      </c>
      <c r="L49" s="14">
        <v>20869429</v>
      </c>
      <c r="M49" s="14">
        <v>1022494</v>
      </c>
      <c r="N49" s="14">
        <v>731981</v>
      </c>
    </row>
    <row r="50" spans="1:14">
      <c r="A50" s="11">
        <v>6515</v>
      </c>
      <c r="B50" s="11" t="s">
        <v>195</v>
      </c>
      <c r="C50" s="13">
        <v>704</v>
      </c>
      <c r="D50" s="257">
        <v>4.0000000000000001E-3</v>
      </c>
      <c r="E50" s="257">
        <v>1.32E-2</v>
      </c>
      <c r="F50" s="257">
        <v>1.3999999999999999E-2</v>
      </c>
      <c r="G50" s="13">
        <v>47948.572</v>
      </c>
      <c r="H50" s="13">
        <v>4535.0709999999999</v>
      </c>
      <c r="I50" s="13">
        <v>25769.772000000001</v>
      </c>
      <c r="J50" s="13">
        <f t="shared" si="0"/>
        <v>78253.414999999994</v>
      </c>
      <c r="K50" s="13">
        <f t="shared" si="1"/>
        <v>111155.4190340909</v>
      </c>
      <c r="L50" s="13">
        <v>11987143</v>
      </c>
      <c r="M50" s="13">
        <v>343566</v>
      </c>
      <c r="N50" s="13">
        <v>1840698</v>
      </c>
    </row>
    <row r="51" spans="1:14">
      <c r="A51">
        <v>6601</v>
      </c>
      <c r="B51" t="s">
        <v>196</v>
      </c>
      <c r="C51" s="14">
        <v>449</v>
      </c>
      <c r="D51" s="258">
        <v>4.1999999999999997E-3</v>
      </c>
      <c r="E51" s="258">
        <v>1.32E-2</v>
      </c>
      <c r="F51" s="258">
        <v>1.26E-2</v>
      </c>
      <c r="G51" s="14">
        <v>40656.728000000003</v>
      </c>
      <c r="H51" s="14">
        <v>3618.252</v>
      </c>
      <c r="I51" s="14">
        <v>21397.845000000001</v>
      </c>
      <c r="J51" s="14">
        <f t="shared" si="0"/>
        <v>65672.825000000012</v>
      </c>
      <c r="K51" s="14">
        <f t="shared" si="1"/>
        <v>146264.64365256127</v>
      </c>
      <c r="L51" s="14">
        <v>9680175</v>
      </c>
      <c r="M51" s="14">
        <v>274110</v>
      </c>
      <c r="N51" s="14">
        <v>1698242</v>
      </c>
    </row>
    <row r="52" spans="1:14">
      <c r="A52" s="11">
        <v>6602</v>
      </c>
      <c r="B52" s="11" t="s">
        <v>197</v>
      </c>
      <c r="C52" s="13">
        <v>369</v>
      </c>
      <c r="D52" s="257">
        <v>4.7999999999999996E-3</v>
      </c>
      <c r="E52" s="257">
        <v>1.32E-2</v>
      </c>
      <c r="F52" s="257">
        <v>1.4999999999999999E-2</v>
      </c>
      <c r="G52" s="13">
        <v>25115.137999999999</v>
      </c>
      <c r="H52" s="13">
        <v>3781.4180000000001</v>
      </c>
      <c r="I52" s="13">
        <v>8202.8850000000002</v>
      </c>
      <c r="J52" s="13">
        <f t="shared" si="0"/>
        <v>37099.440999999999</v>
      </c>
      <c r="K52" s="13">
        <f t="shared" si="1"/>
        <v>100540.49051490515</v>
      </c>
      <c r="L52" s="13">
        <v>5232322</v>
      </c>
      <c r="M52" s="13">
        <v>286471</v>
      </c>
      <c r="N52" s="13">
        <v>546859</v>
      </c>
    </row>
    <row r="53" spans="1:14">
      <c r="A53">
        <v>6607</v>
      </c>
      <c r="B53" t="s">
        <v>198</v>
      </c>
      <c r="C53" s="14">
        <v>483</v>
      </c>
      <c r="D53" s="258">
        <v>6.2500000000000003E-3</v>
      </c>
      <c r="E53" s="258">
        <v>1.32E-2</v>
      </c>
      <c r="F53" s="258">
        <v>1.6500000000000001E-2</v>
      </c>
      <c r="G53" s="14">
        <v>36333.135000000002</v>
      </c>
      <c r="H53" s="14">
        <v>4080.384</v>
      </c>
      <c r="I53" s="14">
        <v>86035.421000000002</v>
      </c>
      <c r="J53" s="14">
        <f t="shared" si="0"/>
        <v>126448.94</v>
      </c>
      <c r="K53" s="14">
        <f t="shared" si="1"/>
        <v>261799.0476190476</v>
      </c>
      <c r="L53" s="14">
        <v>5813281</v>
      </c>
      <c r="M53" s="14">
        <v>309120</v>
      </c>
      <c r="N53" s="14">
        <v>5214267</v>
      </c>
    </row>
    <row r="54" spans="1:14">
      <c r="A54" s="11">
        <v>6611</v>
      </c>
      <c r="B54" s="11" t="s">
        <v>199</v>
      </c>
      <c r="C54" s="13">
        <v>61</v>
      </c>
      <c r="D54" s="257">
        <v>4.5000000000000005E-3</v>
      </c>
      <c r="E54" s="257">
        <v>1.32E-2</v>
      </c>
      <c r="F54" s="257">
        <v>1.4999999999999999E-2</v>
      </c>
      <c r="G54" s="13">
        <v>3987.9720000000002</v>
      </c>
      <c r="H54" s="13">
        <v>0</v>
      </c>
      <c r="I54" s="13">
        <v>424.59</v>
      </c>
      <c r="J54" s="13">
        <f t="shared" si="0"/>
        <v>4412.5619999999999</v>
      </c>
      <c r="K54" s="13">
        <f t="shared" si="1"/>
        <v>72337.081967213104</v>
      </c>
      <c r="L54" s="13">
        <v>886207</v>
      </c>
      <c r="M54" s="13">
        <v>0</v>
      </c>
      <c r="N54" s="13">
        <v>28306</v>
      </c>
    </row>
    <row r="55" spans="1:14">
      <c r="A55">
        <v>6612</v>
      </c>
      <c r="B55" t="s">
        <v>200</v>
      </c>
      <c r="C55" s="14">
        <v>867</v>
      </c>
      <c r="D55" s="258">
        <v>6.2500000000000003E-3</v>
      </c>
      <c r="E55" s="258">
        <v>1.32E-2</v>
      </c>
      <c r="F55" s="258">
        <v>1.6500000000000001E-2</v>
      </c>
      <c r="G55" s="14">
        <v>124306.73</v>
      </c>
      <c r="H55" s="14">
        <v>14360.65</v>
      </c>
      <c r="I55" s="14">
        <v>112208.799</v>
      </c>
      <c r="J55" s="14">
        <f t="shared" si="0"/>
        <v>250876.179</v>
      </c>
      <c r="K55" s="14">
        <f t="shared" si="1"/>
        <v>289361.22145328723</v>
      </c>
      <c r="L55" s="14">
        <v>19888987</v>
      </c>
      <c r="M55" s="14">
        <v>1087928</v>
      </c>
      <c r="N55" s="14">
        <v>6800533</v>
      </c>
    </row>
    <row r="56" spans="1:14">
      <c r="A56" s="11">
        <v>6706</v>
      </c>
      <c r="B56" s="11" t="s">
        <v>201</v>
      </c>
      <c r="C56" s="13">
        <v>94</v>
      </c>
      <c r="D56" s="257">
        <v>5.0000000000000001E-3</v>
      </c>
      <c r="E56" s="257">
        <v>1.32E-2</v>
      </c>
      <c r="F56" s="257">
        <v>5.0000000000000001E-3</v>
      </c>
      <c r="G56" s="13">
        <v>4384.54</v>
      </c>
      <c r="H56" s="13">
        <v>288.81599999999997</v>
      </c>
      <c r="I56" s="13">
        <v>652.01499999999999</v>
      </c>
      <c r="J56" s="13">
        <f t="shared" si="0"/>
        <v>5325.3710000000001</v>
      </c>
      <c r="K56" s="13">
        <f t="shared" si="1"/>
        <v>56652.882978723406</v>
      </c>
      <c r="L56" s="13">
        <v>876908</v>
      </c>
      <c r="M56" s="13">
        <v>21880</v>
      </c>
      <c r="N56" s="13">
        <v>130403</v>
      </c>
    </row>
    <row r="57" spans="1:14">
      <c r="A57">
        <v>6709</v>
      </c>
      <c r="B57" t="s">
        <v>202</v>
      </c>
      <c r="C57" s="14">
        <v>506</v>
      </c>
      <c r="D57" s="258">
        <v>6.2500000000000003E-3</v>
      </c>
      <c r="E57" s="258">
        <v>1.32E-2</v>
      </c>
      <c r="F57" s="258">
        <v>1.6500000000000001E-2</v>
      </c>
      <c r="G57" s="14">
        <v>17689.058000000001</v>
      </c>
      <c r="H57" s="14">
        <v>7897.0060000000003</v>
      </c>
      <c r="I57" s="14">
        <v>26069.242999999999</v>
      </c>
      <c r="J57" s="14">
        <f t="shared" si="0"/>
        <v>51655.307000000001</v>
      </c>
      <c r="K57" s="14">
        <f t="shared" si="1"/>
        <v>102085.58695652174</v>
      </c>
      <c r="L57" s="14">
        <v>2830230</v>
      </c>
      <c r="M57" s="14">
        <v>598258</v>
      </c>
      <c r="N57" s="14">
        <v>1579954</v>
      </c>
    </row>
    <row r="58" spans="1:14">
      <c r="A58" s="11">
        <v>7300</v>
      </c>
      <c r="B58" s="11" t="s">
        <v>203</v>
      </c>
      <c r="C58" s="13">
        <v>5206</v>
      </c>
      <c r="D58" s="257">
        <v>4.7999999999999996E-3</v>
      </c>
      <c r="E58" s="257">
        <v>1.32E-2</v>
      </c>
      <c r="F58" s="257">
        <v>1.6500000000000001E-2</v>
      </c>
      <c r="G58" s="13">
        <v>223585.446</v>
      </c>
      <c r="H58" s="13">
        <v>75031.388000000006</v>
      </c>
      <c r="I58" s="13">
        <v>280626.36099999998</v>
      </c>
      <c r="J58" s="13">
        <f t="shared" si="0"/>
        <v>579243.19500000007</v>
      </c>
      <c r="K58" s="13">
        <f t="shared" si="1"/>
        <v>111264.53995389935</v>
      </c>
      <c r="L58" s="13">
        <v>46580299</v>
      </c>
      <c r="M58" s="13">
        <v>5684196</v>
      </c>
      <c r="N58" s="13">
        <v>17007655</v>
      </c>
    </row>
    <row r="59" spans="1:14">
      <c r="A59">
        <v>7400</v>
      </c>
      <c r="B59" t="s">
        <v>204</v>
      </c>
      <c r="C59" s="14">
        <v>5057</v>
      </c>
      <c r="D59" s="258">
        <v>5.0000000000000001E-3</v>
      </c>
      <c r="E59" s="258">
        <v>1.32E-2</v>
      </c>
      <c r="F59" s="258">
        <v>1.6500000000000001E-2</v>
      </c>
      <c r="G59" s="14">
        <v>321888.56900000002</v>
      </c>
      <c r="H59" s="14">
        <v>72295.593999999997</v>
      </c>
      <c r="I59" s="14">
        <v>261925.64499999999</v>
      </c>
      <c r="J59" s="14">
        <f t="shared" si="0"/>
        <v>656109.80799999996</v>
      </c>
      <c r="K59" s="14">
        <f t="shared" si="1"/>
        <v>129742.89262408542</v>
      </c>
      <c r="L59" s="14">
        <v>64377716</v>
      </c>
      <c r="M59" s="14">
        <v>5476939</v>
      </c>
      <c r="N59" s="14">
        <v>15874280</v>
      </c>
    </row>
    <row r="60" spans="1:14">
      <c r="A60" s="11">
        <v>7502</v>
      </c>
      <c r="B60" s="11" t="s">
        <v>205</v>
      </c>
      <c r="C60" s="13">
        <v>665</v>
      </c>
      <c r="D60" s="257">
        <v>6.2500000000000003E-3</v>
      </c>
      <c r="E60" s="257">
        <v>1.32E-2</v>
      </c>
      <c r="F60" s="257">
        <v>1.6500000000000001E-2</v>
      </c>
      <c r="G60" s="13">
        <v>44710.472000000002</v>
      </c>
      <c r="H60" s="13">
        <v>4704.5209999999997</v>
      </c>
      <c r="I60" s="13">
        <v>28459.133000000002</v>
      </c>
      <c r="J60" s="13">
        <f t="shared" si="0"/>
        <v>77874.126000000004</v>
      </c>
      <c r="K60" s="13">
        <f t="shared" si="1"/>
        <v>117103.94887218045</v>
      </c>
      <c r="L60" s="13">
        <v>7153650</v>
      </c>
      <c r="M60" s="13">
        <v>356403</v>
      </c>
      <c r="N60" s="13">
        <v>1724795</v>
      </c>
    </row>
    <row r="61" spans="1:14">
      <c r="A61">
        <v>7505</v>
      </c>
      <c r="B61" t="s">
        <v>206</v>
      </c>
      <c r="C61" s="14">
        <v>103</v>
      </c>
      <c r="D61" s="258">
        <v>4.0000000000000001E-3</v>
      </c>
      <c r="E61" s="258">
        <v>1.32E-2</v>
      </c>
      <c r="F61" s="258">
        <v>1.6500000000000001E-2</v>
      </c>
      <c r="G61" s="14">
        <v>6190.22</v>
      </c>
      <c r="H61" s="14">
        <v>0</v>
      </c>
      <c r="I61" s="14">
        <v>153817.07800000001</v>
      </c>
      <c r="J61" s="14">
        <f t="shared" si="0"/>
        <v>160007.29800000001</v>
      </c>
      <c r="K61" s="14">
        <f t="shared" si="1"/>
        <v>1553468.9126213593</v>
      </c>
      <c r="L61" s="14">
        <v>1547555</v>
      </c>
      <c r="M61" s="14">
        <v>0</v>
      </c>
      <c r="N61" s="14">
        <v>9322247</v>
      </c>
    </row>
    <row r="62" spans="1:14">
      <c r="A62" s="11">
        <v>8000</v>
      </c>
      <c r="B62" s="11" t="s">
        <v>207</v>
      </c>
      <c r="C62" s="13">
        <v>4414</v>
      </c>
      <c r="D62" s="257">
        <v>2.8100000000000004E-3</v>
      </c>
      <c r="E62" s="257">
        <v>1.32E-2</v>
      </c>
      <c r="F62" s="257">
        <v>1.4499999999999999E-2</v>
      </c>
      <c r="G62" s="13">
        <v>172336.226</v>
      </c>
      <c r="H62" s="13">
        <v>43919.766000000003</v>
      </c>
      <c r="I62" s="13">
        <v>219384.92199999999</v>
      </c>
      <c r="J62" s="13">
        <f t="shared" si="0"/>
        <v>435640.91399999999</v>
      </c>
      <c r="K62" s="13">
        <f t="shared" si="1"/>
        <v>98695.268237426368</v>
      </c>
      <c r="L62" s="13">
        <v>61329450</v>
      </c>
      <c r="M62" s="13">
        <v>3327255</v>
      </c>
      <c r="N62" s="13">
        <v>15129993</v>
      </c>
    </row>
    <row r="63" spans="1:14">
      <c r="A63">
        <v>8200</v>
      </c>
      <c r="B63" t="s">
        <v>208</v>
      </c>
      <c r="C63" s="14">
        <v>10834</v>
      </c>
      <c r="D63" s="258">
        <v>2.5440000000000003E-3</v>
      </c>
      <c r="E63" s="258">
        <v>1.32E-2</v>
      </c>
      <c r="F63" s="258">
        <v>1.6E-2</v>
      </c>
      <c r="G63" s="14">
        <v>470061.98800000001</v>
      </c>
      <c r="H63" s="14">
        <v>144665.677</v>
      </c>
      <c r="I63" s="14">
        <v>536553.41799999995</v>
      </c>
      <c r="J63" s="14">
        <f t="shared" si="0"/>
        <v>1151281.0830000001</v>
      </c>
      <c r="K63" s="14">
        <f t="shared" si="1"/>
        <v>106265.56055012</v>
      </c>
      <c r="L63" s="14">
        <v>184772784</v>
      </c>
      <c r="M63" s="14">
        <v>10959521</v>
      </c>
      <c r="N63" s="14">
        <v>33534591</v>
      </c>
    </row>
    <row r="64" spans="1:14">
      <c r="A64" s="11">
        <v>8401</v>
      </c>
      <c r="B64" s="11" t="s">
        <v>209</v>
      </c>
      <c r="C64" s="13">
        <v>2450</v>
      </c>
      <c r="D64" s="257">
        <v>4.0999999999999995E-3</v>
      </c>
      <c r="E64" s="257">
        <v>1.32E-2</v>
      </c>
      <c r="F64" s="257">
        <v>1.49E-2</v>
      </c>
      <c r="G64" s="13">
        <v>116934.304</v>
      </c>
      <c r="H64" s="13">
        <v>21317.287</v>
      </c>
      <c r="I64" s="13">
        <v>115008.18</v>
      </c>
      <c r="J64" s="13">
        <f t="shared" si="0"/>
        <v>253259.77100000001</v>
      </c>
      <c r="K64" s="13">
        <f t="shared" si="1"/>
        <v>103371.33510204082</v>
      </c>
      <c r="L64" s="13">
        <v>28520543</v>
      </c>
      <c r="M64" s="13">
        <v>1614946</v>
      </c>
      <c r="N64" s="13">
        <v>7718671</v>
      </c>
    </row>
    <row r="65" spans="1:14">
      <c r="A65">
        <v>8508</v>
      </c>
      <c r="B65" t="s">
        <v>210</v>
      </c>
      <c r="C65" s="14">
        <v>814</v>
      </c>
      <c r="D65" s="258">
        <v>3.9000000000000003E-3</v>
      </c>
      <c r="E65" s="258">
        <v>1.32E-2</v>
      </c>
      <c r="F65" s="258">
        <v>1.6500000000000001E-2</v>
      </c>
      <c r="G65" s="14">
        <v>38802.201999999997</v>
      </c>
      <c r="H65" s="14">
        <v>4805.9880000000003</v>
      </c>
      <c r="I65" s="14">
        <v>67002.59</v>
      </c>
      <c r="J65" s="14">
        <f t="shared" si="0"/>
        <v>110610.78</v>
      </c>
      <c r="K65" s="14">
        <f t="shared" si="1"/>
        <v>135885.4791154791</v>
      </c>
      <c r="L65" s="14">
        <v>9949273</v>
      </c>
      <c r="M65" s="14">
        <v>364090</v>
      </c>
      <c r="N65" s="14">
        <v>4060763</v>
      </c>
    </row>
    <row r="66" spans="1:14">
      <c r="A66" s="11">
        <v>8509</v>
      </c>
      <c r="B66" s="11" t="s">
        <v>211</v>
      </c>
      <c r="C66" s="13">
        <v>641</v>
      </c>
      <c r="D66" s="257">
        <v>6.2500000000000003E-3</v>
      </c>
      <c r="E66" s="257">
        <v>1.32E-2</v>
      </c>
      <c r="F66" s="257">
        <v>1.6500000000000001E-2</v>
      </c>
      <c r="G66" s="13">
        <v>57904.148000000001</v>
      </c>
      <c r="H66" s="13">
        <v>8957.6380000000008</v>
      </c>
      <c r="I66" s="13">
        <v>48636.559000000001</v>
      </c>
      <c r="J66" s="13">
        <f t="shared" si="0"/>
        <v>115498.345</v>
      </c>
      <c r="K66" s="13">
        <f t="shared" si="1"/>
        <v>180184.6255850234</v>
      </c>
      <c r="L66" s="13">
        <v>9264604</v>
      </c>
      <c r="M66" s="13">
        <v>678609</v>
      </c>
      <c r="N66" s="13">
        <v>2947670</v>
      </c>
    </row>
    <row r="67" spans="1:14">
      <c r="A67">
        <v>8610</v>
      </c>
      <c r="B67" t="s">
        <v>212</v>
      </c>
      <c r="C67" s="14">
        <v>261</v>
      </c>
      <c r="D67" s="258">
        <v>2.2000000000000001E-3</v>
      </c>
      <c r="E67" s="258">
        <v>1.32E-2</v>
      </c>
      <c r="F67" s="258">
        <v>1.6500000000000001E-2</v>
      </c>
      <c r="G67" s="14">
        <v>10592.152</v>
      </c>
      <c r="H67" s="14">
        <v>0</v>
      </c>
      <c r="I67" s="14">
        <v>294676.90100000001</v>
      </c>
      <c r="J67" s="14">
        <f t="shared" si="0"/>
        <v>305269.05300000001</v>
      </c>
      <c r="K67" s="14">
        <f t="shared" si="1"/>
        <v>1169613.2298850575</v>
      </c>
      <c r="L67" s="14">
        <v>4814616</v>
      </c>
      <c r="M67" s="14">
        <v>0</v>
      </c>
      <c r="N67" s="14">
        <v>17859206</v>
      </c>
    </row>
    <row r="68" spans="1:14">
      <c r="A68" s="11">
        <v>8613</v>
      </c>
      <c r="B68" s="11" t="s">
        <v>213</v>
      </c>
      <c r="C68" s="13">
        <v>1971</v>
      </c>
      <c r="D68" s="257">
        <v>3.7499999999999999E-3</v>
      </c>
      <c r="E68" s="257">
        <v>1.32E-2</v>
      </c>
      <c r="F68" s="257">
        <v>1.4999999999999999E-2</v>
      </c>
      <c r="G68" s="13">
        <v>129481.692</v>
      </c>
      <c r="H68" s="13">
        <v>19983.546999999999</v>
      </c>
      <c r="I68" s="13">
        <v>106523.038</v>
      </c>
      <c r="J68" s="13">
        <f t="shared" si="0"/>
        <v>255988.277</v>
      </c>
      <c r="K68" s="13">
        <f t="shared" si="1"/>
        <v>129877.36022323693</v>
      </c>
      <c r="L68" s="13">
        <v>34528251</v>
      </c>
      <c r="M68" s="13">
        <v>1513905</v>
      </c>
      <c r="N68" s="13">
        <v>7101542</v>
      </c>
    </row>
    <row r="69" spans="1:14">
      <c r="A69">
        <v>8614</v>
      </c>
      <c r="B69" t="s">
        <v>214</v>
      </c>
      <c r="C69" s="14">
        <v>1810</v>
      </c>
      <c r="D69" s="258">
        <v>3.5999999999999999E-3</v>
      </c>
      <c r="E69" s="258">
        <v>1.32E-2</v>
      </c>
      <c r="F69" s="258">
        <v>1.4999999999999999E-2</v>
      </c>
      <c r="G69" s="14">
        <v>142528.14000000001</v>
      </c>
      <c r="H69" s="14">
        <v>24456.853999999999</v>
      </c>
      <c r="I69" s="14">
        <v>111663.076</v>
      </c>
      <c r="J69" s="14">
        <f t="shared" si="0"/>
        <v>278648.07</v>
      </c>
      <c r="K69" s="14">
        <f t="shared" si="1"/>
        <v>153949.20994475138</v>
      </c>
      <c r="L69" s="14">
        <v>39591129</v>
      </c>
      <c r="M69" s="14">
        <v>1852792</v>
      </c>
      <c r="N69" s="14">
        <v>7444205</v>
      </c>
    </row>
    <row r="70" spans="1:14">
      <c r="A70" s="11">
        <v>8710</v>
      </c>
      <c r="B70" s="11" t="s">
        <v>215</v>
      </c>
      <c r="C70" s="13">
        <v>818</v>
      </c>
      <c r="D70" s="257">
        <v>4.8999999999999998E-3</v>
      </c>
      <c r="E70" s="257">
        <v>1.32E-2</v>
      </c>
      <c r="F70" s="257">
        <v>1.32E-2</v>
      </c>
      <c r="G70" s="13">
        <v>122512.47100000001</v>
      </c>
      <c r="H70" s="13">
        <v>9230.7990000000009</v>
      </c>
      <c r="I70" s="13">
        <v>37982.002999999997</v>
      </c>
      <c r="J70" s="13">
        <f t="shared" si="0"/>
        <v>169725.27300000002</v>
      </c>
      <c r="K70" s="13">
        <f t="shared" si="1"/>
        <v>207488.108801956</v>
      </c>
      <c r="L70" s="13">
        <v>25002531</v>
      </c>
      <c r="M70" s="13">
        <v>699303</v>
      </c>
      <c r="N70" s="13">
        <v>2877425</v>
      </c>
    </row>
    <row r="71" spans="1:14">
      <c r="A71">
        <v>8716</v>
      </c>
      <c r="B71" t="s">
        <v>216</v>
      </c>
      <c r="C71" s="14">
        <v>2984</v>
      </c>
      <c r="D71" s="258">
        <v>4.15E-3</v>
      </c>
      <c r="E71" s="258">
        <v>1.32E-2</v>
      </c>
      <c r="F71" s="258">
        <v>1.4800000000000001E-2</v>
      </c>
      <c r="G71" s="14">
        <v>231109.223</v>
      </c>
      <c r="H71" s="14">
        <v>62508.188999999998</v>
      </c>
      <c r="I71" s="14">
        <v>92092.023000000001</v>
      </c>
      <c r="J71" s="14">
        <f t="shared" si="0"/>
        <v>385709.435</v>
      </c>
      <c r="K71" s="14">
        <f t="shared" si="1"/>
        <v>129259.19403485255</v>
      </c>
      <c r="L71" s="14">
        <v>55688882</v>
      </c>
      <c r="M71" s="14">
        <v>4735469</v>
      </c>
      <c r="N71" s="14">
        <v>6222435</v>
      </c>
    </row>
    <row r="72" spans="1:14">
      <c r="A72" s="11">
        <v>8717</v>
      </c>
      <c r="B72" s="11" t="s">
        <v>217</v>
      </c>
      <c r="C72" s="13">
        <v>2481</v>
      </c>
      <c r="D72" s="257">
        <v>3.0999999999999999E-3</v>
      </c>
      <c r="E72" s="257">
        <v>1.32E-2</v>
      </c>
      <c r="F72" s="257">
        <v>1.6500000000000001E-2</v>
      </c>
      <c r="G72" s="13">
        <v>128100.084</v>
      </c>
      <c r="H72" s="13">
        <v>31611.4</v>
      </c>
      <c r="I72" s="13">
        <v>391680.02299999999</v>
      </c>
      <c r="J72" s="13">
        <f t="shared" si="0"/>
        <v>551391.50699999998</v>
      </c>
      <c r="K72" s="13">
        <f t="shared" si="1"/>
        <v>222245.6698911729</v>
      </c>
      <c r="L72" s="13">
        <v>41322579</v>
      </c>
      <c r="M72" s="13">
        <v>2394803</v>
      </c>
      <c r="N72" s="13">
        <v>23738182</v>
      </c>
    </row>
    <row r="73" spans="1:14">
      <c r="A73">
        <v>8719</v>
      </c>
      <c r="B73" t="s">
        <v>218</v>
      </c>
      <c r="C73" s="14">
        <v>525</v>
      </c>
      <c r="D73" s="258">
        <v>4.6999999999999993E-3</v>
      </c>
      <c r="E73" s="258">
        <v>1.32E-2</v>
      </c>
      <c r="F73" s="258">
        <v>1.6500000000000001E-2</v>
      </c>
      <c r="G73" s="14">
        <v>432123.79800000001</v>
      </c>
      <c r="H73" s="14">
        <v>10790.644</v>
      </c>
      <c r="I73" s="14">
        <v>220162.22700000001</v>
      </c>
      <c r="J73" s="14">
        <f t="shared" ref="J73:J76" si="2">G73+H73+I73</f>
        <v>663076.66899999999</v>
      </c>
      <c r="K73" s="14">
        <f t="shared" ref="K73:K78" si="3">(J73/C73)*1000</f>
        <v>1263003.1790476192</v>
      </c>
      <c r="L73" s="14">
        <v>91941205</v>
      </c>
      <c r="M73" s="14">
        <v>817473</v>
      </c>
      <c r="N73" s="14">
        <v>13343164</v>
      </c>
    </row>
    <row r="74" spans="1:14">
      <c r="A74" s="11">
        <v>8720</v>
      </c>
      <c r="B74" s="11" t="s">
        <v>219</v>
      </c>
      <c r="C74" s="13">
        <v>576</v>
      </c>
      <c r="D74" s="257">
        <v>4.5000000000000005E-3</v>
      </c>
      <c r="E74" s="257">
        <v>1.32E-2</v>
      </c>
      <c r="F74" s="257">
        <v>1.6500000000000001E-2</v>
      </c>
      <c r="G74" s="13">
        <v>71727.451000000001</v>
      </c>
      <c r="H74" s="13">
        <v>7357.1390000000001</v>
      </c>
      <c r="I74" s="13">
        <v>259150.42800000001</v>
      </c>
      <c r="J74" s="13">
        <f t="shared" si="2"/>
        <v>338235.01800000004</v>
      </c>
      <c r="K74" s="13">
        <f t="shared" si="3"/>
        <v>587213.57291666674</v>
      </c>
      <c r="L74" s="13">
        <v>15939404</v>
      </c>
      <c r="M74" s="13">
        <v>557359</v>
      </c>
      <c r="N74" s="13">
        <v>15706086</v>
      </c>
    </row>
    <row r="75" spans="1:14">
      <c r="A75">
        <v>8721</v>
      </c>
      <c r="B75" t="s">
        <v>220</v>
      </c>
      <c r="C75" s="14">
        <v>1164</v>
      </c>
      <c r="D75" s="258">
        <v>5.0000000000000001E-3</v>
      </c>
      <c r="E75" s="258">
        <v>1.32E-2</v>
      </c>
      <c r="F75" s="258">
        <v>1.4999999999999999E-2</v>
      </c>
      <c r="G75" s="14">
        <v>329828.87</v>
      </c>
      <c r="H75" s="14">
        <v>25529.565999999999</v>
      </c>
      <c r="I75" s="14">
        <v>111494.505</v>
      </c>
      <c r="J75" s="14">
        <f t="shared" si="2"/>
        <v>466852.94099999999</v>
      </c>
      <c r="K75" s="14">
        <f t="shared" si="3"/>
        <v>401076.40979381441</v>
      </c>
      <c r="L75" s="14">
        <v>65965774</v>
      </c>
      <c r="M75" s="14">
        <v>1934058</v>
      </c>
      <c r="N75" s="14">
        <v>7432967</v>
      </c>
    </row>
    <row r="76" spans="1:14">
      <c r="A76" s="11">
        <v>8722</v>
      </c>
      <c r="B76" s="11" t="s">
        <v>221</v>
      </c>
      <c r="C76" s="13">
        <v>694</v>
      </c>
      <c r="D76" s="257">
        <v>5.0000000000000001E-3</v>
      </c>
      <c r="E76" s="257">
        <v>1.32E-2</v>
      </c>
      <c r="F76" s="257">
        <v>1.4999999999999999E-2</v>
      </c>
      <c r="G76" s="13">
        <v>70683.489000000001</v>
      </c>
      <c r="H76" s="13">
        <v>4542.5290000000005</v>
      </c>
      <c r="I76" s="13">
        <v>19721.059000000001</v>
      </c>
      <c r="J76" s="13">
        <f t="shared" si="2"/>
        <v>94947.07699999999</v>
      </c>
      <c r="K76" s="13">
        <f t="shared" si="3"/>
        <v>136811.35014409223</v>
      </c>
      <c r="L76" s="13">
        <v>14136698</v>
      </c>
      <c r="M76" s="13">
        <v>344131</v>
      </c>
      <c r="N76" s="13">
        <v>1314737</v>
      </c>
    </row>
    <row r="77" spans="1:14">
      <c r="K77" s="14"/>
    </row>
    <row r="78" spans="1:14">
      <c r="C78" s="19">
        <f>SUM(C8:C76)</f>
        <v>376248</v>
      </c>
      <c r="D78" s="259">
        <f>G78/L78</f>
        <v>2.435552186242064E-3</v>
      </c>
      <c r="E78" s="259">
        <f t="shared" ref="E78:F78" si="4">H78/M78</f>
        <v>1.3199999933908716E-2</v>
      </c>
      <c r="F78" s="259">
        <f t="shared" si="4"/>
        <v>1.5591764097281781E-2</v>
      </c>
      <c r="G78" s="19">
        <f t="shared" ref="G78:N78" si="5">SUM(G8:G76)</f>
        <v>19041218.002999999</v>
      </c>
      <c r="H78" s="19">
        <f t="shared" si="5"/>
        <v>6351215.9249999989</v>
      </c>
      <c r="I78" s="19">
        <f t="shared" si="5"/>
        <v>30655535.229999989</v>
      </c>
      <c r="J78" s="19">
        <f t="shared" si="5"/>
        <v>56047969.157999985</v>
      </c>
      <c r="K78" s="19">
        <f t="shared" si="3"/>
        <v>148965.49392422018</v>
      </c>
      <c r="L78" s="19">
        <f t="shared" si="5"/>
        <v>7818029156</v>
      </c>
      <c r="M78" s="19">
        <f t="shared" si="5"/>
        <v>481152724</v>
      </c>
      <c r="N78" s="19">
        <f t="shared" si="5"/>
        <v>1966136419.1204238</v>
      </c>
    </row>
  </sheetData>
  <hyperlinks>
    <hyperlink ref="B1" location="Efnisyfirlit!A1" display="Efnisyfirlit" xr:uid="{659A2F78-A061-403C-AE37-72F6DAD2956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2D03-8C5B-4417-97D3-21ACB34F481D}">
  <dimension ref="A1:N91"/>
  <sheetViews>
    <sheetView workbookViewId="0"/>
  </sheetViews>
  <sheetFormatPr defaultColWidth="10" defaultRowHeight="12.5"/>
  <cols>
    <col min="1" max="1" width="7.36328125" style="31" customWidth="1"/>
    <col min="2" max="2" width="25.453125" style="53" customWidth="1"/>
    <col min="3" max="3" width="8.36328125" style="53" customWidth="1"/>
    <col min="4" max="4" width="9.90625" style="53" customWidth="1"/>
    <col min="5" max="5" width="9.08984375" style="53" customWidth="1"/>
    <col min="6" max="6" width="10" style="53"/>
    <col min="7" max="7" width="12.6328125" style="53" customWidth="1"/>
    <col min="8" max="8" width="13" style="53" customWidth="1"/>
    <col min="9" max="9" width="12.6328125" style="53" customWidth="1"/>
    <col min="10" max="10" width="12.36328125" style="53" customWidth="1"/>
    <col min="11" max="11" width="11.54296875" style="53" customWidth="1"/>
    <col min="12" max="12" width="13.54296875" style="53" customWidth="1"/>
    <col min="13" max="13" width="5.6328125" style="53" customWidth="1"/>
    <col min="14" max="16384" width="10" style="53"/>
  </cols>
  <sheetData>
    <row r="1" spans="1:14" ht="14.5">
      <c r="B1" s="221" t="s">
        <v>1188</v>
      </c>
    </row>
    <row r="2" spans="1:14" ht="18.649999999999999" customHeight="1">
      <c r="B2" s="1" t="s">
        <v>1228</v>
      </c>
      <c r="C2" s="1"/>
    </row>
    <row r="3" spans="1:14" ht="12" customHeight="1">
      <c r="B3" s="1"/>
      <c r="C3" s="1"/>
    </row>
    <row r="4" spans="1:14" ht="13">
      <c r="C4" s="104" t="s">
        <v>68</v>
      </c>
      <c r="D4" s="322" t="s">
        <v>69</v>
      </c>
      <c r="E4" s="323"/>
      <c r="F4" s="324"/>
      <c r="G4" s="104" t="s">
        <v>420</v>
      </c>
      <c r="H4" s="224" t="s">
        <v>421</v>
      </c>
      <c r="I4" s="105" t="s">
        <v>422</v>
      </c>
      <c r="J4" s="25" t="s">
        <v>422</v>
      </c>
      <c r="K4" s="322" t="s">
        <v>423</v>
      </c>
      <c r="L4" s="324"/>
    </row>
    <row r="5" spans="1:14" ht="14.5">
      <c r="C5" s="106"/>
      <c r="D5" s="26" t="s">
        <v>424</v>
      </c>
      <c r="E5" s="107" t="s">
        <v>425</v>
      </c>
      <c r="F5" s="26" t="s">
        <v>426</v>
      </c>
      <c r="H5" s="106"/>
      <c r="I5" s="108" t="s">
        <v>427</v>
      </c>
      <c r="J5" s="32" t="s">
        <v>428</v>
      </c>
      <c r="K5" s="109"/>
      <c r="L5" s="110"/>
    </row>
    <row r="6" spans="1:14" ht="14.5">
      <c r="C6" s="111"/>
      <c r="D6" s="26" t="s">
        <v>429</v>
      </c>
      <c r="E6" s="26" t="s">
        <v>429</v>
      </c>
      <c r="F6" s="26" t="s">
        <v>429</v>
      </c>
      <c r="G6" s="31" t="s">
        <v>429</v>
      </c>
      <c r="H6" s="64" t="s">
        <v>429</v>
      </c>
      <c r="I6" s="65" t="s">
        <v>430</v>
      </c>
      <c r="J6" s="64"/>
      <c r="K6" s="64" t="s">
        <v>431</v>
      </c>
      <c r="L6" s="64" t="s">
        <v>432</v>
      </c>
      <c r="M6" s="110" t="s">
        <v>433</v>
      </c>
    </row>
    <row r="7" spans="1:14" ht="14.5">
      <c r="A7" s="112"/>
      <c r="B7" s="12" t="s">
        <v>434</v>
      </c>
      <c r="C7" s="35" t="s">
        <v>435</v>
      </c>
      <c r="D7" s="33" t="s">
        <v>436</v>
      </c>
      <c r="E7" s="33" t="s">
        <v>436</v>
      </c>
      <c r="F7" s="33" t="s">
        <v>436</v>
      </c>
      <c r="G7" s="34" t="s">
        <v>436</v>
      </c>
      <c r="H7" s="35" t="s">
        <v>436</v>
      </c>
      <c r="I7" s="75" t="s">
        <v>437</v>
      </c>
      <c r="J7" s="35" t="s">
        <v>431</v>
      </c>
      <c r="K7" s="35" t="s">
        <v>438</v>
      </c>
      <c r="L7" s="35" t="s">
        <v>438</v>
      </c>
      <c r="M7" s="113" t="s">
        <v>439</v>
      </c>
    </row>
    <row r="8" spans="1:14" ht="14.5">
      <c r="A8" s="112"/>
      <c r="B8" s="12"/>
      <c r="C8" s="31"/>
      <c r="D8" s="31"/>
      <c r="E8" s="31"/>
      <c r="F8" s="31"/>
      <c r="G8" s="31"/>
      <c r="H8" s="31"/>
      <c r="I8" s="114"/>
      <c r="J8" s="31"/>
      <c r="K8" s="31"/>
      <c r="L8" s="31"/>
      <c r="M8" s="115"/>
    </row>
    <row r="9" spans="1:14" ht="14.4" customHeight="1">
      <c r="A9" s="116" t="s">
        <v>440</v>
      </c>
      <c r="B9" s="11" t="s">
        <v>441</v>
      </c>
      <c r="C9" s="117">
        <v>14.52</v>
      </c>
      <c r="D9" s="118">
        <v>0.18</v>
      </c>
      <c r="E9" s="117">
        <v>1.32</v>
      </c>
      <c r="F9" s="118">
        <v>1.6</v>
      </c>
      <c r="G9" s="119" t="s">
        <v>1229</v>
      </c>
      <c r="H9" s="119" t="s">
        <v>442</v>
      </c>
      <c r="I9" s="120">
        <v>34200</v>
      </c>
      <c r="J9" s="120">
        <v>17850</v>
      </c>
      <c r="K9" s="121">
        <v>0.2</v>
      </c>
      <c r="L9" s="121">
        <v>1</v>
      </c>
      <c r="M9" s="122">
        <v>9</v>
      </c>
      <c r="N9"/>
    </row>
    <row r="10" spans="1:14" ht="14.4" customHeight="1">
      <c r="A10" s="123">
        <v>1000</v>
      </c>
      <c r="B10" s="124" t="s">
        <v>154</v>
      </c>
      <c r="C10" s="125">
        <v>14.48</v>
      </c>
      <c r="D10" s="126">
        <v>0.2</v>
      </c>
      <c r="E10" s="125">
        <v>1.32</v>
      </c>
      <c r="F10" s="126">
        <v>1.44</v>
      </c>
      <c r="G10" s="127">
        <v>7.4999999999999997E-2</v>
      </c>
      <c r="H10" s="127">
        <v>6.4000000000000001E-2</v>
      </c>
      <c r="I10" s="128"/>
      <c r="J10" s="128">
        <v>47400</v>
      </c>
      <c r="K10" s="129" t="s">
        <v>1230</v>
      </c>
      <c r="L10" s="129" t="s">
        <v>1231</v>
      </c>
      <c r="M10" s="124">
        <v>8</v>
      </c>
    </row>
    <row r="11" spans="1:14" ht="14.4" customHeight="1">
      <c r="A11" s="116">
        <v>1100</v>
      </c>
      <c r="B11" s="122" t="s">
        <v>155</v>
      </c>
      <c r="C11" s="117">
        <v>14.09</v>
      </c>
      <c r="D11" s="118">
        <v>0.17499999999999999</v>
      </c>
      <c r="E11" s="117">
        <v>1.32</v>
      </c>
      <c r="F11" s="130">
        <v>1.1875</v>
      </c>
      <c r="G11" s="131">
        <v>0.15</v>
      </c>
      <c r="H11" s="132">
        <v>0.09</v>
      </c>
      <c r="I11" s="133">
        <v>49000</v>
      </c>
      <c r="J11" s="133"/>
      <c r="K11" s="121">
        <v>0.4</v>
      </c>
      <c r="L11" s="121">
        <v>1.75</v>
      </c>
      <c r="M11" s="122">
        <v>10</v>
      </c>
      <c r="N11"/>
    </row>
    <row r="12" spans="1:14" ht="14.4" customHeight="1">
      <c r="A12" s="123">
        <v>1300</v>
      </c>
      <c r="B12" s="124" t="s">
        <v>156</v>
      </c>
      <c r="C12" s="125">
        <v>13.7</v>
      </c>
      <c r="D12" s="126">
        <v>0.17899999999999999</v>
      </c>
      <c r="E12" s="125">
        <v>1.32</v>
      </c>
      <c r="F12" s="134">
        <v>1.55</v>
      </c>
      <c r="G12" s="127">
        <v>0.1</v>
      </c>
      <c r="H12" s="127">
        <v>9.5000000000000001E-2</v>
      </c>
      <c r="I12" s="128">
        <v>49000</v>
      </c>
      <c r="J12" s="128"/>
      <c r="K12" s="129">
        <v>0.4</v>
      </c>
      <c r="L12" s="129">
        <v>1</v>
      </c>
      <c r="M12" s="124">
        <v>10</v>
      </c>
    </row>
    <row r="13" spans="1:14" ht="14.4" customHeight="1">
      <c r="A13" s="116">
        <v>1400</v>
      </c>
      <c r="B13" s="122" t="s">
        <v>157</v>
      </c>
      <c r="C13" s="117">
        <v>14.48</v>
      </c>
      <c r="D13" s="118">
        <v>0.246</v>
      </c>
      <c r="E13" s="117">
        <v>1.32</v>
      </c>
      <c r="F13" s="118">
        <v>1.4</v>
      </c>
      <c r="G13" s="131">
        <v>0.11600000000000001</v>
      </c>
      <c r="H13" s="132">
        <v>5.1999999999999998E-2</v>
      </c>
      <c r="I13" s="133">
        <v>49089</v>
      </c>
      <c r="J13" s="133"/>
      <c r="K13" s="121">
        <v>0.33</v>
      </c>
      <c r="L13" s="121">
        <v>1.17</v>
      </c>
      <c r="M13" s="122">
        <v>10</v>
      </c>
    </row>
    <row r="14" spans="1:14" ht="14.4" customHeight="1">
      <c r="A14" s="123">
        <v>1604</v>
      </c>
      <c r="B14" s="124" t="s">
        <v>158</v>
      </c>
      <c r="C14" s="125">
        <v>14.48</v>
      </c>
      <c r="D14" s="126">
        <v>0.20300000000000001</v>
      </c>
      <c r="E14" s="125">
        <v>1.32</v>
      </c>
      <c r="F14" s="126">
        <v>1.54</v>
      </c>
      <c r="G14" s="127">
        <v>9.5000000000000001E-2</v>
      </c>
      <c r="H14" s="135">
        <v>7.0000000000000007E-2</v>
      </c>
      <c r="I14" s="128">
        <v>49000</v>
      </c>
      <c r="J14" s="128"/>
      <c r="K14" s="127">
        <v>0.316</v>
      </c>
      <c r="L14" s="136">
        <v>1.1000000000000001</v>
      </c>
      <c r="M14" s="124">
        <v>10</v>
      </c>
    </row>
    <row r="15" spans="1:14" ht="14.4" customHeight="1">
      <c r="A15" s="116">
        <v>2000</v>
      </c>
      <c r="B15" s="11" t="s">
        <v>443</v>
      </c>
      <c r="C15" s="117">
        <v>14.52</v>
      </c>
      <c r="D15" s="118">
        <v>0.3</v>
      </c>
      <c r="E15" s="117">
        <v>1.32</v>
      </c>
      <c r="F15" s="118">
        <v>1.5</v>
      </c>
      <c r="G15" s="131">
        <v>0.1</v>
      </c>
      <c r="H15" s="119" t="s">
        <v>1232</v>
      </c>
      <c r="I15" s="133">
        <v>18538</v>
      </c>
      <c r="J15" s="133">
        <v>30244</v>
      </c>
      <c r="K15" s="119">
        <v>2</v>
      </c>
      <c r="L15" s="119">
        <v>2</v>
      </c>
      <c r="M15" s="11">
        <v>10</v>
      </c>
      <c r="N15"/>
    </row>
    <row r="16" spans="1:14" ht="14.4" customHeight="1">
      <c r="A16" s="123">
        <v>2300</v>
      </c>
      <c r="B16" s="124" t="s">
        <v>161</v>
      </c>
      <c r="C16" s="125">
        <v>14.4</v>
      </c>
      <c r="D16" s="126">
        <v>0.3</v>
      </c>
      <c r="E16" s="125">
        <v>1.32</v>
      </c>
      <c r="F16" s="126">
        <v>1.45</v>
      </c>
      <c r="G16" s="127">
        <v>0.13</v>
      </c>
      <c r="H16" s="135">
        <v>5.5E-2</v>
      </c>
      <c r="I16" s="128">
        <v>18631</v>
      </c>
      <c r="J16" s="128">
        <v>30395</v>
      </c>
      <c r="K16" s="136">
        <v>0.95</v>
      </c>
      <c r="L16" s="136">
        <v>1.6</v>
      </c>
      <c r="M16" s="124">
        <v>10</v>
      </c>
      <c r="N16"/>
    </row>
    <row r="17" spans="1:14" ht="14.4" customHeight="1">
      <c r="A17" s="116">
        <v>2506</v>
      </c>
      <c r="B17" s="122" t="s">
        <v>162</v>
      </c>
      <c r="C17" s="117">
        <v>14.52</v>
      </c>
      <c r="D17" s="118">
        <v>0.43</v>
      </c>
      <c r="E17" s="117">
        <v>1.32</v>
      </c>
      <c r="F17" s="118">
        <v>1.65</v>
      </c>
      <c r="G17" s="131">
        <v>0.11</v>
      </c>
      <c r="H17" s="132">
        <v>0.1</v>
      </c>
      <c r="I17" s="133">
        <v>18631</v>
      </c>
      <c r="J17" s="133">
        <v>30395</v>
      </c>
      <c r="K17" s="119">
        <v>0.5</v>
      </c>
      <c r="L17" s="119">
        <v>0.5</v>
      </c>
      <c r="M17" s="11">
        <v>10</v>
      </c>
      <c r="N17"/>
    </row>
    <row r="18" spans="1:14" ht="14.4" customHeight="1">
      <c r="A18" s="123">
        <v>2510</v>
      </c>
      <c r="B18" s="124" t="s">
        <v>163</v>
      </c>
      <c r="C18" s="125">
        <v>14.52</v>
      </c>
      <c r="D18" s="126">
        <v>0.29499999999999998</v>
      </c>
      <c r="E18" s="125">
        <v>1.32</v>
      </c>
      <c r="F18" s="126">
        <v>1.65</v>
      </c>
      <c r="G18" s="127">
        <v>0.12</v>
      </c>
      <c r="H18" s="135">
        <v>0.16</v>
      </c>
      <c r="I18" s="128">
        <v>18631</v>
      </c>
      <c r="J18" s="128">
        <v>30395</v>
      </c>
      <c r="K18" s="129">
        <v>1.5</v>
      </c>
      <c r="L18" s="129">
        <v>1.5</v>
      </c>
      <c r="M18">
        <v>10</v>
      </c>
      <c r="N18"/>
    </row>
    <row r="19" spans="1:14" ht="14.4" customHeight="1">
      <c r="A19" s="116">
        <v>3000</v>
      </c>
      <c r="B19" s="11" t="s">
        <v>444</v>
      </c>
      <c r="C19" s="117">
        <v>14.52</v>
      </c>
      <c r="D19" s="118">
        <v>0.25140000000000001</v>
      </c>
      <c r="E19" s="117">
        <v>1.32</v>
      </c>
      <c r="F19" s="118">
        <v>1.4</v>
      </c>
      <c r="G19" s="119" t="s">
        <v>1229</v>
      </c>
      <c r="H19" s="119" t="s">
        <v>442</v>
      </c>
      <c r="I19" s="133">
        <v>19256</v>
      </c>
      <c r="J19" s="133">
        <v>16422</v>
      </c>
      <c r="K19" s="137">
        <v>0.3034</v>
      </c>
      <c r="L19" s="132">
        <v>1.1990000000000001</v>
      </c>
      <c r="M19" s="122">
        <v>10</v>
      </c>
    </row>
    <row r="20" spans="1:14" ht="14.4" customHeight="1">
      <c r="A20" s="123">
        <v>3511</v>
      </c>
      <c r="B20" t="s">
        <v>445</v>
      </c>
      <c r="C20" s="125">
        <v>13.69</v>
      </c>
      <c r="D20" s="126">
        <v>0.38</v>
      </c>
      <c r="E20" s="125">
        <v>1.32</v>
      </c>
      <c r="F20" s="126">
        <v>1.65</v>
      </c>
      <c r="G20" s="135"/>
      <c r="H20" s="129" t="s">
        <v>1233</v>
      </c>
      <c r="I20" s="128">
        <v>40895</v>
      </c>
      <c r="J20" s="128">
        <v>4100</v>
      </c>
      <c r="K20" s="129">
        <v>1</v>
      </c>
      <c r="L20" s="129">
        <v>1</v>
      </c>
      <c r="M20" s="124">
        <v>8</v>
      </c>
    </row>
    <row r="21" spans="1:14" ht="14.4" customHeight="1">
      <c r="A21" s="116">
        <v>3609</v>
      </c>
      <c r="B21" s="11" t="s">
        <v>446</v>
      </c>
      <c r="C21" s="117">
        <v>14.52</v>
      </c>
      <c r="D21" s="118">
        <v>0.35</v>
      </c>
      <c r="E21" s="117">
        <v>1.32</v>
      </c>
      <c r="F21" s="118">
        <v>1.39</v>
      </c>
      <c r="G21" s="119" t="s">
        <v>1234</v>
      </c>
      <c r="H21" s="119" t="s">
        <v>447</v>
      </c>
      <c r="I21" s="133">
        <v>73320</v>
      </c>
      <c r="J21" s="133"/>
      <c r="K21" s="119">
        <v>1.5</v>
      </c>
      <c r="L21" s="119">
        <v>2</v>
      </c>
      <c r="M21" s="11">
        <v>10</v>
      </c>
    </row>
    <row r="22" spans="1:14" ht="14.4" customHeight="1">
      <c r="A22" s="123">
        <v>3709</v>
      </c>
      <c r="B22" t="s">
        <v>448</v>
      </c>
      <c r="C22" s="125">
        <v>14.52</v>
      </c>
      <c r="D22" s="126">
        <v>0.5</v>
      </c>
      <c r="E22" s="125">
        <v>1.32</v>
      </c>
      <c r="F22" s="126">
        <v>1.65</v>
      </c>
      <c r="G22" s="127">
        <v>0.2</v>
      </c>
      <c r="H22" s="129" t="s">
        <v>449</v>
      </c>
      <c r="I22" s="128">
        <v>53500</v>
      </c>
      <c r="J22" s="128"/>
      <c r="K22" s="136">
        <v>2</v>
      </c>
      <c r="L22" s="136">
        <v>4</v>
      </c>
      <c r="M22" s="124">
        <v>10</v>
      </c>
    </row>
    <row r="23" spans="1:14" ht="14.4" customHeight="1">
      <c r="A23" s="116">
        <v>3711</v>
      </c>
      <c r="B23" s="11" t="s">
        <v>450</v>
      </c>
      <c r="C23" s="117">
        <v>14.52</v>
      </c>
      <c r="D23" s="138">
        <v>0.42</v>
      </c>
      <c r="E23" s="117">
        <v>1.32</v>
      </c>
      <c r="F23" s="118">
        <v>1.57</v>
      </c>
      <c r="G23" s="131">
        <v>0.17</v>
      </c>
      <c r="H23" s="119" t="s">
        <v>451</v>
      </c>
      <c r="I23" s="133">
        <v>55900</v>
      </c>
      <c r="J23" s="133"/>
      <c r="K23" s="121">
        <v>0.97</v>
      </c>
      <c r="L23" s="121">
        <v>2</v>
      </c>
      <c r="M23" s="122">
        <v>9</v>
      </c>
    </row>
    <row r="24" spans="1:14" ht="14.4" customHeight="1">
      <c r="A24" s="123">
        <v>3714</v>
      </c>
      <c r="B24" s="124" t="s">
        <v>172</v>
      </c>
      <c r="C24" s="125">
        <v>14.52</v>
      </c>
      <c r="D24" s="126">
        <v>0.44</v>
      </c>
      <c r="E24" s="125">
        <v>1.32</v>
      </c>
      <c r="F24" s="126">
        <v>1.55</v>
      </c>
      <c r="G24" s="127">
        <v>0.15</v>
      </c>
      <c r="H24" s="127">
        <v>0.3</v>
      </c>
      <c r="I24" s="128">
        <v>39760</v>
      </c>
      <c r="J24" s="128"/>
      <c r="K24" s="129">
        <v>1.8</v>
      </c>
      <c r="L24" s="129">
        <v>2.5</v>
      </c>
      <c r="M24">
        <v>8</v>
      </c>
    </row>
    <row r="25" spans="1:14" ht="14.4" customHeight="1">
      <c r="A25" s="116">
        <v>3811</v>
      </c>
      <c r="B25" s="11" t="s">
        <v>173</v>
      </c>
      <c r="C25" s="117">
        <v>14.52</v>
      </c>
      <c r="D25" s="138">
        <v>0.5</v>
      </c>
      <c r="E25" s="117">
        <v>1.32</v>
      </c>
      <c r="F25" s="118">
        <v>1.5</v>
      </c>
      <c r="G25" s="118">
        <v>0.19</v>
      </c>
      <c r="H25" s="118">
        <v>0.28000000000000003</v>
      </c>
      <c r="I25" s="120">
        <v>56012</v>
      </c>
      <c r="J25" s="133"/>
      <c r="K25" s="119">
        <v>1.7</v>
      </c>
      <c r="L25" s="119">
        <v>2</v>
      </c>
      <c r="M25" s="122">
        <v>6</v>
      </c>
    </row>
    <row r="26" spans="1:14" ht="14.4" customHeight="1">
      <c r="A26" s="123">
        <v>4100</v>
      </c>
      <c r="B26" s="124" t="s">
        <v>174</v>
      </c>
      <c r="C26" s="125">
        <v>14.52</v>
      </c>
      <c r="D26" s="126">
        <v>0.625</v>
      </c>
      <c r="E26" s="125">
        <v>1.32</v>
      </c>
      <c r="F26" s="126">
        <v>1.65</v>
      </c>
      <c r="G26" s="127">
        <v>0.27500000000000002</v>
      </c>
      <c r="H26" s="127">
        <v>0.35</v>
      </c>
      <c r="I26" s="128">
        <v>34500</v>
      </c>
      <c r="J26" s="128">
        <v>27000</v>
      </c>
      <c r="K26" s="129" t="s">
        <v>1235</v>
      </c>
      <c r="L26" s="129">
        <v>2.5</v>
      </c>
      <c r="M26">
        <v>10</v>
      </c>
    </row>
    <row r="27" spans="1:14" ht="14.4" customHeight="1">
      <c r="A27" s="116">
        <v>4200</v>
      </c>
      <c r="B27" s="11" t="s">
        <v>175</v>
      </c>
      <c r="C27" s="117">
        <v>14.52</v>
      </c>
      <c r="D27" s="118">
        <v>0.56000000000000005</v>
      </c>
      <c r="E27" s="117">
        <v>1.32</v>
      </c>
      <c r="F27" s="118">
        <v>1.65</v>
      </c>
      <c r="G27" s="118">
        <v>0.15</v>
      </c>
      <c r="H27" s="118">
        <v>0.02</v>
      </c>
      <c r="I27" s="120">
        <v>19900</v>
      </c>
      <c r="J27" s="133">
        <v>37900</v>
      </c>
      <c r="K27" s="119">
        <v>1.5</v>
      </c>
      <c r="L27" s="119">
        <v>3</v>
      </c>
      <c r="M27" s="122">
        <v>12</v>
      </c>
      <c r="N27" s="139"/>
    </row>
    <row r="28" spans="1:14" ht="14.4" customHeight="1">
      <c r="A28" s="123">
        <v>4502</v>
      </c>
      <c r="B28" s="124" t="s">
        <v>176</v>
      </c>
      <c r="C28" s="125">
        <v>14.52</v>
      </c>
      <c r="D28" s="126">
        <v>0.5</v>
      </c>
      <c r="E28" s="125">
        <v>1.32</v>
      </c>
      <c r="F28" s="126">
        <v>1.65</v>
      </c>
      <c r="G28" s="127">
        <v>0.2</v>
      </c>
      <c r="H28" s="127">
        <v>0.5</v>
      </c>
      <c r="I28" s="128"/>
      <c r="J28" s="128">
        <v>60000</v>
      </c>
      <c r="K28" s="129">
        <v>4</v>
      </c>
      <c r="L28" s="129">
        <v>4</v>
      </c>
      <c r="M28">
        <v>5</v>
      </c>
    </row>
    <row r="29" spans="1:14" ht="14.4" customHeight="1">
      <c r="A29" s="116">
        <v>4604</v>
      </c>
      <c r="B29" s="11" t="s">
        <v>177</v>
      </c>
      <c r="C29" s="117">
        <v>14.52</v>
      </c>
      <c r="D29" s="118">
        <v>0.5</v>
      </c>
      <c r="E29" s="117">
        <v>1.32</v>
      </c>
      <c r="F29" s="118">
        <v>1.65</v>
      </c>
      <c r="G29" s="118">
        <v>0.4</v>
      </c>
      <c r="H29" s="118">
        <v>0.35</v>
      </c>
      <c r="I29" s="120">
        <v>38649</v>
      </c>
      <c r="J29" s="133">
        <v>37546</v>
      </c>
      <c r="K29" s="119">
        <v>2.5</v>
      </c>
      <c r="L29" s="119">
        <v>3</v>
      </c>
      <c r="M29" s="122">
        <v>10</v>
      </c>
    </row>
    <row r="30" spans="1:14" ht="14.4" customHeight="1">
      <c r="A30" s="123">
        <v>4607</v>
      </c>
      <c r="B30" s="124" t="s">
        <v>178</v>
      </c>
      <c r="C30" s="125">
        <v>14.52</v>
      </c>
      <c r="D30" s="126">
        <v>0.55000000000000004</v>
      </c>
      <c r="E30" s="125">
        <v>1.32</v>
      </c>
      <c r="F30" s="126">
        <v>1.65</v>
      </c>
      <c r="G30" s="127">
        <v>0.38</v>
      </c>
      <c r="H30" s="127">
        <v>0.38</v>
      </c>
      <c r="I30" s="128">
        <v>38649</v>
      </c>
      <c r="J30" s="128">
        <v>37546</v>
      </c>
      <c r="K30" s="129">
        <v>1</v>
      </c>
      <c r="L30" s="129">
        <v>3.75</v>
      </c>
      <c r="M30">
        <v>11</v>
      </c>
      <c r="N30"/>
    </row>
    <row r="31" spans="1:14" ht="14.4" customHeight="1">
      <c r="A31" s="116">
        <v>4803</v>
      </c>
      <c r="B31" s="11" t="s">
        <v>179</v>
      </c>
      <c r="C31" s="117">
        <v>14.52</v>
      </c>
      <c r="D31" s="118">
        <v>0.45</v>
      </c>
      <c r="E31" s="117">
        <v>1.32</v>
      </c>
      <c r="F31" s="118">
        <v>1.65</v>
      </c>
      <c r="G31" s="118">
        <v>0.22</v>
      </c>
      <c r="H31" s="118">
        <v>0.35</v>
      </c>
      <c r="I31" s="120">
        <v>17439</v>
      </c>
      <c r="J31" s="133">
        <v>21800</v>
      </c>
      <c r="K31" s="119">
        <v>2</v>
      </c>
      <c r="L31" s="119">
        <v>2</v>
      </c>
      <c r="M31" s="122">
        <v>8</v>
      </c>
    </row>
    <row r="32" spans="1:14" ht="14.4" customHeight="1">
      <c r="A32" s="123">
        <v>4911</v>
      </c>
      <c r="B32" s="124" t="s">
        <v>182</v>
      </c>
      <c r="C32" s="125">
        <v>14.95</v>
      </c>
      <c r="D32" s="126">
        <v>0.625</v>
      </c>
      <c r="E32" s="125">
        <v>1.32</v>
      </c>
      <c r="F32" s="126">
        <v>1.65</v>
      </c>
      <c r="G32" s="127">
        <v>0.25</v>
      </c>
      <c r="H32" s="127">
        <v>0.3</v>
      </c>
      <c r="I32" s="128">
        <v>52565</v>
      </c>
      <c r="J32" s="128"/>
      <c r="K32" s="129">
        <v>2.5</v>
      </c>
      <c r="L32" s="129">
        <v>2.5</v>
      </c>
      <c r="M32">
        <v>8</v>
      </c>
    </row>
    <row r="33" spans="1:14" ht="14.4" customHeight="1">
      <c r="A33" s="116">
        <v>5200</v>
      </c>
      <c r="B33" s="11" t="s">
        <v>183</v>
      </c>
      <c r="C33" s="117">
        <v>14.52</v>
      </c>
      <c r="D33" s="118">
        <v>0.47499999999999998</v>
      </c>
      <c r="E33" s="117">
        <v>1.32</v>
      </c>
      <c r="F33" s="118">
        <v>1.65</v>
      </c>
      <c r="G33" s="118">
        <v>0.186</v>
      </c>
      <c r="H33" s="118">
        <v>0.16</v>
      </c>
      <c r="I33" s="120">
        <v>26031</v>
      </c>
      <c r="J33" s="133">
        <v>22969</v>
      </c>
      <c r="K33" s="119">
        <v>1.5</v>
      </c>
      <c r="L33" s="119">
        <v>2.5</v>
      </c>
      <c r="M33" s="122">
        <v>9</v>
      </c>
    </row>
    <row r="34" spans="1:14" ht="14.4" customHeight="1">
      <c r="A34" s="123">
        <v>5508</v>
      </c>
      <c r="B34" s="124" t="s">
        <v>184</v>
      </c>
      <c r="C34" s="125">
        <v>14.52</v>
      </c>
      <c r="D34" s="126">
        <v>0.4</v>
      </c>
      <c r="E34" s="125">
        <v>1.32</v>
      </c>
      <c r="F34" s="126">
        <v>1.32</v>
      </c>
      <c r="G34" s="127">
        <v>0.21</v>
      </c>
      <c r="H34" s="135">
        <v>0.27</v>
      </c>
      <c r="I34" s="128">
        <v>46100</v>
      </c>
      <c r="J34" s="128"/>
      <c r="K34" s="129" t="s">
        <v>1236</v>
      </c>
      <c r="L34" s="129" t="s">
        <v>1236</v>
      </c>
      <c r="M34" s="124">
        <v>6</v>
      </c>
      <c r="N34"/>
    </row>
    <row r="35" spans="1:14" ht="14.4" customHeight="1">
      <c r="A35" s="116">
        <v>5604</v>
      </c>
      <c r="B35" s="122" t="s">
        <v>452</v>
      </c>
      <c r="C35" s="117">
        <v>14.52</v>
      </c>
      <c r="D35" s="118">
        <v>0.5</v>
      </c>
      <c r="E35" s="117">
        <v>1.32</v>
      </c>
      <c r="F35" s="118">
        <v>1.65</v>
      </c>
      <c r="G35" s="131">
        <v>0.25</v>
      </c>
      <c r="H35" s="132">
        <v>0.27500000000000002</v>
      </c>
      <c r="I35" s="133">
        <v>24200</v>
      </c>
      <c r="J35" s="133">
        <v>24200</v>
      </c>
      <c r="K35" s="121">
        <v>2</v>
      </c>
      <c r="L35" s="121">
        <v>2</v>
      </c>
      <c r="M35" s="140">
        <v>9</v>
      </c>
    </row>
    <row r="36" spans="1:14" ht="14.4" customHeight="1">
      <c r="A36" s="123">
        <v>5609</v>
      </c>
      <c r="B36" t="s">
        <v>186</v>
      </c>
      <c r="C36" s="125">
        <v>14.52</v>
      </c>
      <c r="D36" s="126">
        <v>0.48</v>
      </c>
      <c r="E36" s="125">
        <v>1.32</v>
      </c>
      <c r="F36" s="126">
        <v>1.65</v>
      </c>
      <c r="G36" s="135">
        <v>0.24</v>
      </c>
      <c r="H36" s="135">
        <v>0.3</v>
      </c>
      <c r="I36" s="128">
        <v>57200</v>
      </c>
      <c r="J36" s="128"/>
      <c r="K36" s="129">
        <v>1.65</v>
      </c>
      <c r="L36" s="129">
        <v>1.65</v>
      </c>
      <c r="M36" s="124">
        <v>6</v>
      </c>
      <c r="N36"/>
    </row>
    <row r="37" spans="1:14" ht="14.4" customHeight="1">
      <c r="A37" s="116">
        <v>5612</v>
      </c>
      <c r="B37" s="11" t="s">
        <v>188</v>
      </c>
      <c r="C37" s="117">
        <v>14.52</v>
      </c>
      <c r="D37" s="118">
        <v>0.625</v>
      </c>
      <c r="E37" s="117">
        <v>1.32</v>
      </c>
      <c r="F37" s="118">
        <v>1.65</v>
      </c>
      <c r="G37" s="132"/>
      <c r="H37" s="132">
        <v>0.27500000000000002</v>
      </c>
      <c r="I37" s="133">
        <v>36500</v>
      </c>
      <c r="J37" s="133"/>
      <c r="K37" s="119">
        <v>2</v>
      </c>
      <c r="L37" s="119">
        <v>2</v>
      </c>
      <c r="M37" s="11">
        <v>3</v>
      </c>
      <c r="N37"/>
    </row>
    <row r="38" spans="1:14" ht="14.4" customHeight="1">
      <c r="A38" s="123">
        <v>6000</v>
      </c>
      <c r="B38" t="s">
        <v>1345</v>
      </c>
      <c r="C38" s="125">
        <v>14.52</v>
      </c>
      <c r="D38" s="126">
        <v>0.33</v>
      </c>
      <c r="E38" s="125">
        <v>1.32</v>
      </c>
      <c r="F38" s="126">
        <v>1.63</v>
      </c>
      <c r="G38" s="129" t="s">
        <v>1237</v>
      </c>
      <c r="H38" s="129" t="s">
        <v>1238</v>
      </c>
      <c r="I38" s="128">
        <v>42225</v>
      </c>
      <c r="J38" s="128"/>
      <c r="K38" s="129">
        <v>0.5</v>
      </c>
      <c r="L38" s="129">
        <v>2.8</v>
      </c>
      <c r="M38">
        <v>8</v>
      </c>
      <c r="N38"/>
    </row>
    <row r="39" spans="1:14" ht="14.4" customHeight="1">
      <c r="A39" s="116">
        <v>6100</v>
      </c>
      <c r="B39" s="122" t="s">
        <v>191</v>
      </c>
      <c r="C39" s="117">
        <v>14.52</v>
      </c>
      <c r="D39" s="118">
        <v>0.46</v>
      </c>
      <c r="E39" s="117">
        <v>1.32</v>
      </c>
      <c r="F39" s="118">
        <v>1.55</v>
      </c>
      <c r="G39" s="131">
        <v>0.1</v>
      </c>
      <c r="H39" s="132">
        <v>0.05</v>
      </c>
      <c r="I39" s="120">
        <v>64098</v>
      </c>
      <c r="J39" s="133"/>
      <c r="K39" s="121">
        <v>1.5</v>
      </c>
      <c r="L39" s="121">
        <v>2.5</v>
      </c>
      <c r="M39" s="122">
        <v>7</v>
      </c>
    </row>
    <row r="40" spans="1:14" ht="14.4" customHeight="1">
      <c r="A40" s="123">
        <v>6250</v>
      </c>
      <c r="B40" s="124" t="s">
        <v>192</v>
      </c>
      <c r="C40" s="125">
        <v>14.48</v>
      </c>
      <c r="D40" s="126">
        <v>0.48</v>
      </c>
      <c r="E40" s="125">
        <v>1.32</v>
      </c>
      <c r="F40" s="126">
        <v>1.65</v>
      </c>
      <c r="G40" s="127">
        <v>0.28999999999999998</v>
      </c>
      <c r="H40" s="127">
        <v>0.28999999999999998</v>
      </c>
      <c r="I40" s="128">
        <v>47340</v>
      </c>
      <c r="J40" s="128"/>
      <c r="K40" s="129">
        <v>1.9</v>
      </c>
      <c r="L40" s="129">
        <v>3.5</v>
      </c>
      <c r="M40">
        <v>10</v>
      </c>
      <c r="N40"/>
    </row>
    <row r="41" spans="1:14" ht="14.4" customHeight="1">
      <c r="A41" s="116">
        <v>6400</v>
      </c>
      <c r="B41" s="11" t="s">
        <v>453</v>
      </c>
      <c r="C41" s="117">
        <v>14.52</v>
      </c>
      <c r="D41" s="118">
        <v>0.5</v>
      </c>
      <c r="E41" s="117">
        <v>1.32</v>
      </c>
      <c r="F41" s="118">
        <v>1.65</v>
      </c>
      <c r="G41" s="119" t="s">
        <v>1239</v>
      </c>
      <c r="H41" s="119" t="s">
        <v>1240</v>
      </c>
      <c r="I41" s="133">
        <v>55856</v>
      </c>
      <c r="J41" s="133"/>
      <c r="K41" s="121">
        <v>1</v>
      </c>
      <c r="L41" s="121">
        <v>2.9</v>
      </c>
      <c r="M41" s="122">
        <v>10</v>
      </c>
      <c r="N41"/>
    </row>
    <row r="42" spans="1:14" ht="14.4" customHeight="1">
      <c r="A42" s="123">
        <v>6513</v>
      </c>
      <c r="B42" t="s">
        <v>454</v>
      </c>
      <c r="C42" s="125">
        <v>14.52</v>
      </c>
      <c r="D42" s="126">
        <v>0.39</v>
      </c>
      <c r="E42" s="125">
        <v>1.32</v>
      </c>
      <c r="F42" s="126">
        <v>1.2</v>
      </c>
      <c r="G42" s="135">
        <v>0.1</v>
      </c>
      <c r="H42" s="129" t="s">
        <v>1238</v>
      </c>
      <c r="I42" s="141">
        <v>35373</v>
      </c>
      <c r="J42" s="128"/>
      <c r="K42" s="129">
        <v>0.75</v>
      </c>
      <c r="L42" s="129">
        <v>0.75</v>
      </c>
      <c r="M42">
        <v>5</v>
      </c>
    </row>
    <row r="43" spans="1:14" ht="14.4" customHeight="1">
      <c r="A43" s="116">
        <v>6515</v>
      </c>
      <c r="B43" s="11" t="s">
        <v>455</v>
      </c>
      <c r="C43" s="117">
        <v>14.52</v>
      </c>
      <c r="D43" s="118">
        <v>0.4</v>
      </c>
      <c r="E43" s="117">
        <v>1.32</v>
      </c>
      <c r="F43" s="118">
        <v>1.4</v>
      </c>
      <c r="G43" s="131">
        <v>0.18</v>
      </c>
      <c r="H43" s="119" t="s">
        <v>1238</v>
      </c>
      <c r="I43" s="133">
        <v>62100</v>
      </c>
      <c r="J43" s="133"/>
      <c r="K43" s="121">
        <v>1</v>
      </c>
      <c r="L43" s="121">
        <v>3</v>
      </c>
      <c r="M43" s="140">
        <v>8</v>
      </c>
      <c r="N43"/>
    </row>
    <row r="44" spans="1:14" ht="14.4" customHeight="1">
      <c r="A44" s="123">
        <v>6601</v>
      </c>
      <c r="B44" t="s">
        <v>456</v>
      </c>
      <c r="C44" s="125">
        <v>14.52</v>
      </c>
      <c r="D44" s="126">
        <v>0.42</v>
      </c>
      <c r="E44" s="125">
        <v>1.32</v>
      </c>
      <c r="F44" s="126">
        <v>1.26</v>
      </c>
      <c r="G44" s="135">
        <v>0.19</v>
      </c>
      <c r="H44" s="129" t="s">
        <v>1238</v>
      </c>
      <c r="I44" s="128">
        <v>47040</v>
      </c>
      <c r="J44" s="128"/>
      <c r="K44" s="129">
        <v>1.5</v>
      </c>
      <c r="L44" s="129">
        <v>1.5</v>
      </c>
      <c r="M44" s="124">
        <v>8</v>
      </c>
    </row>
    <row r="45" spans="1:14" ht="14.4" customHeight="1">
      <c r="A45" s="116">
        <v>6602</v>
      </c>
      <c r="B45" s="122" t="s">
        <v>197</v>
      </c>
      <c r="C45" s="117">
        <v>14.52</v>
      </c>
      <c r="D45" s="118">
        <v>0.48</v>
      </c>
      <c r="E45" s="117">
        <v>1.32</v>
      </c>
      <c r="F45" s="118">
        <v>1.5</v>
      </c>
      <c r="G45" s="132">
        <v>0.25</v>
      </c>
      <c r="H45" s="132">
        <v>0.25</v>
      </c>
      <c r="I45" s="133">
        <v>34304</v>
      </c>
      <c r="J45" s="133"/>
      <c r="K45" s="121">
        <v>0.75</v>
      </c>
      <c r="L45" s="121">
        <v>0.75</v>
      </c>
      <c r="M45" s="140">
        <v>7</v>
      </c>
      <c r="N45"/>
    </row>
    <row r="46" spans="1:14" ht="14.4" customHeight="1">
      <c r="A46" s="123">
        <v>6607</v>
      </c>
      <c r="B46" t="s">
        <v>198</v>
      </c>
      <c r="C46" s="125">
        <v>14.52</v>
      </c>
      <c r="D46" s="126">
        <v>0.625</v>
      </c>
      <c r="E46" s="125">
        <v>1.32</v>
      </c>
      <c r="F46" s="126">
        <v>1.65</v>
      </c>
      <c r="G46" s="135">
        <v>0.22500000000000001</v>
      </c>
      <c r="H46" s="135">
        <v>0.15</v>
      </c>
      <c r="I46" s="128">
        <v>50286</v>
      </c>
      <c r="J46" s="128"/>
      <c r="K46" s="129" t="s">
        <v>457</v>
      </c>
      <c r="L46" s="129" t="s">
        <v>457</v>
      </c>
      <c r="M46" s="124">
        <v>10</v>
      </c>
      <c r="N46"/>
    </row>
    <row r="47" spans="1:14" ht="14.4" customHeight="1">
      <c r="A47" s="116">
        <v>6612</v>
      </c>
      <c r="B47" s="122" t="s">
        <v>200</v>
      </c>
      <c r="C47" s="117">
        <v>14.52</v>
      </c>
      <c r="D47" s="118">
        <v>0.625</v>
      </c>
      <c r="E47" s="117">
        <v>1.32</v>
      </c>
      <c r="F47" s="118">
        <v>1.65</v>
      </c>
      <c r="G47" s="131">
        <v>0.12</v>
      </c>
      <c r="H47" s="132">
        <v>0.21</v>
      </c>
      <c r="I47" s="120">
        <v>56440</v>
      </c>
      <c r="J47" s="133"/>
      <c r="K47" s="121">
        <v>1</v>
      </c>
      <c r="L47" s="121">
        <v>1</v>
      </c>
      <c r="M47" s="140">
        <v>8</v>
      </c>
    </row>
    <row r="48" spans="1:14" ht="14.4" customHeight="1">
      <c r="A48" s="123">
        <v>6709</v>
      </c>
      <c r="B48" t="s">
        <v>202</v>
      </c>
      <c r="C48" s="125">
        <v>14.52</v>
      </c>
      <c r="D48" s="126">
        <v>0.625</v>
      </c>
      <c r="E48" s="125">
        <v>1.32</v>
      </c>
      <c r="F48" s="126">
        <v>1.65</v>
      </c>
      <c r="G48" s="135">
        <v>0.25900000000000001</v>
      </c>
      <c r="H48" s="135">
        <v>0.3</v>
      </c>
      <c r="I48" s="128">
        <v>25763</v>
      </c>
      <c r="J48" s="128">
        <v>24967</v>
      </c>
      <c r="K48" s="129">
        <v>1.5</v>
      </c>
      <c r="L48" s="129">
        <v>2.5</v>
      </c>
      <c r="M48" s="124">
        <v>8</v>
      </c>
    </row>
    <row r="49" spans="1:14" ht="14.4" customHeight="1">
      <c r="A49" s="116">
        <v>7300</v>
      </c>
      <c r="B49" s="122" t="s">
        <v>203</v>
      </c>
      <c r="C49" s="117">
        <v>14.52</v>
      </c>
      <c r="D49" s="118">
        <v>0.48</v>
      </c>
      <c r="E49" s="117">
        <v>1.32</v>
      </c>
      <c r="F49" s="118">
        <v>1.65</v>
      </c>
      <c r="G49" s="131">
        <v>0.27500000000000002</v>
      </c>
      <c r="H49" s="132">
        <v>0.26700000000000002</v>
      </c>
      <c r="I49" s="120">
        <v>31883</v>
      </c>
      <c r="J49" s="133">
        <v>15132</v>
      </c>
      <c r="K49" s="121">
        <v>0.7</v>
      </c>
      <c r="L49" s="121">
        <v>3</v>
      </c>
      <c r="M49" s="140">
        <v>10</v>
      </c>
      <c r="N49"/>
    </row>
    <row r="50" spans="1:14" ht="14.4" customHeight="1">
      <c r="A50" s="123">
        <v>7400</v>
      </c>
      <c r="B50" t="s">
        <v>458</v>
      </c>
      <c r="C50" s="125">
        <v>14.52</v>
      </c>
      <c r="D50" s="126">
        <v>0.5</v>
      </c>
      <c r="E50" s="125">
        <v>1.32</v>
      </c>
      <c r="F50" s="126">
        <v>1.65</v>
      </c>
      <c r="G50" s="135">
        <v>0.35</v>
      </c>
      <c r="H50" s="129" t="s">
        <v>1241</v>
      </c>
      <c r="I50" s="128">
        <v>33413</v>
      </c>
      <c r="J50" s="128"/>
      <c r="K50" s="129">
        <v>0.75</v>
      </c>
      <c r="L50" s="129">
        <v>0.75</v>
      </c>
      <c r="M50" s="124">
        <v>8</v>
      </c>
      <c r="N50"/>
    </row>
    <row r="51" spans="1:14" ht="14.4" customHeight="1">
      <c r="A51" s="116">
        <v>7502</v>
      </c>
      <c r="B51" s="122" t="s">
        <v>205</v>
      </c>
      <c r="C51" s="117">
        <v>14.52</v>
      </c>
      <c r="D51" s="118">
        <v>0.625</v>
      </c>
      <c r="E51" s="117">
        <v>1.32</v>
      </c>
      <c r="F51" s="118">
        <v>1.65</v>
      </c>
      <c r="G51" s="131">
        <v>0.32</v>
      </c>
      <c r="H51" s="132">
        <v>0.3</v>
      </c>
      <c r="I51" s="120">
        <v>15875</v>
      </c>
      <c r="J51" s="133">
        <v>15575</v>
      </c>
      <c r="K51" s="121">
        <v>2</v>
      </c>
      <c r="L51" s="121">
        <v>2</v>
      </c>
      <c r="M51" s="140">
        <v>10</v>
      </c>
    </row>
    <row r="52" spans="1:14" ht="14.4" customHeight="1">
      <c r="A52" s="123">
        <v>8000</v>
      </c>
      <c r="B52" t="s">
        <v>207</v>
      </c>
      <c r="C52" s="125">
        <v>14.46</v>
      </c>
      <c r="D52" s="126">
        <v>0.28100000000000003</v>
      </c>
      <c r="E52" s="125">
        <v>1.32</v>
      </c>
      <c r="F52" s="126">
        <v>1.45</v>
      </c>
      <c r="G52" s="127">
        <v>0.2</v>
      </c>
      <c r="H52" s="129" t="s">
        <v>1242</v>
      </c>
      <c r="I52" s="128">
        <v>19449</v>
      </c>
      <c r="J52" s="128">
        <v>43933</v>
      </c>
      <c r="K52" s="136">
        <v>1</v>
      </c>
      <c r="L52" s="136">
        <v>3.5</v>
      </c>
      <c r="M52" s="142">
        <v>10</v>
      </c>
    </row>
    <row r="53" spans="1:14" ht="14.4" customHeight="1">
      <c r="A53" s="116">
        <v>8200</v>
      </c>
      <c r="B53" s="11" t="s">
        <v>208</v>
      </c>
      <c r="C53" s="117">
        <v>14.52</v>
      </c>
      <c r="D53" s="118">
        <v>0.25440000000000002</v>
      </c>
      <c r="E53" s="117">
        <v>1.32</v>
      </c>
      <c r="F53" s="118">
        <v>1.6</v>
      </c>
      <c r="G53" s="132">
        <v>0.251</v>
      </c>
      <c r="H53" s="132">
        <v>0.19600000000000001</v>
      </c>
      <c r="I53" s="133">
        <v>28570</v>
      </c>
      <c r="J53" s="133">
        <v>23430</v>
      </c>
      <c r="K53" s="119">
        <v>1</v>
      </c>
      <c r="L53" s="119">
        <v>3</v>
      </c>
      <c r="M53" s="122">
        <v>10</v>
      </c>
    </row>
    <row r="54" spans="1:14" ht="14.4" customHeight="1">
      <c r="A54" s="123">
        <v>8401</v>
      </c>
      <c r="B54" t="s">
        <v>209</v>
      </c>
      <c r="C54" s="125">
        <v>14.52</v>
      </c>
      <c r="D54" s="126">
        <v>0.41</v>
      </c>
      <c r="E54" s="125">
        <v>1.32</v>
      </c>
      <c r="F54" s="126">
        <v>1.49</v>
      </c>
      <c r="G54" s="135">
        <v>0.33500000000000002</v>
      </c>
      <c r="H54" s="135">
        <v>0.155</v>
      </c>
      <c r="I54" s="128">
        <v>29040</v>
      </c>
      <c r="J54" s="128">
        <v>17490</v>
      </c>
      <c r="K54" s="129">
        <v>1</v>
      </c>
      <c r="L54" s="129">
        <v>1</v>
      </c>
      <c r="M54" s="124">
        <v>8</v>
      </c>
    </row>
    <row r="55" spans="1:14" ht="14.4" customHeight="1">
      <c r="A55" s="116">
        <v>8508</v>
      </c>
      <c r="B55" s="122" t="s">
        <v>210</v>
      </c>
      <c r="C55" s="117">
        <v>14.52</v>
      </c>
      <c r="D55" s="118">
        <v>0.39</v>
      </c>
      <c r="E55" s="117">
        <v>1.32</v>
      </c>
      <c r="F55" s="118">
        <v>1.65</v>
      </c>
      <c r="G55" s="131">
        <v>0.2</v>
      </c>
      <c r="H55" s="132">
        <v>0.15</v>
      </c>
      <c r="I55" s="120">
        <v>23712</v>
      </c>
      <c r="J55" s="133">
        <v>24656</v>
      </c>
      <c r="K55" s="119">
        <v>1.5</v>
      </c>
      <c r="L55" s="119">
        <v>1.5</v>
      </c>
      <c r="M55" s="122">
        <v>9</v>
      </c>
      <c r="N55"/>
    </row>
    <row r="56" spans="1:14" ht="14.4" customHeight="1">
      <c r="A56" s="123">
        <v>8509</v>
      </c>
      <c r="B56" t="s">
        <v>211</v>
      </c>
      <c r="C56" s="125">
        <v>14.52</v>
      </c>
      <c r="D56" s="126">
        <v>0.625</v>
      </c>
      <c r="E56" s="125">
        <v>1.32</v>
      </c>
      <c r="F56" s="126">
        <v>1.65</v>
      </c>
      <c r="G56" s="135">
        <v>0.25</v>
      </c>
      <c r="H56" s="135"/>
      <c r="I56" s="128">
        <v>23345</v>
      </c>
      <c r="J56" s="128">
        <v>8340</v>
      </c>
      <c r="K56" s="129">
        <v>1</v>
      </c>
      <c r="L56" s="129">
        <v>1</v>
      </c>
      <c r="M56" s="124">
        <v>9</v>
      </c>
      <c r="N56"/>
    </row>
    <row r="57" spans="1:14" ht="14.4" customHeight="1">
      <c r="A57" s="116">
        <v>8613</v>
      </c>
      <c r="B57" s="122" t="s">
        <v>213</v>
      </c>
      <c r="C57" s="117">
        <v>14.52</v>
      </c>
      <c r="D57" s="118">
        <v>0.375</v>
      </c>
      <c r="E57" s="117">
        <v>1.32</v>
      </c>
      <c r="F57" s="118">
        <v>1.5</v>
      </c>
      <c r="G57" s="131">
        <v>0.23</v>
      </c>
      <c r="H57" s="132">
        <v>0.21</v>
      </c>
      <c r="I57" s="120">
        <v>25003</v>
      </c>
      <c r="J57" s="133">
        <v>22894</v>
      </c>
      <c r="K57" s="119">
        <v>1</v>
      </c>
      <c r="L57" s="119">
        <v>1</v>
      </c>
      <c r="M57" s="122">
        <v>7</v>
      </c>
    </row>
    <row r="58" spans="1:14" ht="14.4" customHeight="1">
      <c r="A58" s="123">
        <v>8614</v>
      </c>
      <c r="B58" t="s">
        <v>214</v>
      </c>
      <c r="C58" s="125">
        <v>14.52</v>
      </c>
      <c r="D58" s="126">
        <v>0.36</v>
      </c>
      <c r="E58" s="125">
        <v>1.32</v>
      </c>
      <c r="F58" s="126">
        <v>1.5</v>
      </c>
      <c r="G58" s="135">
        <v>0.25</v>
      </c>
      <c r="H58" s="135">
        <v>0.28999999999999998</v>
      </c>
      <c r="I58" s="128">
        <v>25003</v>
      </c>
      <c r="J58" s="128">
        <v>22894</v>
      </c>
      <c r="K58" s="129">
        <v>1</v>
      </c>
      <c r="L58" s="129">
        <v>1</v>
      </c>
      <c r="M58" s="124">
        <v>8</v>
      </c>
    </row>
    <row r="59" spans="1:14" ht="14.4" customHeight="1">
      <c r="A59" s="116">
        <v>8710</v>
      </c>
      <c r="B59" s="122" t="s">
        <v>215</v>
      </c>
      <c r="C59" s="117">
        <v>14.52</v>
      </c>
      <c r="D59" s="118">
        <v>0.49</v>
      </c>
      <c r="E59" s="117">
        <v>1.32</v>
      </c>
      <c r="F59" s="118">
        <v>1.32</v>
      </c>
      <c r="G59" s="131">
        <v>0.25</v>
      </c>
      <c r="H59" s="132">
        <v>0.21</v>
      </c>
      <c r="I59" s="120">
        <v>43400</v>
      </c>
      <c r="J59" s="133">
        <v>28500</v>
      </c>
      <c r="K59" s="119">
        <v>0.5</v>
      </c>
      <c r="L59" s="119">
        <v>0.5</v>
      </c>
      <c r="M59" s="122">
        <v>8</v>
      </c>
      <c r="N59"/>
    </row>
    <row r="60" spans="1:14" ht="14.4" customHeight="1">
      <c r="A60" s="123">
        <v>8716</v>
      </c>
      <c r="B60" t="s">
        <v>216</v>
      </c>
      <c r="C60" s="125">
        <v>14.52</v>
      </c>
      <c r="D60" s="126">
        <v>0.41499999999999998</v>
      </c>
      <c r="E60" s="125">
        <v>1.32</v>
      </c>
      <c r="F60" s="126">
        <v>1.48</v>
      </c>
      <c r="G60" s="135">
        <v>0.155</v>
      </c>
      <c r="H60" s="135">
        <v>0.02</v>
      </c>
      <c r="I60" s="128">
        <v>42000</v>
      </c>
      <c r="J60" s="128"/>
      <c r="K60" s="129">
        <v>0.44</v>
      </c>
      <c r="L60" s="129">
        <v>1.5</v>
      </c>
      <c r="M60" s="124">
        <v>10</v>
      </c>
      <c r="N60"/>
    </row>
    <row r="61" spans="1:14" ht="14.4" customHeight="1">
      <c r="A61" s="116">
        <v>8717</v>
      </c>
      <c r="B61" s="122" t="s">
        <v>217</v>
      </c>
      <c r="C61" s="117">
        <v>14.52</v>
      </c>
      <c r="D61" s="118">
        <v>0.31</v>
      </c>
      <c r="E61" s="117">
        <v>1.32</v>
      </c>
      <c r="F61" s="118">
        <v>1.65</v>
      </c>
      <c r="G61" s="131">
        <v>0.19</v>
      </c>
      <c r="H61" s="132">
        <v>0.12</v>
      </c>
      <c r="I61" s="120">
        <v>21850</v>
      </c>
      <c r="J61" s="133">
        <v>22945</v>
      </c>
      <c r="K61" s="119">
        <v>0.7</v>
      </c>
      <c r="L61" s="119">
        <v>0.7</v>
      </c>
      <c r="M61" s="122">
        <v>10</v>
      </c>
    </row>
    <row r="62" spans="1:14" ht="14.4" customHeight="1">
      <c r="A62" s="123">
        <v>8719</v>
      </c>
      <c r="B62" t="s">
        <v>459</v>
      </c>
      <c r="C62" s="125">
        <v>12.44</v>
      </c>
      <c r="D62" s="126">
        <v>0.47</v>
      </c>
      <c r="E62" s="125">
        <v>1.32</v>
      </c>
      <c r="F62" s="126">
        <v>1.65</v>
      </c>
      <c r="G62" s="135">
        <v>0.27</v>
      </c>
      <c r="H62" s="135">
        <v>0.23</v>
      </c>
      <c r="I62" s="128">
        <v>46857</v>
      </c>
      <c r="J62" s="128">
        <v>27628</v>
      </c>
      <c r="K62" s="129">
        <v>1</v>
      </c>
      <c r="L62" s="129">
        <v>1</v>
      </c>
      <c r="M62" s="124">
        <v>5</v>
      </c>
    </row>
    <row r="63" spans="1:14" ht="14.4" customHeight="1">
      <c r="A63" s="116">
        <v>8720</v>
      </c>
      <c r="B63" s="122" t="s">
        <v>268</v>
      </c>
      <c r="C63" s="117">
        <v>14.52</v>
      </c>
      <c r="D63" s="118">
        <v>0.45</v>
      </c>
      <c r="E63" s="117">
        <v>1.32</v>
      </c>
      <c r="F63" s="118">
        <v>1.65</v>
      </c>
      <c r="G63" s="131">
        <v>0.25</v>
      </c>
      <c r="H63" s="132">
        <v>0.2</v>
      </c>
      <c r="I63" s="120">
        <v>38070</v>
      </c>
      <c r="J63" s="133">
        <v>22260</v>
      </c>
      <c r="K63" s="119"/>
      <c r="L63" s="119"/>
      <c r="M63" s="122">
        <v>10</v>
      </c>
      <c r="N63"/>
    </row>
    <row r="64" spans="1:14" ht="14.4" customHeight="1">
      <c r="A64" s="123">
        <v>8721</v>
      </c>
      <c r="B64" t="s">
        <v>220</v>
      </c>
      <c r="C64" s="125">
        <v>14.52</v>
      </c>
      <c r="D64" s="126">
        <v>0.5</v>
      </c>
      <c r="E64" s="125">
        <v>1.32</v>
      </c>
      <c r="F64" s="126">
        <v>1.5</v>
      </c>
      <c r="G64" s="135">
        <v>0.27</v>
      </c>
      <c r="H64" s="135">
        <v>0.3</v>
      </c>
      <c r="I64" s="128">
        <v>42947</v>
      </c>
      <c r="J64" s="128">
        <v>29921</v>
      </c>
      <c r="K64" s="129">
        <v>1</v>
      </c>
      <c r="L64" s="129">
        <v>1</v>
      </c>
      <c r="M64" s="124">
        <v>6</v>
      </c>
    </row>
    <row r="65" spans="1:13" ht="14.4" customHeight="1">
      <c r="A65" s="116">
        <v>8722</v>
      </c>
      <c r="B65" s="122" t="s">
        <v>221</v>
      </c>
      <c r="C65" s="117">
        <v>14.52</v>
      </c>
      <c r="D65" s="118">
        <v>0.5</v>
      </c>
      <c r="E65" s="117">
        <v>1.32</v>
      </c>
      <c r="F65" s="118">
        <v>1.5</v>
      </c>
      <c r="G65" s="131"/>
      <c r="H65" s="132">
        <v>0.2</v>
      </c>
      <c r="I65" s="120">
        <v>19901</v>
      </c>
      <c r="J65" s="133">
        <v>20323</v>
      </c>
      <c r="K65" s="119">
        <v>1</v>
      </c>
      <c r="L65" s="119">
        <v>1</v>
      </c>
      <c r="M65" s="122">
        <v>9</v>
      </c>
    </row>
    <row r="66" spans="1:13" ht="6.65" customHeight="1">
      <c r="A66" s="53"/>
      <c r="D66" s="143"/>
      <c r="E66" s="143"/>
      <c r="F66" s="143"/>
      <c r="H66" s="144"/>
      <c r="I66" s="145"/>
      <c r="J66" s="145"/>
      <c r="K66" s="115"/>
      <c r="L66" s="146"/>
      <c r="M66" s="146"/>
    </row>
    <row r="67" spans="1:13">
      <c r="F67" s="143"/>
      <c r="H67" s="143"/>
    </row>
    <row r="68" spans="1:13">
      <c r="B68" s="147" t="s">
        <v>1243</v>
      </c>
      <c r="F68" s="143"/>
    </row>
    <row r="69" spans="1:13">
      <c r="B69" s="147" t="s">
        <v>1244</v>
      </c>
      <c r="F69" s="143"/>
      <c r="H69" s="143"/>
    </row>
    <row r="70" spans="1:13">
      <c r="B70" s="147" t="s">
        <v>1245</v>
      </c>
      <c r="F70" s="143"/>
      <c r="H70" s="143"/>
    </row>
    <row r="71" spans="1:13">
      <c r="B71" s="147" t="s">
        <v>1246</v>
      </c>
      <c r="F71" s="143"/>
      <c r="H71" s="143"/>
    </row>
    <row r="72" spans="1:13">
      <c r="B72" s="147" t="s">
        <v>460</v>
      </c>
      <c r="F72" s="143"/>
      <c r="H72" s="143"/>
    </row>
    <row r="73" spans="1:13">
      <c r="B73" s="147" t="s">
        <v>461</v>
      </c>
      <c r="F73" s="143"/>
      <c r="H73" s="143"/>
    </row>
    <row r="74" spans="1:13">
      <c r="B74" s="147" t="s">
        <v>462</v>
      </c>
      <c r="F74" s="143"/>
      <c r="H74" s="143"/>
    </row>
    <row r="75" spans="1:13" ht="14.5">
      <c r="B75" s="147" t="s">
        <v>1247</v>
      </c>
      <c r="F75" s="134"/>
      <c r="H75" s="143"/>
    </row>
    <row r="76" spans="1:13" ht="14.5">
      <c r="B76" s="147" t="s">
        <v>1248</v>
      </c>
      <c r="F76" s="134"/>
      <c r="H76" s="143"/>
    </row>
    <row r="77" spans="1:13" ht="14.5">
      <c r="B77" s="147" t="s">
        <v>1249</v>
      </c>
      <c r="F77" s="134"/>
      <c r="H77" s="143"/>
    </row>
    <row r="78" spans="1:13">
      <c r="B78" s="147" t="s">
        <v>1250</v>
      </c>
      <c r="F78" s="143"/>
      <c r="H78" s="143"/>
    </row>
    <row r="79" spans="1:13">
      <c r="B79" s="147" t="s">
        <v>463</v>
      </c>
      <c r="F79" s="143"/>
      <c r="H79" s="143"/>
    </row>
    <row r="80" spans="1:13">
      <c r="H80" s="143"/>
    </row>
    <row r="81" spans="8:8">
      <c r="H81" s="143"/>
    </row>
    <row r="82" spans="8:8">
      <c r="H82" s="143"/>
    </row>
    <row r="83" spans="8:8">
      <c r="H83" s="143"/>
    </row>
    <row r="84" spans="8:8">
      <c r="H84" s="143"/>
    </row>
    <row r="85" spans="8:8">
      <c r="H85" s="143"/>
    </row>
    <row r="86" spans="8:8">
      <c r="H86" s="143"/>
    </row>
    <row r="87" spans="8:8">
      <c r="H87" s="143"/>
    </row>
    <row r="88" spans="8:8">
      <c r="H88" s="143"/>
    </row>
    <row r="89" spans="8:8">
      <c r="H89" s="143"/>
    </row>
    <row r="90" spans="8:8">
      <c r="H90" s="143"/>
    </row>
    <row r="91" spans="8:8">
      <c r="H91" s="143"/>
    </row>
  </sheetData>
  <mergeCells count="2">
    <mergeCell ref="D4:F4"/>
    <mergeCell ref="K4:L4"/>
  </mergeCells>
  <hyperlinks>
    <hyperlink ref="B1" location="Efnisyfirlit!A1" display="Efnisyfirlit" xr:uid="{BE0A07AD-262D-417B-9A0E-26A89A24AE0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C29B-CC1E-48C9-8A8F-8E8F1846700A}">
  <dimension ref="A1:G77"/>
  <sheetViews>
    <sheetView workbookViewId="0">
      <selection activeCell="D1" sqref="D1"/>
    </sheetView>
  </sheetViews>
  <sheetFormatPr defaultRowHeight="14.5"/>
  <cols>
    <col min="2" max="2" width="5.81640625" customWidth="1"/>
    <col min="3" max="3" width="0" hidden="1" customWidth="1"/>
    <col min="4" max="4" width="25.453125" customWidth="1"/>
    <col min="5" max="6" width="15" customWidth="1"/>
    <col min="7" max="7" width="12.81640625" customWidth="1"/>
  </cols>
  <sheetData>
    <row r="1" spans="1:7">
      <c r="D1" s="221" t="s">
        <v>1188</v>
      </c>
    </row>
    <row r="2" spans="1:7" ht="15.5">
      <c r="A2" s="1" t="s">
        <v>1251</v>
      </c>
    </row>
    <row r="4" spans="1:7" ht="15.5">
      <c r="A4" s="148"/>
      <c r="B4" s="149"/>
      <c r="C4" s="149"/>
      <c r="D4" s="149"/>
      <c r="E4" s="150" t="s">
        <v>12</v>
      </c>
      <c r="F4" s="150" t="s">
        <v>12</v>
      </c>
      <c r="G4" s="151" t="s">
        <v>55</v>
      </c>
    </row>
    <row r="5" spans="1:7" ht="15.5">
      <c r="A5" s="148"/>
      <c r="B5" s="149"/>
      <c r="C5" s="152" t="s">
        <v>349</v>
      </c>
      <c r="D5" s="153" t="s">
        <v>434</v>
      </c>
      <c r="E5" s="154" t="s">
        <v>1252</v>
      </c>
      <c r="F5" s="154" t="s">
        <v>464</v>
      </c>
      <c r="G5" s="151" t="s">
        <v>465</v>
      </c>
    </row>
    <row r="6" spans="1:7">
      <c r="E6" s="19"/>
      <c r="F6" s="19"/>
    </row>
    <row r="7" spans="1:7">
      <c r="B7" s="11">
        <v>1</v>
      </c>
      <c r="C7" s="98">
        <v>0</v>
      </c>
      <c r="D7" s="11" t="s">
        <v>9</v>
      </c>
      <c r="E7" s="13">
        <v>135688</v>
      </c>
      <c r="F7" s="13">
        <v>133262</v>
      </c>
      <c r="G7" s="260">
        <f t="shared" ref="G7:G70" si="0">(E7/F7)-1</f>
        <v>1.8204739535651493E-2</v>
      </c>
    </row>
    <row r="8" spans="1:7">
      <c r="B8">
        <v>2</v>
      </c>
      <c r="C8">
        <v>1000</v>
      </c>
      <c r="D8" t="s">
        <v>154</v>
      </c>
      <c r="E8" s="14">
        <v>38998</v>
      </c>
      <c r="F8" s="14">
        <v>38332</v>
      </c>
      <c r="G8" s="261">
        <f t="shared" si="0"/>
        <v>1.7374517374517451E-2</v>
      </c>
    </row>
    <row r="9" spans="1:7">
      <c r="B9" s="11">
        <v>3</v>
      </c>
      <c r="C9" s="11">
        <v>1400</v>
      </c>
      <c r="D9" s="11" t="s">
        <v>157</v>
      </c>
      <c r="E9" s="13">
        <v>29763</v>
      </c>
      <c r="F9" s="13">
        <v>29687</v>
      </c>
      <c r="G9" s="260">
        <f t="shared" si="0"/>
        <v>2.5600431165155868E-3</v>
      </c>
    </row>
    <row r="10" spans="1:7">
      <c r="B10">
        <v>4</v>
      </c>
      <c r="C10">
        <v>2000</v>
      </c>
      <c r="D10" t="s">
        <v>160</v>
      </c>
      <c r="E10" s="14">
        <v>20416</v>
      </c>
      <c r="F10" s="14">
        <v>19676</v>
      </c>
      <c r="G10" s="261">
        <f t="shared" si="0"/>
        <v>3.7609270176865106E-2</v>
      </c>
    </row>
    <row r="11" spans="1:7">
      <c r="B11" s="11">
        <v>5</v>
      </c>
      <c r="C11" s="98">
        <v>6000</v>
      </c>
      <c r="D11" s="11" t="s">
        <v>1195</v>
      </c>
      <c r="E11" s="13">
        <v>19642</v>
      </c>
      <c r="F11" s="13">
        <v>19219</v>
      </c>
      <c r="G11" s="260">
        <f t="shared" si="0"/>
        <v>2.200946979551488E-2</v>
      </c>
    </row>
    <row r="12" spans="1:7">
      <c r="B12">
        <v>6</v>
      </c>
      <c r="C12">
        <v>1300</v>
      </c>
      <c r="D12" t="s">
        <v>156</v>
      </c>
      <c r="E12" s="14">
        <v>18445</v>
      </c>
      <c r="F12" s="14">
        <v>17693</v>
      </c>
      <c r="G12" s="261">
        <f t="shared" si="0"/>
        <v>4.2502684677556024E-2</v>
      </c>
    </row>
    <row r="13" spans="1:7">
      <c r="B13" s="11">
        <v>7</v>
      </c>
      <c r="C13" s="11">
        <v>1604</v>
      </c>
      <c r="D13" s="11" t="s">
        <v>158</v>
      </c>
      <c r="E13" s="13">
        <v>13024</v>
      </c>
      <c r="F13" s="13">
        <v>12589</v>
      </c>
      <c r="G13" s="260">
        <f t="shared" si="0"/>
        <v>3.4553975693065286E-2</v>
      </c>
    </row>
    <row r="14" spans="1:7">
      <c r="B14">
        <v>8</v>
      </c>
      <c r="C14">
        <v>8200</v>
      </c>
      <c r="D14" t="s">
        <v>208</v>
      </c>
      <c r="E14" s="14">
        <v>10834</v>
      </c>
      <c r="F14" s="14">
        <v>10452</v>
      </c>
      <c r="G14" s="261">
        <f t="shared" si="0"/>
        <v>3.6548029085342604E-2</v>
      </c>
    </row>
    <row r="15" spans="1:7">
      <c r="B15" s="11">
        <v>9</v>
      </c>
      <c r="C15" s="98">
        <v>3000</v>
      </c>
      <c r="D15" s="11" t="s">
        <v>164</v>
      </c>
      <c r="E15" s="13">
        <v>7841</v>
      </c>
      <c r="F15" s="13">
        <v>7697</v>
      </c>
      <c r="G15" s="260">
        <f t="shared" si="0"/>
        <v>1.8708587761465445E-2</v>
      </c>
    </row>
    <row r="16" spans="1:7">
      <c r="B16">
        <v>10</v>
      </c>
      <c r="C16">
        <v>7300</v>
      </c>
      <c r="D16" t="s">
        <v>203</v>
      </c>
      <c r="E16" s="14">
        <v>5206</v>
      </c>
      <c r="F16" s="14">
        <v>5079</v>
      </c>
      <c r="G16" s="261">
        <f t="shared" si="0"/>
        <v>2.5004922228785142E-2</v>
      </c>
    </row>
    <row r="17" spans="2:7">
      <c r="B17" s="11">
        <v>11</v>
      </c>
      <c r="C17" s="11">
        <v>7400</v>
      </c>
      <c r="D17" s="11" t="s">
        <v>204</v>
      </c>
      <c r="E17" s="13">
        <v>5057</v>
      </c>
      <c r="F17" s="13">
        <v>5020</v>
      </c>
      <c r="G17" s="260">
        <f t="shared" si="0"/>
        <v>7.3705179282868016E-3</v>
      </c>
    </row>
    <row r="18" spans="2:7">
      <c r="B18">
        <v>12</v>
      </c>
      <c r="C18">
        <v>1100</v>
      </c>
      <c r="D18" t="s">
        <v>155</v>
      </c>
      <c r="E18" s="14">
        <v>4720</v>
      </c>
      <c r="F18" s="14">
        <v>4715</v>
      </c>
      <c r="G18" s="261">
        <f t="shared" si="0"/>
        <v>1.0604453870626251E-3</v>
      </c>
    </row>
    <row r="19" spans="2:7">
      <c r="B19" s="11">
        <v>13</v>
      </c>
      <c r="C19" s="98">
        <v>8000</v>
      </c>
      <c r="D19" s="11" t="s">
        <v>207</v>
      </c>
      <c r="E19" s="13">
        <v>4414</v>
      </c>
      <c r="F19" s="13">
        <v>4347</v>
      </c>
      <c r="G19" s="260">
        <f t="shared" si="0"/>
        <v>1.5412928456406627E-2</v>
      </c>
    </row>
    <row r="20" spans="2:7">
      <c r="B20">
        <v>14</v>
      </c>
      <c r="C20">
        <v>5200</v>
      </c>
      <c r="D20" t="s">
        <v>183</v>
      </c>
      <c r="E20" s="14">
        <v>4090</v>
      </c>
      <c r="F20" s="14">
        <v>4084</v>
      </c>
      <c r="G20" s="261">
        <f t="shared" si="0"/>
        <v>1.4691478942212566E-3</v>
      </c>
    </row>
    <row r="21" spans="2:7">
      <c r="B21" s="11">
        <v>15</v>
      </c>
      <c r="C21" s="11">
        <v>3609</v>
      </c>
      <c r="D21" s="11" t="s">
        <v>167</v>
      </c>
      <c r="E21" s="13">
        <v>3868</v>
      </c>
      <c r="F21" s="13">
        <v>3758</v>
      </c>
      <c r="G21" s="260">
        <f t="shared" si="0"/>
        <v>2.9270888770622561E-2</v>
      </c>
    </row>
    <row r="22" spans="2:7">
      <c r="B22">
        <v>16</v>
      </c>
      <c r="C22">
        <v>4200</v>
      </c>
      <c r="D22" t="s">
        <v>175</v>
      </c>
      <c r="E22" s="14">
        <v>3840</v>
      </c>
      <c r="F22" s="14">
        <v>3794</v>
      </c>
      <c r="G22" s="261">
        <f t="shared" si="0"/>
        <v>1.212440695835526E-2</v>
      </c>
    </row>
    <row r="23" spans="2:7">
      <c r="B23" s="11">
        <v>17</v>
      </c>
      <c r="C23" s="98">
        <v>2510</v>
      </c>
      <c r="D23" s="11" t="s">
        <v>163</v>
      </c>
      <c r="E23" s="13">
        <v>3753</v>
      </c>
      <c r="F23" s="13">
        <v>3649</v>
      </c>
      <c r="G23" s="260">
        <f t="shared" si="0"/>
        <v>2.850095916689499E-2</v>
      </c>
    </row>
    <row r="24" spans="2:7">
      <c r="B24">
        <v>18</v>
      </c>
      <c r="C24">
        <v>2300</v>
      </c>
      <c r="D24" t="s">
        <v>161</v>
      </c>
      <c r="E24" s="14">
        <v>3585</v>
      </c>
      <c r="F24" s="14">
        <v>3539</v>
      </c>
      <c r="G24" s="261">
        <f t="shared" si="0"/>
        <v>1.2998022040124235E-2</v>
      </c>
    </row>
    <row r="25" spans="2:7">
      <c r="B25" s="11">
        <v>19</v>
      </c>
      <c r="C25" s="11">
        <v>6100</v>
      </c>
      <c r="D25" s="11" t="s">
        <v>191</v>
      </c>
      <c r="E25" s="13">
        <v>3041</v>
      </c>
      <c r="F25" s="13">
        <v>3030</v>
      </c>
      <c r="G25" s="260">
        <f t="shared" si="0"/>
        <v>3.6303630363037076E-3</v>
      </c>
    </row>
    <row r="26" spans="2:7">
      <c r="B26">
        <v>20</v>
      </c>
      <c r="C26">
        <v>8716</v>
      </c>
      <c r="D26" t="s">
        <v>216</v>
      </c>
      <c r="E26" s="14">
        <v>2984</v>
      </c>
      <c r="F26" s="14">
        <v>2778</v>
      </c>
      <c r="G26" s="261">
        <f t="shared" si="0"/>
        <v>7.4154067674585988E-2</v>
      </c>
    </row>
    <row r="27" spans="2:7">
      <c r="B27" s="11">
        <v>21</v>
      </c>
      <c r="C27" s="98">
        <v>8717</v>
      </c>
      <c r="D27" s="11" t="s">
        <v>217</v>
      </c>
      <c r="E27" s="13">
        <v>2481</v>
      </c>
      <c r="F27" s="13">
        <v>2369</v>
      </c>
      <c r="G27" s="260">
        <f t="shared" si="0"/>
        <v>4.7277332207682488E-2</v>
      </c>
    </row>
    <row r="28" spans="2:7">
      <c r="B28">
        <v>22</v>
      </c>
      <c r="C28">
        <v>8401</v>
      </c>
      <c r="D28" t="s">
        <v>209</v>
      </c>
      <c r="E28" s="14">
        <v>2450</v>
      </c>
      <c r="F28" s="14">
        <v>2387</v>
      </c>
      <c r="G28" s="261">
        <f t="shared" si="0"/>
        <v>2.6392961876832821E-2</v>
      </c>
    </row>
    <row r="29" spans="2:7">
      <c r="B29" s="11">
        <v>23</v>
      </c>
      <c r="C29" s="11">
        <v>8613</v>
      </c>
      <c r="D29" s="11" t="s">
        <v>213</v>
      </c>
      <c r="E29" s="13">
        <v>1971</v>
      </c>
      <c r="F29" s="13">
        <v>1924</v>
      </c>
      <c r="G29" s="260">
        <f t="shared" si="0"/>
        <v>2.4428274428274444E-2</v>
      </c>
    </row>
    <row r="30" spans="2:7">
      <c r="B30">
        <v>24</v>
      </c>
      <c r="C30">
        <v>6250</v>
      </c>
      <c r="D30" t="s">
        <v>192</v>
      </c>
      <c r="E30" s="14">
        <v>1966</v>
      </c>
      <c r="F30" s="14">
        <v>1970</v>
      </c>
      <c r="G30" s="261">
        <f t="shared" si="0"/>
        <v>-2.0304568527919065E-3</v>
      </c>
    </row>
    <row r="31" spans="2:7">
      <c r="B31" s="11">
        <v>25</v>
      </c>
      <c r="C31" s="98">
        <v>6400</v>
      </c>
      <c r="D31" s="11" t="s">
        <v>193</v>
      </c>
      <c r="E31" s="13">
        <v>1860</v>
      </c>
      <c r="F31" s="13">
        <v>1855</v>
      </c>
      <c r="G31" s="260">
        <f t="shared" si="0"/>
        <v>2.6954177897573484E-3</v>
      </c>
    </row>
    <row r="32" spans="2:7">
      <c r="B32">
        <v>26</v>
      </c>
      <c r="C32">
        <v>8614</v>
      </c>
      <c r="D32" t="s">
        <v>214</v>
      </c>
      <c r="E32" s="14">
        <v>1810</v>
      </c>
      <c r="F32" s="14">
        <v>1740</v>
      </c>
      <c r="G32" s="261">
        <f t="shared" si="0"/>
        <v>4.022988505747116E-2</v>
      </c>
    </row>
    <row r="33" spans="2:7">
      <c r="B33" s="11">
        <v>27</v>
      </c>
      <c r="C33" s="11">
        <v>3714</v>
      </c>
      <c r="D33" s="11" t="s">
        <v>172</v>
      </c>
      <c r="E33" s="13">
        <v>1666</v>
      </c>
      <c r="F33" s="13">
        <v>1679</v>
      </c>
      <c r="G33" s="260">
        <f t="shared" si="0"/>
        <v>-7.7427039904705008E-3</v>
      </c>
    </row>
    <row r="34" spans="2:7">
      <c r="B34">
        <v>28</v>
      </c>
      <c r="C34">
        <v>2506</v>
      </c>
      <c r="D34" t="s">
        <v>162</v>
      </c>
      <c r="E34" s="14">
        <v>1354</v>
      </c>
      <c r="F34" s="14">
        <v>1331</v>
      </c>
      <c r="G34" s="261">
        <f t="shared" si="0"/>
        <v>1.7280240420736392E-2</v>
      </c>
    </row>
    <row r="35" spans="2:7">
      <c r="B35" s="11">
        <v>29</v>
      </c>
      <c r="C35" s="98">
        <v>5508</v>
      </c>
      <c r="D35" s="11" t="s">
        <v>184</v>
      </c>
      <c r="E35" s="13">
        <v>1226</v>
      </c>
      <c r="F35" s="13">
        <v>1222</v>
      </c>
      <c r="G35" s="260">
        <f t="shared" si="0"/>
        <v>3.2733224222585289E-3</v>
      </c>
    </row>
    <row r="36" spans="2:7">
      <c r="B36">
        <v>30</v>
      </c>
      <c r="C36">
        <v>3711</v>
      </c>
      <c r="D36" t="s">
        <v>170</v>
      </c>
      <c r="E36" s="14">
        <v>1211</v>
      </c>
      <c r="F36" s="14">
        <v>1196</v>
      </c>
      <c r="G36" s="261">
        <f t="shared" si="0"/>
        <v>1.2541806020066826E-2</v>
      </c>
    </row>
    <row r="37" spans="2:7">
      <c r="B37" s="11">
        <v>31</v>
      </c>
      <c r="C37" s="11">
        <v>8721</v>
      </c>
      <c r="D37" s="11" t="s">
        <v>220</v>
      </c>
      <c r="E37" s="13">
        <v>1164</v>
      </c>
      <c r="F37" s="13">
        <v>1144</v>
      </c>
      <c r="G37" s="260">
        <f t="shared" si="0"/>
        <v>1.7482517482517501E-2</v>
      </c>
    </row>
    <row r="38" spans="2:7">
      <c r="B38">
        <v>32</v>
      </c>
      <c r="C38">
        <v>4607</v>
      </c>
      <c r="D38" t="s">
        <v>178</v>
      </c>
      <c r="E38" s="14">
        <v>1131</v>
      </c>
      <c r="F38" s="14">
        <v>1064</v>
      </c>
      <c r="G38" s="261">
        <f t="shared" si="0"/>
        <v>6.296992481203012E-2</v>
      </c>
    </row>
    <row r="39" spans="2:7">
      <c r="B39" s="11">
        <v>33</v>
      </c>
      <c r="C39" s="98">
        <v>6513</v>
      </c>
      <c r="D39" s="11" t="s">
        <v>194</v>
      </c>
      <c r="E39" s="13">
        <v>1119</v>
      </c>
      <c r="F39" s="13">
        <v>1097</v>
      </c>
      <c r="G39" s="260">
        <f t="shared" si="0"/>
        <v>2.0054694621695512E-2</v>
      </c>
    </row>
    <row r="40" spans="2:7">
      <c r="B40">
        <v>34</v>
      </c>
      <c r="C40">
        <v>4100</v>
      </c>
      <c r="D40" t="s">
        <v>174</v>
      </c>
      <c r="E40" s="14">
        <v>956</v>
      </c>
      <c r="F40" s="14">
        <v>958</v>
      </c>
      <c r="G40" s="261">
        <f t="shared" si="0"/>
        <v>-2.0876826722338038E-3</v>
      </c>
    </row>
    <row r="41" spans="2:7">
      <c r="B41" s="11">
        <v>35</v>
      </c>
      <c r="C41" s="11">
        <v>5604</v>
      </c>
      <c r="D41" s="11" t="s">
        <v>185</v>
      </c>
      <c r="E41" s="13">
        <v>928</v>
      </c>
      <c r="F41" s="13">
        <v>950</v>
      </c>
      <c r="G41" s="260">
        <f t="shared" si="0"/>
        <v>-2.3157894736842155E-2</v>
      </c>
    </row>
    <row r="42" spans="2:7">
      <c r="B42">
        <v>36</v>
      </c>
      <c r="C42">
        <v>6612</v>
      </c>
      <c r="D42" t="s">
        <v>200</v>
      </c>
      <c r="E42" s="14">
        <v>867</v>
      </c>
      <c r="F42" s="14">
        <v>852</v>
      </c>
      <c r="G42" s="261">
        <f t="shared" si="0"/>
        <v>1.7605633802816989E-2</v>
      </c>
    </row>
    <row r="43" spans="2:7">
      <c r="B43" s="11">
        <v>37</v>
      </c>
      <c r="C43" s="98">
        <v>3709</v>
      </c>
      <c r="D43" s="11" t="s">
        <v>168</v>
      </c>
      <c r="E43" s="13">
        <v>840</v>
      </c>
      <c r="F43" s="13">
        <v>862</v>
      </c>
      <c r="G43" s="260">
        <f t="shared" si="0"/>
        <v>-2.5522041763341052E-2</v>
      </c>
    </row>
    <row r="44" spans="2:7">
      <c r="B44">
        <v>38</v>
      </c>
      <c r="C44">
        <v>8710</v>
      </c>
      <c r="D44" t="s">
        <v>215</v>
      </c>
      <c r="E44" s="14">
        <v>818</v>
      </c>
      <c r="F44" s="14">
        <v>822</v>
      </c>
      <c r="G44" s="261">
        <f t="shared" si="0"/>
        <v>-4.8661800486617945E-3</v>
      </c>
    </row>
    <row r="45" spans="2:7">
      <c r="B45" s="11">
        <v>39</v>
      </c>
      <c r="C45" s="11">
        <v>8508</v>
      </c>
      <c r="D45" s="11" t="s">
        <v>210</v>
      </c>
      <c r="E45" s="13">
        <v>814</v>
      </c>
      <c r="F45" s="13">
        <v>758</v>
      </c>
      <c r="G45" s="260">
        <f t="shared" si="0"/>
        <v>7.3878627968337662E-2</v>
      </c>
    </row>
    <row r="46" spans="2:7">
      <c r="B46">
        <v>40</v>
      </c>
      <c r="C46">
        <v>6515</v>
      </c>
      <c r="D46" t="s">
        <v>195</v>
      </c>
      <c r="E46" s="14">
        <v>704</v>
      </c>
      <c r="F46" s="14">
        <v>653</v>
      </c>
      <c r="G46" s="261">
        <f t="shared" si="0"/>
        <v>7.810107197549776E-2</v>
      </c>
    </row>
    <row r="47" spans="2:7">
      <c r="B47" s="11">
        <v>41</v>
      </c>
      <c r="C47" s="98">
        <v>8722</v>
      </c>
      <c r="D47" s="11" t="s">
        <v>221</v>
      </c>
      <c r="E47" s="13">
        <v>694</v>
      </c>
      <c r="F47" s="13">
        <v>690</v>
      </c>
      <c r="G47" s="260">
        <f t="shared" si="0"/>
        <v>5.7971014492752548E-3</v>
      </c>
    </row>
    <row r="48" spans="2:7">
      <c r="B48">
        <v>42</v>
      </c>
      <c r="C48">
        <v>3511</v>
      </c>
      <c r="D48" t="s">
        <v>166</v>
      </c>
      <c r="E48" s="14">
        <v>687</v>
      </c>
      <c r="F48" s="14">
        <v>647</v>
      </c>
      <c r="G48" s="261">
        <f t="shared" si="0"/>
        <v>6.1823802163833097E-2</v>
      </c>
    </row>
    <row r="49" spans="2:7">
      <c r="B49" s="11">
        <v>43</v>
      </c>
      <c r="C49" s="11">
        <v>3811</v>
      </c>
      <c r="D49" s="11" t="s">
        <v>173</v>
      </c>
      <c r="E49" s="13">
        <v>665</v>
      </c>
      <c r="F49" s="13">
        <v>620</v>
      </c>
      <c r="G49" s="260">
        <f t="shared" si="0"/>
        <v>7.2580645161290258E-2</v>
      </c>
    </row>
    <row r="50" spans="2:7">
      <c r="B50">
        <v>44</v>
      </c>
      <c r="C50">
        <v>7502</v>
      </c>
      <c r="D50" t="s">
        <v>205</v>
      </c>
      <c r="E50" s="14">
        <v>665</v>
      </c>
      <c r="F50" s="14">
        <v>653</v>
      </c>
      <c r="G50" s="261">
        <f t="shared" si="0"/>
        <v>1.8376722817764257E-2</v>
      </c>
    </row>
    <row r="51" spans="2:7">
      <c r="B51" s="11">
        <v>45</v>
      </c>
      <c r="C51" s="98">
        <v>8509</v>
      </c>
      <c r="D51" s="11" t="s">
        <v>211</v>
      </c>
      <c r="E51" s="13">
        <v>641</v>
      </c>
      <c r="F51" s="13">
        <v>624</v>
      </c>
      <c r="G51" s="260">
        <f t="shared" si="0"/>
        <v>2.7243589743589647E-2</v>
      </c>
    </row>
    <row r="52" spans="2:7">
      <c r="B52">
        <v>46</v>
      </c>
      <c r="C52">
        <v>8720</v>
      </c>
      <c r="D52" t="s">
        <v>219</v>
      </c>
      <c r="E52" s="14">
        <v>576</v>
      </c>
      <c r="F52" s="14">
        <v>590</v>
      </c>
      <c r="G52" s="261">
        <f t="shared" si="0"/>
        <v>-2.3728813559321993E-2</v>
      </c>
    </row>
    <row r="53" spans="2:7">
      <c r="B53" s="11">
        <v>47</v>
      </c>
      <c r="C53" s="11">
        <v>8719</v>
      </c>
      <c r="D53" s="11" t="s">
        <v>218</v>
      </c>
      <c r="E53" s="13">
        <v>525</v>
      </c>
      <c r="F53" s="13">
        <v>492</v>
      </c>
      <c r="G53" s="260">
        <f t="shared" si="0"/>
        <v>6.7073170731707377E-2</v>
      </c>
    </row>
    <row r="54" spans="2:7">
      <c r="B54">
        <v>48</v>
      </c>
      <c r="C54">
        <v>6709</v>
      </c>
      <c r="D54" t="s">
        <v>202</v>
      </c>
      <c r="E54" s="14">
        <v>506</v>
      </c>
      <c r="F54" s="14">
        <v>504</v>
      </c>
      <c r="G54" s="261">
        <f t="shared" si="0"/>
        <v>3.9682539682539542E-3</v>
      </c>
    </row>
    <row r="55" spans="2:7">
      <c r="B55" s="11">
        <v>49</v>
      </c>
      <c r="C55" s="98">
        <v>5609</v>
      </c>
      <c r="D55" s="11" t="s">
        <v>186</v>
      </c>
      <c r="E55" s="13">
        <v>483</v>
      </c>
      <c r="F55" s="13">
        <v>470</v>
      </c>
      <c r="G55" s="260">
        <f t="shared" si="0"/>
        <v>2.7659574468085202E-2</v>
      </c>
    </row>
    <row r="56" spans="2:7">
      <c r="B56">
        <v>50</v>
      </c>
      <c r="C56">
        <v>6607</v>
      </c>
      <c r="D56" t="s">
        <v>198</v>
      </c>
      <c r="E56" s="14">
        <v>483</v>
      </c>
      <c r="F56" s="14">
        <v>471</v>
      </c>
      <c r="G56" s="261">
        <f t="shared" si="0"/>
        <v>2.5477707006369421E-2</v>
      </c>
    </row>
    <row r="57" spans="2:7">
      <c r="B57" s="11">
        <v>51</v>
      </c>
      <c r="C57" s="11">
        <v>6601</v>
      </c>
      <c r="D57" s="11" t="s">
        <v>196</v>
      </c>
      <c r="E57" s="13">
        <v>449</v>
      </c>
      <c r="F57" s="13">
        <v>441</v>
      </c>
      <c r="G57" s="260">
        <f t="shared" si="0"/>
        <v>1.8140589569161092E-2</v>
      </c>
    </row>
    <row r="58" spans="2:7">
      <c r="B58">
        <v>52</v>
      </c>
      <c r="C58">
        <v>4911</v>
      </c>
      <c r="D58" t="s">
        <v>182</v>
      </c>
      <c r="E58" s="14">
        <v>424</v>
      </c>
      <c r="F58" s="14">
        <v>435</v>
      </c>
      <c r="G58" s="261">
        <f t="shared" si="0"/>
        <v>-2.5287356321839094E-2</v>
      </c>
    </row>
    <row r="59" spans="2:7">
      <c r="B59" s="11">
        <v>53</v>
      </c>
      <c r="C59" s="98">
        <v>5612</v>
      </c>
      <c r="D59" s="11" t="s">
        <v>188</v>
      </c>
      <c r="E59" s="13">
        <v>384</v>
      </c>
      <c r="F59" s="13">
        <v>372</v>
      </c>
      <c r="G59" s="260">
        <f t="shared" si="0"/>
        <v>3.2258064516129004E-2</v>
      </c>
    </row>
    <row r="60" spans="2:7">
      <c r="B60">
        <v>54</v>
      </c>
      <c r="C60">
        <v>6602</v>
      </c>
      <c r="D60" t="s">
        <v>197</v>
      </c>
      <c r="E60" s="14">
        <v>369</v>
      </c>
      <c r="F60" s="14">
        <v>371</v>
      </c>
      <c r="G60" s="261">
        <f t="shared" si="0"/>
        <v>-5.3908355795148077E-3</v>
      </c>
    </row>
    <row r="61" spans="2:7">
      <c r="B61" s="11">
        <v>55</v>
      </c>
      <c r="C61" s="11">
        <v>8610</v>
      </c>
      <c r="D61" s="11" t="s">
        <v>212</v>
      </c>
      <c r="E61" s="13">
        <v>261</v>
      </c>
      <c r="F61" s="13">
        <v>271</v>
      </c>
      <c r="G61" s="260">
        <f t="shared" si="0"/>
        <v>-3.6900369003690092E-2</v>
      </c>
    </row>
    <row r="62" spans="2:7">
      <c r="B62">
        <v>56</v>
      </c>
      <c r="C62">
        <v>4604</v>
      </c>
      <c r="D62" t="s">
        <v>177</v>
      </c>
      <c r="E62" s="14">
        <v>255</v>
      </c>
      <c r="F62" s="14">
        <v>268</v>
      </c>
      <c r="G62" s="261">
        <f t="shared" si="0"/>
        <v>-4.8507462686567138E-2</v>
      </c>
    </row>
    <row r="63" spans="2:7">
      <c r="B63" s="11">
        <v>57</v>
      </c>
      <c r="C63" s="98">
        <v>1606</v>
      </c>
      <c r="D63" s="11" t="s">
        <v>159</v>
      </c>
      <c r="E63" s="13">
        <v>244</v>
      </c>
      <c r="F63" s="13">
        <v>250</v>
      </c>
      <c r="G63" s="260">
        <f t="shared" si="0"/>
        <v>-2.4000000000000021E-2</v>
      </c>
    </row>
    <row r="64" spans="2:7">
      <c r="B64">
        <v>58</v>
      </c>
      <c r="C64">
        <v>4502</v>
      </c>
      <c r="D64" t="s">
        <v>176</v>
      </c>
      <c r="E64" s="14">
        <v>233</v>
      </c>
      <c r="F64" s="14">
        <v>236</v>
      </c>
      <c r="G64" s="261">
        <f t="shared" si="0"/>
        <v>-1.2711864406779627E-2</v>
      </c>
    </row>
    <row r="65" spans="2:7">
      <c r="B65" s="11">
        <v>59</v>
      </c>
      <c r="C65" s="11">
        <v>4803</v>
      </c>
      <c r="D65" s="11" t="s">
        <v>179</v>
      </c>
      <c r="E65" s="13">
        <v>215</v>
      </c>
      <c r="F65" s="13">
        <v>201</v>
      </c>
      <c r="G65" s="260">
        <f t="shared" si="0"/>
        <v>6.9651741293532243E-2</v>
      </c>
    </row>
    <row r="66" spans="2:7">
      <c r="B66">
        <v>60</v>
      </c>
      <c r="C66">
        <v>5706</v>
      </c>
      <c r="D66" t="s">
        <v>189</v>
      </c>
      <c r="E66" s="14">
        <v>204</v>
      </c>
      <c r="F66" s="14">
        <v>210</v>
      </c>
      <c r="G66" s="261">
        <f t="shared" si="0"/>
        <v>-2.8571428571428581E-2</v>
      </c>
    </row>
    <row r="67" spans="2:7">
      <c r="B67" s="11">
        <v>61</v>
      </c>
      <c r="C67" s="98">
        <v>4902</v>
      </c>
      <c r="D67" s="11" t="s">
        <v>181</v>
      </c>
      <c r="E67" s="13">
        <v>109</v>
      </c>
      <c r="F67" s="13">
        <v>110</v>
      </c>
      <c r="G67" s="260">
        <f t="shared" si="0"/>
        <v>-9.0909090909090384E-3</v>
      </c>
    </row>
    <row r="68" spans="2:7">
      <c r="B68">
        <v>62</v>
      </c>
      <c r="C68">
        <v>7505</v>
      </c>
      <c r="D68" t="s">
        <v>206</v>
      </c>
      <c r="E68" s="14">
        <v>103</v>
      </c>
      <c r="F68" s="14">
        <v>98</v>
      </c>
      <c r="G68" s="261">
        <f t="shared" si="0"/>
        <v>5.1020408163265252E-2</v>
      </c>
    </row>
    <row r="69" spans="2:7">
      <c r="B69" s="11">
        <v>63</v>
      </c>
      <c r="C69" s="11">
        <v>3713</v>
      </c>
      <c r="D69" s="11" t="s">
        <v>171</v>
      </c>
      <c r="E69" s="13">
        <v>102</v>
      </c>
      <c r="F69" s="13">
        <v>119</v>
      </c>
      <c r="G69" s="260">
        <f t="shared" si="0"/>
        <v>-0.1428571428571429</v>
      </c>
    </row>
    <row r="70" spans="2:7">
      <c r="B70">
        <v>64</v>
      </c>
      <c r="C70">
        <v>6706</v>
      </c>
      <c r="D70" t="s">
        <v>201</v>
      </c>
      <c r="E70" s="14">
        <v>94</v>
      </c>
      <c r="F70" s="14">
        <v>94</v>
      </c>
      <c r="G70" s="261">
        <f t="shared" si="0"/>
        <v>0</v>
      </c>
    </row>
    <row r="71" spans="2:7">
      <c r="B71" s="11">
        <v>65</v>
      </c>
      <c r="C71" s="98">
        <v>5611</v>
      </c>
      <c r="D71" s="11" t="s">
        <v>187</v>
      </c>
      <c r="E71" s="13">
        <v>90</v>
      </c>
      <c r="F71" s="13">
        <v>92</v>
      </c>
      <c r="G71" s="260">
        <f t="shared" ref="G71:G75" si="1">(E71/F71)-1</f>
        <v>-2.1739130434782594E-2</v>
      </c>
    </row>
    <row r="72" spans="2:7">
      <c r="B72">
        <v>66</v>
      </c>
      <c r="C72">
        <v>3710</v>
      </c>
      <c r="D72" t="s">
        <v>169</v>
      </c>
      <c r="E72" s="14">
        <v>79</v>
      </c>
      <c r="F72" s="14">
        <v>66</v>
      </c>
      <c r="G72" s="261">
        <f t="shared" si="1"/>
        <v>0.19696969696969702</v>
      </c>
    </row>
    <row r="73" spans="2:7">
      <c r="B73" s="11">
        <v>67</v>
      </c>
      <c r="C73" s="11">
        <v>6611</v>
      </c>
      <c r="D73" s="11" t="s">
        <v>199</v>
      </c>
      <c r="E73" s="13">
        <v>61</v>
      </c>
      <c r="F73" s="13">
        <v>56</v>
      </c>
      <c r="G73" s="260">
        <f t="shared" si="1"/>
        <v>8.9285714285714191E-2</v>
      </c>
    </row>
    <row r="74" spans="2:7">
      <c r="B74">
        <v>68</v>
      </c>
      <c r="C74">
        <v>3506</v>
      </c>
      <c r="D74" t="s">
        <v>165</v>
      </c>
      <c r="E74" s="14">
        <v>60</v>
      </c>
      <c r="F74" s="14">
        <v>66</v>
      </c>
      <c r="G74" s="261">
        <f t="shared" si="1"/>
        <v>-9.0909090909090939E-2</v>
      </c>
    </row>
    <row r="75" spans="2:7">
      <c r="B75" s="11">
        <v>69</v>
      </c>
      <c r="C75" s="98">
        <v>4901</v>
      </c>
      <c r="D75" s="11" t="s">
        <v>180</v>
      </c>
      <c r="E75" s="13">
        <v>42</v>
      </c>
      <c r="F75" s="13">
        <v>42</v>
      </c>
      <c r="G75" s="260">
        <f t="shared" si="1"/>
        <v>0</v>
      </c>
    </row>
    <row r="76" spans="2:7">
      <c r="E76" s="14"/>
      <c r="G76" s="261"/>
    </row>
    <row r="77" spans="2:7">
      <c r="E77" s="19">
        <f>SUM(E7:E75)</f>
        <v>376248</v>
      </c>
      <c r="F77" s="19">
        <f>SUM(F7:F75)</f>
        <v>368792</v>
      </c>
      <c r="G77" s="262">
        <f t="shared" ref="G77" si="2">(E77/F77)-1</f>
        <v>2.0217358294106091E-2</v>
      </c>
    </row>
  </sheetData>
  <hyperlinks>
    <hyperlink ref="D1" location="Efnisyfirlit!A1" display="Efnisyfirlit" xr:uid="{3B1FAF6A-733F-4099-89B7-21E1DFE7587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C331-8F45-434B-A066-C174B7F03A58}">
  <dimension ref="A1:EA93"/>
  <sheetViews>
    <sheetView topLeftCell="B1" workbookViewId="0">
      <selection activeCell="B1" sqref="B1"/>
    </sheetView>
  </sheetViews>
  <sheetFormatPr defaultRowHeight="14.5"/>
  <cols>
    <col min="1" max="1" width="0" hidden="1" customWidth="1"/>
    <col min="2" max="2" width="21.54296875" customWidth="1"/>
    <col min="3" max="3" width="6" customWidth="1"/>
    <col min="4" max="4" width="4.6328125" customWidth="1"/>
    <col min="5" max="5" width="6.90625" customWidth="1"/>
    <col min="6" max="6" width="4.453125" customWidth="1"/>
    <col min="7" max="7" width="7.453125" customWidth="1"/>
    <col min="8" max="8" width="5.36328125" customWidth="1"/>
    <col min="9" max="9" width="7.54296875" customWidth="1"/>
    <col min="10" max="10" width="5.6328125" customWidth="1"/>
    <col min="11" max="11" width="8" customWidth="1"/>
    <col min="12" max="12" width="5.54296875" customWidth="1"/>
    <col min="13" max="13" width="7.54296875" customWidth="1"/>
    <col min="14" max="14" width="5.453125" customWidth="1"/>
    <col min="15" max="15" width="6.90625" customWidth="1"/>
    <col min="16" max="16" width="5.36328125" customWidth="1"/>
    <col min="17" max="17" width="8" customWidth="1"/>
    <col min="19" max="19" width="0" hidden="1" customWidth="1"/>
    <col min="20" max="20" width="13" hidden="1" customWidth="1"/>
    <col min="21" max="131" width="0" hidden="1" customWidth="1"/>
  </cols>
  <sheetData>
    <row r="1" spans="1:131">
      <c r="B1" s="221" t="s">
        <v>1188</v>
      </c>
    </row>
    <row r="2" spans="1:131" ht="15.5">
      <c r="B2" s="1" t="s">
        <v>466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31">
      <c r="B3" s="155" t="s">
        <v>1252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31"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31">
      <c r="B5" s="12"/>
      <c r="C5" s="12"/>
      <c r="D5" s="156" t="s">
        <v>467</v>
      </c>
      <c r="E5" s="12"/>
      <c r="F5" s="156" t="s">
        <v>467</v>
      </c>
      <c r="G5" s="156"/>
      <c r="H5" s="156" t="s">
        <v>467</v>
      </c>
      <c r="I5" s="12"/>
      <c r="J5" s="156" t="s">
        <v>467</v>
      </c>
      <c r="K5" s="12"/>
      <c r="L5" s="156" t="s">
        <v>467</v>
      </c>
      <c r="M5" s="12"/>
      <c r="N5" s="156" t="s">
        <v>467</v>
      </c>
      <c r="O5" s="12"/>
      <c r="P5" s="156" t="s">
        <v>467</v>
      </c>
      <c r="Q5" s="12"/>
    </row>
    <row r="6" spans="1:131" ht="15" thickBot="1">
      <c r="B6" s="157"/>
      <c r="C6" s="158" t="s">
        <v>468</v>
      </c>
      <c r="D6" s="158" t="s">
        <v>469</v>
      </c>
      <c r="E6" s="158" t="s">
        <v>470</v>
      </c>
      <c r="F6" s="158" t="s">
        <v>471</v>
      </c>
      <c r="G6" s="158" t="s">
        <v>472</v>
      </c>
      <c r="H6" s="158" t="s">
        <v>469</v>
      </c>
      <c r="I6" s="158" t="s">
        <v>473</v>
      </c>
      <c r="J6" s="158" t="s">
        <v>469</v>
      </c>
      <c r="K6" s="158" t="s">
        <v>474</v>
      </c>
      <c r="L6" s="158" t="s">
        <v>469</v>
      </c>
      <c r="M6" s="158" t="s">
        <v>475</v>
      </c>
      <c r="N6" s="158" t="s">
        <v>469</v>
      </c>
      <c r="O6" s="157" t="s">
        <v>476</v>
      </c>
      <c r="P6" s="158" t="s">
        <v>469</v>
      </c>
      <c r="Q6" s="157" t="s">
        <v>152</v>
      </c>
      <c r="U6" s="159" t="s">
        <v>477</v>
      </c>
      <c r="V6" s="159" t="s">
        <v>478</v>
      </c>
      <c r="W6" s="159" t="s">
        <v>479</v>
      </c>
      <c r="X6" s="159" t="s">
        <v>480</v>
      </c>
      <c r="Y6" s="159" t="s">
        <v>481</v>
      </c>
      <c r="Z6" s="159" t="s">
        <v>482</v>
      </c>
      <c r="AA6" s="159" t="s">
        <v>483</v>
      </c>
      <c r="AB6" s="159" t="s">
        <v>484</v>
      </c>
      <c r="AC6" s="159" t="s">
        <v>485</v>
      </c>
      <c r="AD6" s="159" t="s">
        <v>486</v>
      </c>
      <c r="AE6" s="159" t="s">
        <v>487</v>
      </c>
      <c r="AF6" s="159" t="s">
        <v>488</v>
      </c>
      <c r="AG6" s="159" t="s">
        <v>489</v>
      </c>
      <c r="AH6" s="159" t="s">
        <v>490</v>
      </c>
      <c r="AI6" s="159" t="s">
        <v>491</v>
      </c>
      <c r="AJ6" s="159" t="s">
        <v>492</v>
      </c>
      <c r="AK6" s="159" t="s">
        <v>493</v>
      </c>
      <c r="AL6" s="159" t="s">
        <v>494</v>
      </c>
      <c r="AM6" s="159" t="s">
        <v>495</v>
      </c>
      <c r="AN6" s="159" t="s">
        <v>496</v>
      </c>
      <c r="AO6" s="159" t="s">
        <v>497</v>
      </c>
      <c r="AP6" s="159" t="s">
        <v>498</v>
      </c>
      <c r="AQ6" s="159" t="s">
        <v>499</v>
      </c>
      <c r="AR6" s="159" t="s">
        <v>500</v>
      </c>
      <c r="AS6" s="159" t="s">
        <v>501</v>
      </c>
      <c r="AT6" s="159" t="s">
        <v>502</v>
      </c>
      <c r="AU6" s="159" t="s">
        <v>503</v>
      </c>
      <c r="AV6" s="159" t="s">
        <v>504</v>
      </c>
      <c r="AW6" s="159" t="s">
        <v>505</v>
      </c>
      <c r="AX6" s="159" t="s">
        <v>506</v>
      </c>
      <c r="AY6" s="159" t="s">
        <v>507</v>
      </c>
      <c r="AZ6" s="159" t="s">
        <v>508</v>
      </c>
      <c r="BA6" s="159" t="s">
        <v>509</v>
      </c>
      <c r="BB6" s="159" t="s">
        <v>510</v>
      </c>
      <c r="BC6" s="159" t="s">
        <v>511</v>
      </c>
      <c r="BD6" s="159" t="s">
        <v>512</v>
      </c>
      <c r="BE6" s="159" t="s">
        <v>513</v>
      </c>
      <c r="BF6" s="159" t="s">
        <v>514</v>
      </c>
      <c r="BG6" s="159" t="s">
        <v>515</v>
      </c>
      <c r="BH6" s="159" t="s">
        <v>516</v>
      </c>
      <c r="BI6" s="159" t="s">
        <v>517</v>
      </c>
      <c r="BJ6" s="159" t="s">
        <v>518</v>
      </c>
      <c r="BK6" s="159" t="s">
        <v>519</v>
      </c>
      <c r="BL6" s="159" t="s">
        <v>520</v>
      </c>
      <c r="BM6" s="159" t="s">
        <v>521</v>
      </c>
      <c r="BN6" s="159" t="s">
        <v>522</v>
      </c>
      <c r="BO6" s="159" t="s">
        <v>523</v>
      </c>
      <c r="BP6" s="159" t="s">
        <v>524</v>
      </c>
      <c r="BQ6" s="159" t="s">
        <v>525</v>
      </c>
      <c r="BR6" s="159" t="s">
        <v>526</v>
      </c>
      <c r="BS6" s="159" t="s">
        <v>527</v>
      </c>
      <c r="BT6" s="159" t="s">
        <v>528</v>
      </c>
      <c r="BU6" s="159" t="s">
        <v>529</v>
      </c>
      <c r="BV6" s="159" t="s">
        <v>530</v>
      </c>
      <c r="BW6" s="159" t="s">
        <v>531</v>
      </c>
      <c r="BX6" s="159" t="s">
        <v>532</v>
      </c>
      <c r="BY6" s="159" t="s">
        <v>533</v>
      </c>
      <c r="BZ6" s="159" t="s">
        <v>534</v>
      </c>
      <c r="CA6" s="159" t="s">
        <v>535</v>
      </c>
      <c r="CB6" s="159" t="s">
        <v>536</v>
      </c>
      <c r="CC6" s="159" t="s">
        <v>537</v>
      </c>
      <c r="CD6" s="159" t="s">
        <v>538</v>
      </c>
      <c r="CE6" s="159" t="s">
        <v>539</v>
      </c>
      <c r="CF6" s="159" t="s">
        <v>540</v>
      </c>
      <c r="CG6" s="159" t="s">
        <v>541</v>
      </c>
      <c r="CH6" s="159" t="s">
        <v>542</v>
      </c>
      <c r="CI6" s="159" t="s">
        <v>543</v>
      </c>
      <c r="CJ6" s="159" t="s">
        <v>544</v>
      </c>
      <c r="CK6" s="159" t="s">
        <v>545</v>
      </c>
      <c r="CL6" s="159" t="s">
        <v>546</v>
      </c>
      <c r="CM6" s="159" t="s">
        <v>547</v>
      </c>
      <c r="CN6" s="159" t="s">
        <v>548</v>
      </c>
      <c r="CO6" s="159" t="s">
        <v>549</v>
      </c>
      <c r="CP6" s="159" t="s">
        <v>550</v>
      </c>
      <c r="CQ6" s="159" t="s">
        <v>551</v>
      </c>
      <c r="CR6" s="159" t="s">
        <v>552</v>
      </c>
      <c r="CS6" s="159" t="s">
        <v>553</v>
      </c>
      <c r="CT6" s="159" t="s">
        <v>554</v>
      </c>
      <c r="CU6" s="159" t="s">
        <v>555</v>
      </c>
      <c r="CV6" s="159" t="s">
        <v>556</v>
      </c>
      <c r="CW6" s="159" t="s">
        <v>557</v>
      </c>
      <c r="CX6" s="159" t="s">
        <v>558</v>
      </c>
      <c r="CY6" s="159" t="s">
        <v>559</v>
      </c>
      <c r="CZ6" s="159" t="s">
        <v>560</v>
      </c>
      <c r="DA6" s="159" t="s">
        <v>561</v>
      </c>
      <c r="DB6" s="159" t="s">
        <v>562</v>
      </c>
      <c r="DC6" s="159" t="s">
        <v>563</v>
      </c>
      <c r="DD6" s="159" t="s">
        <v>564</v>
      </c>
      <c r="DE6" s="159" t="s">
        <v>565</v>
      </c>
      <c r="DF6" s="159" t="s">
        <v>566</v>
      </c>
      <c r="DG6" s="159" t="s">
        <v>567</v>
      </c>
      <c r="DH6" s="159" t="s">
        <v>568</v>
      </c>
      <c r="DI6" s="159" t="s">
        <v>569</v>
      </c>
      <c r="DJ6" s="159" t="s">
        <v>570</v>
      </c>
      <c r="DK6" s="159" t="s">
        <v>571</v>
      </c>
      <c r="DL6" s="159" t="s">
        <v>572</v>
      </c>
      <c r="DM6" s="159" t="s">
        <v>573</v>
      </c>
      <c r="DN6" s="159" t="s">
        <v>574</v>
      </c>
      <c r="DO6" s="159" t="s">
        <v>575</v>
      </c>
      <c r="DP6" s="159" t="s">
        <v>576</v>
      </c>
      <c r="DQ6" s="159" t="s">
        <v>577</v>
      </c>
      <c r="DR6" s="159" t="s">
        <v>578</v>
      </c>
      <c r="DS6" s="159" t="s">
        <v>579</v>
      </c>
      <c r="DT6" s="159" t="s">
        <v>580</v>
      </c>
      <c r="DU6" s="159" t="s">
        <v>581</v>
      </c>
      <c r="DV6" s="159" t="s">
        <v>582</v>
      </c>
      <c r="DW6" s="159" t="s">
        <v>583</v>
      </c>
      <c r="DX6" s="159" t="s">
        <v>584</v>
      </c>
      <c r="DY6" s="159" t="s">
        <v>585</v>
      </c>
      <c r="DZ6" s="159" t="s">
        <v>586</v>
      </c>
      <c r="EA6" s="159" t="s">
        <v>587</v>
      </c>
    </row>
    <row r="7" spans="1:131" ht="15" thickTop="1">
      <c r="U7" s="160">
        <v>376248</v>
      </c>
      <c r="V7" s="160">
        <v>4890</v>
      </c>
      <c r="W7" s="160">
        <v>4563</v>
      </c>
      <c r="X7" s="160">
        <v>4560</v>
      </c>
      <c r="Y7" s="160">
        <v>4360</v>
      </c>
      <c r="Z7" s="160">
        <v>4250</v>
      </c>
      <c r="AA7" s="160">
        <v>4271</v>
      </c>
      <c r="AB7" s="160">
        <v>4366</v>
      </c>
      <c r="AC7" s="160">
        <v>4585</v>
      </c>
      <c r="AD7" s="160">
        <v>4550</v>
      </c>
      <c r="AE7" s="160">
        <v>4757</v>
      </c>
      <c r="AF7" s="160">
        <v>4741</v>
      </c>
      <c r="AG7" s="160">
        <v>5073</v>
      </c>
      <c r="AH7" s="160">
        <v>5119</v>
      </c>
      <c r="AI7" s="160">
        <v>4968</v>
      </c>
      <c r="AJ7" s="160">
        <v>4750</v>
      </c>
      <c r="AK7" s="160">
        <v>4662</v>
      </c>
      <c r="AL7" s="160">
        <v>4549</v>
      </c>
      <c r="AM7" s="160">
        <v>4610</v>
      </c>
      <c r="AN7" s="160">
        <v>4497</v>
      </c>
      <c r="AO7" s="160">
        <v>4547</v>
      </c>
      <c r="AP7" s="160">
        <v>4763</v>
      </c>
      <c r="AQ7" s="160">
        <v>5067</v>
      </c>
      <c r="AR7" s="160">
        <v>5074</v>
      </c>
      <c r="AS7" s="160">
        <v>5268</v>
      </c>
      <c r="AT7" s="160">
        <v>5576</v>
      </c>
      <c r="AU7" s="160">
        <v>5777</v>
      </c>
      <c r="AV7" s="160">
        <v>5783</v>
      </c>
      <c r="AW7" s="160">
        <v>6144</v>
      </c>
      <c r="AX7" s="160">
        <v>6447</v>
      </c>
      <c r="AY7" s="160">
        <v>6350</v>
      </c>
      <c r="AZ7" s="160">
        <v>6251</v>
      </c>
      <c r="BA7" s="160">
        <v>6401</v>
      </c>
      <c r="BB7" s="160">
        <v>6052</v>
      </c>
      <c r="BC7" s="160">
        <v>5997</v>
      </c>
      <c r="BD7" s="160">
        <v>5457</v>
      </c>
      <c r="BE7" s="160">
        <v>5220</v>
      </c>
      <c r="BF7" s="160">
        <v>5194</v>
      </c>
      <c r="BG7" s="160">
        <v>5287</v>
      </c>
      <c r="BH7" s="160">
        <v>5354</v>
      </c>
      <c r="BI7" s="160">
        <v>5322</v>
      </c>
      <c r="BJ7" s="160">
        <v>5205</v>
      </c>
      <c r="BK7" s="160">
        <v>5362</v>
      </c>
      <c r="BL7" s="160">
        <v>5273</v>
      </c>
      <c r="BM7" s="160">
        <v>4814</v>
      </c>
      <c r="BN7" s="160">
        <v>4656</v>
      </c>
      <c r="BO7" s="160">
        <v>4816</v>
      </c>
      <c r="BP7" s="160">
        <v>4800</v>
      </c>
      <c r="BQ7" s="160">
        <v>4622</v>
      </c>
      <c r="BR7" s="160">
        <v>4923</v>
      </c>
      <c r="BS7" s="160">
        <v>4931</v>
      </c>
      <c r="BT7" s="160">
        <v>4457</v>
      </c>
      <c r="BU7" s="160">
        <v>4223</v>
      </c>
      <c r="BV7" s="160">
        <v>4318</v>
      </c>
      <c r="BW7" s="160">
        <v>4286</v>
      </c>
      <c r="BX7" s="160">
        <v>4381</v>
      </c>
      <c r="BY7" s="160">
        <v>4596</v>
      </c>
      <c r="BZ7" s="160">
        <v>4475</v>
      </c>
      <c r="CA7" s="160">
        <v>4494</v>
      </c>
      <c r="CB7" s="160">
        <v>4469</v>
      </c>
      <c r="CC7" s="160">
        <v>4373</v>
      </c>
      <c r="CD7" s="160">
        <v>4139</v>
      </c>
      <c r="CE7" s="160">
        <v>4329</v>
      </c>
      <c r="CF7" s="160">
        <v>4316</v>
      </c>
      <c r="CG7" s="160">
        <v>4096</v>
      </c>
      <c r="CH7" s="160">
        <v>4075</v>
      </c>
      <c r="CI7" s="160">
        <v>3912</v>
      </c>
      <c r="CJ7" s="160">
        <v>3734</v>
      </c>
      <c r="CK7" s="160">
        <v>3578</v>
      </c>
      <c r="CL7" s="160">
        <v>3517</v>
      </c>
      <c r="CM7" s="160">
        <v>3243</v>
      </c>
      <c r="CN7" s="160">
        <v>3177</v>
      </c>
      <c r="CO7" s="160">
        <v>3124</v>
      </c>
      <c r="CP7" s="160">
        <v>2942</v>
      </c>
      <c r="CQ7" s="160">
        <v>2837</v>
      </c>
      <c r="CR7" s="160">
        <v>2638</v>
      </c>
      <c r="CS7" s="160">
        <v>2408</v>
      </c>
      <c r="CT7" s="160">
        <v>2350</v>
      </c>
      <c r="CU7" s="160">
        <v>2095</v>
      </c>
      <c r="CV7" s="160">
        <v>1933</v>
      </c>
      <c r="CW7" s="160">
        <v>1790</v>
      </c>
      <c r="CX7" s="160">
        <v>1521</v>
      </c>
      <c r="CY7" s="160">
        <v>1378</v>
      </c>
      <c r="CZ7" s="160">
        <v>1278</v>
      </c>
      <c r="DA7" s="160">
        <v>1157</v>
      </c>
      <c r="DB7" s="160">
        <v>1100</v>
      </c>
      <c r="DC7" s="160">
        <v>1027</v>
      </c>
      <c r="DD7" s="160">
        <v>886</v>
      </c>
      <c r="DE7" s="160">
        <v>829</v>
      </c>
      <c r="DF7" s="160">
        <v>727</v>
      </c>
      <c r="DG7" s="160">
        <v>632</v>
      </c>
      <c r="DH7" s="160">
        <v>575</v>
      </c>
      <c r="DI7" s="160">
        <v>540</v>
      </c>
      <c r="DJ7" s="160">
        <v>401</v>
      </c>
      <c r="DK7" s="160">
        <v>294</v>
      </c>
      <c r="DL7" s="160">
        <v>221</v>
      </c>
      <c r="DM7" s="160">
        <v>190</v>
      </c>
      <c r="DN7" s="160">
        <v>115</v>
      </c>
      <c r="DO7" s="160">
        <v>89</v>
      </c>
      <c r="DP7" s="160">
        <v>47</v>
      </c>
      <c r="DQ7" s="160">
        <v>38</v>
      </c>
      <c r="DR7" s="160">
        <v>16</v>
      </c>
      <c r="DS7" s="160">
        <v>9</v>
      </c>
      <c r="DT7" s="160">
        <v>6</v>
      </c>
      <c r="DU7" s="160">
        <v>7</v>
      </c>
      <c r="DV7" s="160">
        <v>4</v>
      </c>
      <c r="DW7" s="160">
        <v>1</v>
      </c>
      <c r="DX7" s="160">
        <v>0</v>
      </c>
      <c r="DY7" s="160">
        <v>0</v>
      </c>
      <c r="DZ7" s="160">
        <v>0</v>
      </c>
      <c r="EA7" s="160">
        <v>1</v>
      </c>
    </row>
    <row r="8" spans="1:131">
      <c r="A8" s="98">
        <v>0</v>
      </c>
      <c r="B8" s="11" t="s">
        <v>9</v>
      </c>
      <c r="C8" s="13">
        <f>V8</f>
        <v>1738</v>
      </c>
      <c r="D8" s="263">
        <f>(C8/Q8)*100</f>
        <v>1.2808796651140852</v>
      </c>
      <c r="E8" s="13">
        <f>SUM(W8:AA8)</f>
        <v>7496</v>
      </c>
      <c r="F8" s="263">
        <f>(E8/Q8)*100</f>
        <v>5.5244384175461354</v>
      </c>
      <c r="G8" s="13">
        <f>SUM(AB8:AK8)</f>
        <v>15584</v>
      </c>
      <c r="H8" s="263">
        <f>(G8/Q8)*100</f>
        <v>11.485171864866459</v>
      </c>
      <c r="I8" s="13">
        <f>SUM(AL8:AU8)</f>
        <v>17748</v>
      </c>
      <c r="J8" s="263">
        <f>(I8/Q8)*100</f>
        <v>13.080007075054537</v>
      </c>
      <c r="K8" s="13">
        <f>SUM(AV8:CJ8)</f>
        <v>76463</v>
      </c>
      <c r="L8" s="263">
        <f>(K8/Q8)*100</f>
        <v>56.352072401391432</v>
      </c>
      <c r="M8" s="13">
        <f>SUM(CK8:CW8)</f>
        <v>11965</v>
      </c>
      <c r="N8" s="263">
        <f>(M8/Q8)*100</f>
        <v>8.818023701432697</v>
      </c>
      <c r="O8" s="13">
        <f>SUM(CX8:EA8)</f>
        <v>4694</v>
      </c>
      <c r="P8" s="263">
        <f>(O8/Q8)*100</f>
        <v>3.459406874594658</v>
      </c>
      <c r="Q8" s="13">
        <f>C8+E8+G8+I8+K8+M8+O8</f>
        <v>135688</v>
      </c>
      <c r="S8" s="78">
        <v>0</v>
      </c>
      <c r="T8" t="s">
        <v>9</v>
      </c>
      <c r="U8" s="160">
        <v>135688</v>
      </c>
      <c r="V8" s="160">
        <v>1738</v>
      </c>
      <c r="W8" s="160">
        <v>1573</v>
      </c>
      <c r="X8" s="160">
        <v>1632</v>
      </c>
      <c r="Y8" s="160">
        <v>1472</v>
      </c>
      <c r="Z8" s="160">
        <v>1392</v>
      </c>
      <c r="AA8" s="160">
        <v>1427</v>
      </c>
      <c r="AB8" s="160">
        <v>1418</v>
      </c>
      <c r="AC8" s="160">
        <v>1505</v>
      </c>
      <c r="AD8" s="160">
        <v>1542</v>
      </c>
      <c r="AE8" s="160">
        <v>1528</v>
      </c>
      <c r="AF8" s="160">
        <v>1550</v>
      </c>
      <c r="AG8" s="160">
        <v>1644</v>
      </c>
      <c r="AH8" s="160">
        <v>1699</v>
      </c>
      <c r="AI8" s="160">
        <v>1637</v>
      </c>
      <c r="AJ8" s="160">
        <v>1572</v>
      </c>
      <c r="AK8" s="160">
        <v>1489</v>
      </c>
      <c r="AL8" s="160">
        <v>1527</v>
      </c>
      <c r="AM8" s="160">
        <v>1455</v>
      </c>
      <c r="AN8" s="160">
        <v>1425</v>
      </c>
      <c r="AO8" s="160">
        <v>1523</v>
      </c>
      <c r="AP8" s="160">
        <v>1619</v>
      </c>
      <c r="AQ8" s="160">
        <v>1788</v>
      </c>
      <c r="AR8" s="160">
        <v>1920</v>
      </c>
      <c r="AS8" s="160">
        <v>1949</v>
      </c>
      <c r="AT8" s="160">
        <v>2208</v>
      </c>
      <c r="AU8" s="160">
        <v>2334</v>
      </c>
      <c r="AV8" s="160">
        <v>2373</v>
      </c>
      <c r="AW8" s="160">
        <v>2538</v>
      </c>
      <c r="AX8" s="160">
        <v>2745</v>
      </c>
      <c r="AY8" s="160">
        <v>2727</v>
      </c>
      <c r="AZ8" s="160">
        <v>2608</v>
      </c>
      <c r="BA8" s="160">
        <v>2682</v>
      </c>
      <c r="BB8" s="160">
        <v>2462</v>
      </c>
      <c r="BC8" s="160">
        <v>2479</v>
      </c>
      <c r="BD8" s="160">
        <v>2226</v>
      </c>
      <c r="BE8" s="160">
        <v>2019</v>
      </c>
      <c r="BF8" s="160">
        <v>2004</v>
      </c>
      <c r="BG8" s="160">
        <v>2059</v>
      </c>
      <c r="BH8" s="160">
        <v>2027</v>
      </c>
      <c r="BI8" s="160">
        <v>2023</v>
      </c>
      <c r="BJ8" s="160">
        <v>1999</v>
      </c>
      <c r="BK8" s="160">
        <v>2082</v>
      </c>
      <c r="BL8" s="160">
        <v>1956</v>
      </c>
      <c r="BM8" s="160">
        <v>1748</v>
      </c>
      <c r="BN8" s="160">
        <v>1771</v>
      </c>
      <c r="BO8" s="160">
        <v>1821</v>
      </c>
      <c r="BP8" s="160">
        <v>1745</v>
      </c>
      <c r="BQ8" s="160">
        <v>1656</v>
      </c>
      <c r="BR8" s="160">
        <v>1714</v>
      </c>
      <c r="BS8" s="160">
        <v>1720</v>
      </c>
      <c r="BT8" s="160">
        <v>1563</v>
      </c>
      <c r="BU8" s="160">
        <v>1484</v>
      </c>
      <c r="BV8" s="160">
        <v>1513</v>
      </c>
      <c r="BW8" s="160">
        <v>1492</v>
      </c>
      <c r="BX8" s="160">
        <v>1576</v>
      </c>
      <c r="BY8" s="160">
        <v>1609</v>
      </c>
      <c r="BZ8" s="160">
        <v>1586</v>
      </c>
      <c r="CA8" s="160">
        <v>1555</v>
      </c>
      <c r="CB8" s="160">
        <v>1553</v>
      </c>
      <c r="CC8" s="160">
        <v>1497</v>
      </c>
      <c r="CD8" s="160">
        <v>1463</v>
      </c>
      <c r="CE8" s="160">
        <v>1472</v>
      </c>
      <c r="CF8" s="160">
        <v>1477</v>
      </c>
      <c r="CG8" s="160">
        <v>1442</v>
      </c>
      <c r="CH8" s="160">
        <v>1397</v>
      </c>
      <c r="CI8" s="160">
        <v>1356</v>
      </c>
      <c r="CJ8" s="160">
        <v>1244</v>
      </c>
      <c r="CK8" s="160">
        <v>1199</v>
      </c>
      <c r="CL8" s="160">
        <v>1208</v>
      </c>
      <c r="CM8" s="160">
        <v>1121</v>
      </c>
      <c r="CN8" s="160">
        <v>1102</v>
      </c>
      <c r="CO8" s="160">
        <v>1050</v>
      </c>
      <c r="CP8" s="160">
        <v>969</v>
      </c>
      <c r="CQ8" s="160">
        <v>935</v>
      </c>
      <c r="CR8" s="160">
        <v>907</v>
      </c>
      <c r="CS8" s="160">
        <v>803</v>
      </c>
      <c r="CT8" s="160">
        <v>735</v>
      </c>
      <c r="CU8" s="160">
        <v>694</v>
      </c>
      <c r="CV8" s="160">
        <v>618</v>
      </c>
      <c r="CW8" s="160">
        <v>624</v>
      </c>
      <c r="CX8" s="160">
        <v>506</v>
      </c>
      <c r="CY8" s="160">
        <v>453</v>
      </c>
      <c r="CZ8" s="160">
        <v>459</v>
      </c>
      <c r="DA8" s="160">
        <v>380</v>
      </c>
      <c r="DB8" s="160">
        <v>356</v>
      </c>
      <c r="DC8" s="160">
        <v>337</v>
      </c>
      <c r="DD8" s="160">
        <v>321</v>
      </c>
      <c r="DE8" s="160">
        <v>304</v>
      </c>
      <c r="DF8" s="160">
        <v>266</v>
      </c>
      <c r="DG8" s="160">
        <v>248</v>
      </c>
      <c r="DH8" s="160">
        <v>206</v>
      </c>
      <c r="DI8" s="160">
        <v>211</v>
      </c>
      <c r="DJ8" s="160">
        <v>179</v>
      </c>
      <c r="DK8" s="160">
        <v>124</v>
      </c>
      <c r="DL8" s="160">
        <v>100</v>
      </c>
      <c r="DM8" s="160">
        <v>86</v>
      </c>
      <c r="DN8" s="160">
        <v>51</v>
      </c>
      <c r="DO8" s="160">
        <v>40</v>
      </c>
      <c r="DP8" s="160">
        <v>25</v>
      </c>
      <c r="DQ8" s="160">
        <v>17</v>
      </c>
      <c r="DR8" s="160">
        <v>10</v>
      </c>
      <c r="DS8" s="160">
        <v>6</v>
      </c>
      <c r="DT8" s="160">
        <v>4</v>
      </c>
      <c r="DU8" s="160">
        <v>3</v>
      </c>
      <c r="DV8" s="160">
        <v>2</v>
      </c>
      <c r="DW8" s="160">
        <v>0</v>
      </c>
      <c r="DX8" s="160">
        <v>0</v>
      </c>
      <c r="DY8" s="160">
        <v>0</v>
      </c>
      <c r="DZ8" s="160">
        <v>0</v>
      </c>
      <c r="EA8" s="160">
        <v>0</v>
      </c>
    </row>
    <row r="9" spans="1:131">
      <c r="A9">
        <v>1000</v>
      </c>
      <c r="B9" t="s">
        <v>154</v>
      </c>
      <c r="C9" s="14">
        <f t="shared" ref="C9:C86" si="0">V9</f>
        <v>539</v>
      </c>
      <c r="D9" s="264">
        <f t="shared" ref="D9:D72" si="1">(C9/Q9)*100</f>
        <v>1.3821221601107749</v>
      </c>
      <c r="E9" s="14">
        <f t="shared" ref="E9:E86" si="2">SUM(W9:AA9)</f>
        <v>2352</v>
      </c>
      <c r="F9" s="264">
        <f t="shared" ref="F9:F72" si="3">(E9/Q9)*100</f>
        <v>6.0310785168470185</v>
      </c>
      <c r="G9" s="14">
        <f t="shared" ref="G9:G86" si="4">SUM(AB9:AK9)</f>
        <v>5132</v>
      </c>
      <c r="H9" s="264">
        <f t="shared" ref="H9:H72" si="5">(G9/Q9)*100</f>
        <v>13.159649212780142</v>
      </c>
      <c r="I9" s="14">
        <f t="shared" ref="I9:I86" si="6">SUM(AL9:AU9)</f>
        <v>4949</v>
      </c>
      <c r="J9" s="264">
        <f t="shared" ref="J9:J72" si="7">(I9/Q9)*100</f>
        <v>12.690394379198933</v>
      </c>
      <c r="K9" s="14">
        <f t="shared" ref="K9:K86" si="8">SUM(AV9:CJ9)</f>
        <v>20576</v>
      </c>
      <c r="L9" s="264">
        <f t="shared" ref="L9:L72" si="9">(K9/Q9)*100</f>
        <v>52.761680086158272</v>
      </c>
      <c r="M9" s="14">
        <f t="shared" ref="M9:M86" si="10">SUM(CK9:CW9)</f>
        <v>3993</v>
      </c>
      <c r="N9" s="264">
        <f t="shared" ref="N9:N72" si="11">(M9/Q9)*100</f>
        <v>10.23898661469819</v>
      </c>
      <c r="O9" s="14">
        <f t="shared" ref="O9:O86" si="12">SUM(CX9:EA9)</f>
        <v>1457</v>
      </c>
      <c r="P9" s="264">
        <f t="shared" ref="P9:P72" si="13">(O9/Q9)*100</f>
        <v>3.7360890302066774</v>
      </c>
      <c r="Q9" s="14">
        <f t="shared" ref="Q9:Q86" si="14">C9+E9+G9+I9+K9+M9+O9</f>
        <v>38998</v>
      </c>
      <c r="S9">
        <v>1000</v>
      </c>
      <c r="T9" t="s">
        <v>154</v>
      </c>
      <c r="U9" s="160">
        <v>38998</v>
      </c>
      <c r="V9" s="160">
        <v>539</v>
      </c>
      <c r="W9" s="160">
        <v>512</v>
      </c>
      <c r="X9" s="160">
        <v>478</v>
      </c>
      <c r="Y9" s="160">
        <v>463</v>
      </c>
      <c r="Z9" s="160">
        <v>434</v>
      </c>
      <c r="AA9" s="160">
        <v>465</v>
      </c>
      <c r="AB9" s="160">
        <v>462</v>
      </c>
      <c r="AC9" s="160">
        <v>483</v>
      </c>
      <c r="AD9" s="160">
        <v>519</v>
      </c>
      <c r="AE9" s="160">
        <v>501</v>
      </c>
      <c r="AF9" s="160">
        <v>510</v>
      </c>
      <c r="AG9" s="160">
        <v>566</v>
      </c>
      <c r="AH9" s="160">
        <v>563</v>
      </c>
      <c r="AI9" s="160">
        <v>530</v>
      </c>
      <c r="AJ9" s="160">
        <v>503</v>
      </c>
      <c r="AK9" s="160">
        <v>495</v>
      </c>
      <c r="AL9" s="160">
        <v>481</v>
      </c>
      <c r="AM9" s="160">
        <v>556</v>
      </c>
      <c r="AN9" s="160">
        <v>474</v>
      </c>
      <c r="AO9" s="160">
        <v>456</v>
      </c>
      <c r="AP9" s="160">
        <v>504</v>
      </c>
      <c r="AQ9" s="160">
        <v>471</v>
      </c>
      <c r="AR9" s="160">
        <v>487</v>
      </c>
      <c r="AS9" s="160">
        <v>511</v>
      </c>
      <c r="AT9" s="160">
        <v>500</v>
      </c>
      <c r="AU9" s="160">
        <v>509</v>
      </c>
      <c r="AV9" s="160">
        <v>557</v>
      </c>
      <c r="AW9" s="160">
        <v>577</v>
      </c>
      <c r="AX9" s="160">
        <v>606</v>
      </c>
      <c r="AY9" s="160">
        <v>569</v>
      </c>
      <c r="AZ9" s="160">
        <v>571</v>
      </c>
      <c r="BA9" s="160">
        <v>604</v>
      </c>
      <c r="BB9" s="160">
        <v>556</v>
      </c>
      <c r="BC9" s="160">
        <v>557</v>
      </c>
      <c r="BD9" s="160">
        <v>526</v>
      </c>
      <c r="BE9" s="160">
        <v>529</v>
      </c>
      <c r="BF9" s="160">
        <v>456</v>
      </c>
      <c r="BG9" s="160">
        <v>510</v>
      </c>
      <c r="BH9" s="160">
        <v>585</v>
      </c>
      <c r="BI9" s="160">
        <v>529</v>
      </c>
      <c r="BJ9" s="160">
        <v>539</v>
      </c>
      <c r="BK9" s="160">
        <v>569</v>
      </c>
      <c r="BL9" s="160">
        <v>595</v>
      </c>
      <c r="BM9" s="160">
        <v>517</v>
      </c>
      <c r="BN9" s="160">
        <v>501</v>
      </c>
      <c r="BO9" s="160">
        <v>512</v>
      </c>
      <c r="BP9" s="160">
        <v>522</v>
      </c>
      <c r="BQ9" s="160">
        <v>526</v>
      </c>
      <c r="BR9" s="160">
        <v>565</v>
      </c>
      <c r="BS9" s="160">
        <v>531</v>
      </c>
      <c r="BT9" s="160">
        <v>485</v>
      </c>
      <c r="BU9" s="160">
        <v>438</v>
      </c>
      <c r="BV9" s="160">
        <v>481</v>
      </c>
      <c r="BW9" s="160">
        <v>428</v>
      </c>
      <c r="BX9" s="160">
        <v>434</v>
      </c>
      <c r="BY9" s="160">
        <v>503</v>
      </c>
      <c r="BZ9" s="160">
        <v>464</v>
      </c>
      <c r="CA9" s="160">
        <v>457</v>
      </c>
      <c r="CB9" s="160">
        <v>443</v>
      </c>
      <c r="CC9" s="160">
        <v>419</v>
      </c>
      <c r="CD9" s="160">
        <v>412</v>
      </c>
      <c r="CE9" s="160">
        <v>423</v>
      </c>
      <c r="CF9" s="160">
        <v>447</v>
      </c>
      <c r="CG9" s="160">
        <v>403</v>
      </c>
      <c r="CH9" s="160">
        <v>440</v>
      </c>
      <c r="CI9" s="160">
        <v>400</v>
      </c>
      <c r="CJ9" s="160">
        <v>390</v>
      </c>
      <c r="CK9" s="160">
        <v>401</v>
      </c>
      <c r="CL9" s="160">
        <v>385</v>
      </c>
      <c r="CM9" s="160">
        <v>355</v>
      </c>
      <c r="CN9" s="160">
        <v>342</v>
      </c>
      <c r="CO9" s="160">
        <v>321</v>
      </c>
      <c r="CP9" s="160">
        <v>362</v>
      </c>
      <c r="CQ9" s="160">
        <v>352</v>
      </c>
      <c r="CR9" s="160">
        <v>299</v>
      </c>
      <c r="CS9" s="160">
        <v>253</v>
      </c>
      <c r="CT9" s="160">
        <v>276</v>
      </c>
      <c r="CU9" s="160">
        <v>229</v>
      </c>
      <c r="CV9" s="160">
        <v>229</v>
      </c>
      <c r="CW9" s="160">
        <v>189</v>
      </c>
      <c r="CX9" s="160">
        <v>171</v>
      </c>
      <c r="CY9" s="160">
        <v>154</v>
      </c>
      <c r="CZ9" s="160">
        <v>146</v>
      </c>
      <c r="DA9" s="160">
        <v>124</v>
      </c>
      <c r="DB9" s="160">
        <v>122</v>
      </c>
      <c r="DC9" s="160">
        <v>123</v>
      </c>
      <c r="DD9" s="160">
        <v>109</v>
      </c>
      <c r="DE9" s="160">
        <v>94</v>
      </c>
      <c r="DF9" s="160">
        <v>86</v>
      </c>
      <c r="DG9" s="160">
        <v>70</v>
      </c>
      <c r="DH9" s="160">
        <v>59</v>
      </c>
      <c r="DI9" s="160">
        <v>56</v>
      </c>
      <c r="DJ9" s="160">
        <v>38</v>
      </c>
      <c r="DK9" s="160">
        <v>36</v>
      </c>
      <c r="DL9" s="160">
        <v>20</v>
      </c>
      <c r="DM9" s="160">
        <v>20</v>
      </c>
      <c r="DN9" s="160">
        <v>8</v>
      </c>
      <c r="DO9" s="160">
        <v>10</v>
      </c>
      <c r="DP9" s="160">
        <v>6</v>
      </c>
      <c r="DQ9" s="160">
        <v>2</v>
      </c>
      <c r="DR9" s="160">
        <v>0</v>
      </c>
      <c r="DS9" s="160">
        <v>1</v>
      </c>
      <c r="DT9" s="160">
        <v>0</v>
      </c>
      <c r="DU9" s="160">
        <v>1</v>
      </c>
      <c r="DV9" s="160">
        <v>1</v>
      </c>
      <c r="DW9" s="160">
        <v>0</v>
      </c>
      <c r="DX9" s="160">
        <v>0</v>
      </c>
      <c r="DY9" s="160">
        <v>0</v>
      </c>
      <c r="DZ9" s="160">
        <v>0</v>
      </c>
      <c r="EA9" s="160">
        <v>0</v>
      </c>
    </row>
    <row r="10" spans="1:131">
      <c r="A10" s="11">
        <v>1100</v>
      </c>
      <c r="B10" s="11" t="s">
        <v>155</v>
      </c>
      <c r="C10" s="13">
        <f t="shared" si="0"/>
        <v>54</v>
      </c>
      <c r="D10" s="263">
        <f t="shared" si="1"/>
        <v>1.1440677966101696</v>
      </c>
      <c r="E10" s="13">
        <f t="shared" si="2"/>
        <v>288</v>
      </c>
      <c r="F10" s="263">
        <f t="shared" si="3"/>
        <v>6.1016949152542379</v>
      </c>
      <c r="G10" s="13">
        <f t="shared" si="4"/>
        <v>653</v>
      </c>
      <c r="H10" s="263">
        <f t="shared" si="5"/>
        <v>13.834745762711865</v>
      </c>
      <c r="I10" s="13">
        <f t="shared" si="6"/>
        <v>582</v>
      </c>
      <c r="J10" s="263">
        <f t="shared" si="7"/>
        <v>12.330508474576272</v>
      </c>
      <c r="K10" s="13">
        <f t="shared" si="8"/>
        <v>2402</v>
      </c>
      <c r="L10" s="263">
        <f t="shared" si="9"/>
        <v>50.889830508474574</v>
      </c>
      <c r="M10" s="13">
        <f t="shared" si="10"/>
        <v>541</v>
      </c>
      <c r="N10" s="263">
        <f t="shared" si="11"/>
        <v>11.461864406779661</v>
      </c>
      <c r="O10" s="13">
        <f t="shared" si="12"/>
        <v>200</v>
      </c>
      <c r="P10" s="263">
        <f t="shared" si="13"/>
        <v>4.2372881355932197</v>
      </c>
      <c r="Q10" s="13">
        <f t="shared" si="14"/>
        <v>4720</v>
      </c>
      <c r="S10">
        <v>1100</v>
      </c>
      <c r="T10" t="s">
        <v>155</v>
      </c>
      <c r="U10" s="160">
        <v>4720</v>
      </c>
      <c r="V10" s="160">
        <v>54</v>
      </c>
      <c r="W10" s="160">
        <v>53</v>
      </c>
      <c r="X10" s="160">
        <v>65</v>
      </c>
      <c r="Y10" s="160">
        <v>58</v>
      </c>
      <c r="Z10" s="160">
        <v>60</v>
      </c>
      <c r="AA10" s="160">
        <v>52</v>
      </c>
      <c r="AB10" s="160">
        <v>63</v>
      </c>
      <c r="AC10" s="160">
        <v>65</v>
      </c>
      <c r="AD10" s="160">
        <v>61</v>
      </c>
      <c r="AE10" s="160">
        <v>82</v>
      </c>
      <c r="AF10" s="160">
        <v>55</v>
      </c>
      <c r="AG10" s="160">
        <v>67</v>
      </c>
      <c r="AH10" s="160">
        <v>65</v>
      </c>
      <c r="AI10" s="160">
        <v>72</v>
      </c>
      <c r="AJ10" s="160">
        <v>54</v>
      </c>
      <c r="AK10" s="160">
        <v>69</v>
      </c>
      <c r="AL10" s="160">
        <v>52</v>
      </c>
      <c r="AM10" s="160">
        <v>55</v>
      </c>
      <c r="AN10" s="160">
        <v>61</v>
      </c>
      <c r="AO10" s="160">
        <v>52</v>
      </c>
      <c r="AP10" s="160">
        <v>58</v>
      </c>
      <c r="AQ10" s="160">
        <v>54</v>
      </c>
      <c r="AR10" s="160">
        <v>78</v>
      </c>
      <c r="AS10" s="160">
        <v>65</v>
      </c>
      <c r="AT10" s="160">
        <v>37</v>
      </c>
      <c r="AU10" s="160">
        <v>70</v>
      </c>
      <c r="AV10" s="160">
        <v>64</v>
      </c>
      <c r="AW10" s="160">
        <v>60</v>
      </c>
      <c r="AX10" s="160">
        <v>56</v>
      </c>
      <c r="AY10" s="160">
        <v>69</v>
      </c>
      <c r="AZ10" s="160">
        <v>60</v>
      </c>
      <c r="BA10" s="160">
        <v>57</v>
      </c>
      <c r="BB10" s="160">
        <v>55</v>
      </c>
      <c r="BC10" s="160">
        <v>58</v>
      </c>
      <c r="BD10" s="160">
        <v>53</v>
      </c>
      <c r="BE10" s="160">
        <v>67</v>
      </c>
      <c r="BF10" s="160">
        <v>74</v>
      </c>
      <c r="BG10" s="160">
        <v>58</v>
      </c>
      <c r="BH10" s="160">
        <v>49</v>
      </c>
      <c r="BI10" s="160">
        <v>78</v>
      </c>
      <c r="BJ10" s="160">
        <v>59</v>
      </c>
      <c r="BK10" s="160">
        <v>58</v>
      </c>
      <c r="BL10" s="160">
        <v>70</v>
      </c>
      <c r="BM10" s="160">
        <v>61</v>
      </c>
      <c r="BN10" s="160">
        <v>62</v>
      </c>
      <c r="BO10" s="160">
        <v>63</v>
      </c>
      <c r="BP10" s="160">
        <v>74</v>
      </c>
      <c r="BQ10" s="160">
        <v>42</v>
      </c>
      <c r="BR10" s="160">
        <v>55</v>
      </c>
      <c r="BS10" s="160">
        <v>70</v>
      </c>
      <c r="BT10" s="160">
        <v>54</v>
      </c>
      <c r="BU10" s="160">
        <v>47</v>
      </c>
      <c r="BV10" s="160">
        <v>59</v>
      </c>
      <c r="BW10" s="160">
        <v>51</v>
      </c>
      <c r="BX10" s="160">
        <v>45</v>
      </c>
      <c r="BY10" s="160">
        <v>57</v>
      </c>
      <c r="BZ10" s="160">
        <v>48</v>
      </c>
      <c r="CA10" s="160">
        <v>52</v>
      </c>
      <c r="CB10" s="160">
        <v>49</v>
      </c>
      <c r="CC10" s="160">
        <v>49</v>
      </c>
      <c r="CD10" s="160">
        <v>45</v>
      </c>
      <c r="CE10" s="160">
        <v>62</v>
      </c>
      <c r="CF10" s="160">
        <v>59</v>
      </c>
      <c r="CG10" s="160">
        <v>72</v>
      </c>
      <c r="CH10" s="160">
        <v>64</v>
      </c>
      <c r="CI10" s="160">
        <v>66</v>
      </c>
      <c r="CJ10" s="160">
        <v>51</v>
      </c>
      <c r="CK10" s="160">
        <v>48</v>
      </c>
      <c r="CL10" s="160">
        <v>56</v>
      </c>
      <c r="CM10" s="160">
        <v>50</v>
      </c>
      <c r="CN10" s="160">
        <v>43</v>
      </c>
      <c r="CO10" s="160">
        <v>51</v>
      </c>
      <c r="CP10" s="160">
        <v>50</v>
      </c>
      <c r="CQ10" s="160">
        <v>42</v>
      </c>
      <c r="CR10" s="160">
        <v>32</v>
      </c>
      <c r="CS10" s="160">
        <v>32</v>
      </c>
      <c r="CT10" s="160">
        <v>34</v>
      </c>
      <c r="CU10" s="160">
        <v>44</v>
      </c>
      <c r="CV10" s="160">
        <v>37</v>
      </c>
      <c r="CW10" s="160">
        <v>22</v>
      </c>
      <c r="CX10" s="160">
        <v>30</v>
      </c>
      <c r="CY10" s="160">
        <v>17</v>
      </c>
      <c r="CZ10" s="160">
        <v>16</v>
      </c>
      <c r="DA10" s="160">
        <v>12</v>
      </c>
      <c r="DB10" s="160">
        <v>17</v>
      </c>
      <c r="DC10" s="160">
        <v>13</v>
      </c>
      <c r="DD10" s="160">
        <v>17</v>
      </c>
      <c r="DE10" s="160">
        <v>16</v>
      </c>
      <c r="DF10" s="160">
        <v>14</v>
      </c>
      <c r="DG10" s="160">
        <v>10</v>
      </c>
      <c r="DH10" s="160">
        <v>13</v>
      </c>
      <c r="DI10" s="160">
        <v>8</v>
      </c>
      <c r="DJ10" s="160">
        <v>5</v>
      </c>
      <c r="DK10" s="160">
        <v>6</v>
      </c>
      <c r="DL10" s="160">
        <v>1</v>
      </c>
      <c r="DM10" s="160">
        <v>3</v>
      </c>
      <c r="DN10" s="160">
        <v>1</v>
      </c>
      <c r="DO10" s="160">
        <v>0</v>
      </c>
      <c r="DP10" s="160">
        <v>0</v>
      </c>
      <c r="DQ10" s="160">
        <v>0</v>
      </c>
      <c r="DR10" s="160">
        <v>1</v>
      </c>
      <c r="DS10" s="160">
        <v>0</v>
      </c>
      <c r="DT10" s="160">
        <v>0</v>
      </c>
      <c r="DU10" s="160">
        <v>0</v>
      </c>
      <c r="DV10" s="160">
        <v>0</v>
      </c>
      <c r="DW10" s="160">
        <v>0</v>
      </c>
      <c r="DX10" s="160">
        <v>0</v>
      </c>
      <c r="DY10" s="160">
        <v>0</v>
      </c>
      <c r="DZ10" s="160">
        <v>0</v>
      </c>
      <c r="EA10" s="160">
        <v>0</v>
      </c>
    </row>
    <row r="11" spans="1:131">
      <c r="A11">
        <v>1300</v>
      </c>
      <c r="B11" t="s">
        <v>156</v>
      </c>
      <c r="C11" s="14">
        <f t="shared" si="0"/>
        <v>288</v>
      </c>
      <c r="D11" s="264">
        <f t="shared" si="1"/>
        <v>1.561398753049607</v>
      </c>
      <c r="E11" s="14">
        <f t="shared" si="2"/>
        <v>1254</v>
      </c>
      <c r="F11" s="264">
        <f t="shared" si="3"/>
        <v>6.7985904039034972</v>
      </c>
      <c r="G11" s="14">
        <f t="shared" si="4"/>
        <v>2524</v>
      </c>
      <c r="H11" s="264">
        <f t="shared" si="5"/>
        <v>13.683925182976417</v>
      </c>
      <c r="I11" s="14">
        <f t="shared" si="6"/>
        <v>2468</v>
      </c>
      <c r="J11" s="264">
        <f t="shared" si="7"/>
        <v>13.380319869883436</v>
      </c>
      <c r="K11" s="14">
        <f t="shared" si="8"/>
        <v>9330</v>
      </c>
      <c r="L11" s="264">
        <f t="shared" si="9"/>
        <v>50.582813770669553</v>
      </c>
      <c r="M11" s="14">
        <f t="shared" si="10"/>
        <v>1857</v>
      </c>
      <c r="N11" s="264">
        <f t="shared" si="11"/>
        <v>10.067769043101112</v>
      </c>
      <c r="O11" s="14">
        <f t="shared" si="12"/>
        <v>724</v>
      </c>
      <c r="P11" s="264">
        <f t="shared" si="13"/>
        <v>3.9251829764163726</v>
      </c>
      <c r="Q11" s="14">
        <f t="shared" si="14"/>
        <v>18445</v>
      </c>
      <c r="S11">
        <v>1300</v>
      </c>
      <c r="T11" t="s">
        <v>156</v>
      </c>
      <c r="U11" s="160">
        <v>18445</v>
      </c>
      <c r="V11" s="160">
        <v>288</v>
      </c>
      <c r="W11" s="160">
        <v>298</v>
      </c>
      <c r="X11" s="160">
        <v>231</v>
      </c>
      <c r="Y11" s="160">
        <v>270</v>
      </c>
      <c r="Z11" s="160">
        <v>228</v>
      </c>
      <c r="AA11" s="160">
        <v>227</v>
      </c>
      <c r="AB11" s="160">
        <v>225</v>
      </c>
      <c r="AC11" s="160">
        <v>246</v>
      </c>
      <c r="AD11" s="160">
        <v>232</v>
      </c>
      <c r="AE11" s="160">
        <v>219</v>
      </c>
      <c r="AF11" s="160">
        <v>228</v>
      </c>
      <c r="AG11" s="160">
        <v>292</v>
      </c>
      <c r="AH11" s="160">
        <v>284</v>
      </c>
      <c r="AI11" s="160">
        <v>277</v>
      </c>
      <c r="AJ11" s="160">
        <v>267</v>
      </c>
      <c r="AK11" s="160">
        <v>254</v>
      </c>
      <c r="AL11" s="160">
        <v>260</v>
      </c>
      <c r="AM11" s="160">
        <v>264</v>
      </c>
      <c r="AN11" s="160">
        <v>247</v>
      </c>
      <c r="AO11" s="160">
        <v>254</v>
      </c>
      <c r="AP11" s="160">
        <v>263</v>
      </c>
      <c r="AQ11" s="160">
        <v>260</v>
      </c>
      <c r="AR11" s="160">
        <v>244</v>
      </c>
      <c r="AS11" s="160">
        <v>214</v>
      </c>
      <c r="AT11" s="160">
        <v>254</v>
      </c>
      <c r="AU11" s="160">
        <v>208</v>
      </c>
      <c r="AV11" s="160">
        <v>239</v>
      </c>
      <c r="AW11" s="160">
        <v>247</v>
      </c>
      <c r="AX11" s="160">
        <v>248</v>
      </c>
      <c r="AY11" s="160">
        <v>235</v>
      </c>
      <c r="AZ11" s="160">
        <v>233</v>
      </c>
      <c r="BA11" s="160">
        <v>306</v>
      </c>
      <c r="BB11" s="160">
        <v>246</v>
      </c>
      <c r="BC11" s="160">
        <v>276</v>
      </c>
      <c r="BD11" s="160">
        <v>226</v>
      </c>
      <c r="BE11" s="160">
        <v>228</v>
      </c>
      <c r="BF11" s="160">
        <v>211</v>
      </c>
      <c r="BG11" s="160">
        <v>234</v>
      </c>
      <c r="BH11" s="160">
        <v>217</v>
      </c>
      <c r="BI11" s="160">
        <v>248</v>
      </c>
      <c r="BJ11" s="160">
        <v>229</v>
      </c>
      <c r="BK11" s="160">
        <v>223</v>
      </c>
      <c r="BL11" s="160">
        <v>239</v>
      </c>
      <c r="BM11" s="160">
        <v>228</v>
      </c>
      <c r="BN11" s="160">
        <v>233</v>
      </c>
      <c r="BO11" s="160">
        <v>219</v>
      </c>
      <c r="BP11" s="160">
        <v>226</v>
      </c>
      <c r="BQ11" s="160">
        <v>241</v>
      </c>
      <c r="BR11" s="160">
        <v>234</v>
      </c>
      <c r="BS11" s="160">
        <v>262</v>
      </c>
      <c r="BT11" s="160">
        <v>268</v>
      </c>
      <c r="BU11" s="160">
        <v>215</v>
      </c>
      <c r="BV11" s="160">
        <v>215</v>
      </c>
      <c r="BW11" s="160">
        <v>221</v>
      </c>
      <c r="BX11" s="160">
        <v>223</v>
      </c>
      <c r="BY11" s="160">
        <v>214</v>
      </c>
      <c r="BZ11" s="160">
        <v>227</v>
      </c>
      <c r="CA11" s="160">
        <v>199</v>
      </c>
      <c r="CB11" s="160">
        <v>239</v>
      </c>
      <c r="CC11" s="160">
        <v>207</v>
      </c>
      <c r="CD11" s="160">
        <v>190</v>
      </c>
      <c r="CE11" s="160">
        <v>224</v>
      </c>
      <c r="CF11" s="160">
        <v>204</v>
      </c>
      <c r="CG11" s="160">
        <v>196</v>
      </c>
      <c r="CH11" s="160">
        <v>215</v>
      </c>
      <c r="CI11" s="160">
        <v>170</v>
      </c>
      <c r="CJ11" s="160">
        <v>175</v>
      </c>
      <c r="CK11" s="160">
        <v>193</v>
      </c>
      <c r="CL11" s="160">
        <v>151</v>
      </c>
      <c r="CM11" s="160">
        <v>168</v>
      </c>
      <c r="CN11" s="160">
        <v>173</v>
      </c>
      <c r="CO11" s="160">
        <v>141</v>
      </c>
      <c r="CP11" s="160">
        <v>148</v>
      </c>
      <c r="CQ11" s="160">
        <v>152</v>
      </c>
      <c r="CR11" s="160">
        <v>145</v>
      </c>
      <c r="CS11" s="160">
        <v>130</v>
      </c>
      <c r="CT11" s="160">
        <v>123</v>
      </c>
      <c r="CU11" s="160">
        <v>116</v>
      </c>
      <c r="CV11" s="160">
        <v>119</v>
      </c>
      <c r="CW11" s="160">
        <v>98</v>
      </c>
      <c r="CX11" s="160">
        <v>88</v>
      </c>
      <c r="CY11" s="160">
        <v>81</v>
      </c>
      <c r="CZ11" s="160">
        <v>74</v>
      </c>
      <c r="DA11" s="160">
        <v>75</v>
      </c>
      <c r="DB11" s="160">
        <v>65</v>
      </c>
      <c r="DC11" s="160">
        <v>70</v>
      </c>
      <c r="DD11" s="160">
        <v>51</v>
      </c>
      <c r="DE11" s="160">
        <v>45</v>
      </c>
      <c r="DF11" s="160">
        <v>37</v>
      </c>
      <c r="DG11" s="160">
        <v>26</v>
      </c>
      <c r="DH11" s="160">
        <v>34</v>
      </c>
      <c r="DI11" s="160">
        <v>19</v>
      </c>
      <c r="DJ11" s="160">
        <v>15</v>
      </c>
      <c r="DK11" s="160">
        <v>18</v>
      </c>
      <c r="DL11" s="160">
        <v>8</v>
      </c>
      <c r="DM11" s="160">
        <v>8</v>
      </c>
      <c r="DN11" s="160">
        <v>4</v>
      </c>
      <c r="DO11" s="160">
        <v>5</v>
      </c>
      <c r="DP11" s="160">
        <v>1</v>
      </c>
      <c r="DQ11" s="160">
        <v>0</v>
      </c>
      <c r="DR11" s="160">
        <v>0</v>
      </c>
      <c r="DS11" s="160">
        <v>0</v>
      </c>
      <c r="DT11" s="160">
        <v>0</v>
      </c>
      <c r="DU11" s="160">
        <v>0</v>
      </c>
      <c r="DV11" s="160">
        <v>0</v>
      </c>
      <c r="DW11" s="160">
        <v>0</v>
      </c>
      <c r="DX11" s="160">
        <v>0</v>
      </c>
      <c r="DY11" s="160">
        <v>0</v>
      </c>
      <c r="DZ11" s="160">
        <v>0</v>
      </c>
      <c r="EA11" s="160">
        <v>0</v>
      </c>
    </row>
    <row r="12" spans="1:131">
      <c r="A12" s="11">
        <v>1400</v>
      </c>
      <c r="B12" s="11" t="s">
        <v>157</v>
      </c>
      <c r="C12" s="13">
        <f t="shared" si="0"/>
        <v>392</v>
      </c>
      <c r="D12" s="263">
        <f t="shared" si="1"/>
        <v>1.3170715317676309</v>
      </c>
      <c r="E12" s="13">
        <f t="shared" si="2"/>
        <v>1809</v>
      </c>
      <c r="F12" s="263">
        <f t="shared" si="3"/>
        <v>6.0780163289990927</v>
      </c>
      <c r="G12" s="13">
        <f t="shared" si="4"/>
        <v>4208</v>
      </c>
      <c r="H12" s="263">
        <f t="shared" si="5"/>
        <v>14.138359708362733</v>
      </c>
      <c r="I12" s="13">
        <f t="shared" si="6"/>
        <v>4071</v>
      </c>
      <c r="J12" s="263">
        <f t="shared" si="7"/>
        <v>13.678056647515371</v>
      </c>
      <c r="K12" s="13">
        <f t="shared" si="8"/>
        <v>15875</v>
      </c>
      <c r="L12" s="263">
        <f t="shared" si="9"/>
        <v>53.338037160232496</v>
      </c>
      <c r="M12" s="13">
        <f t="shared" si="10"/>
        <v>2488</v>
      </c>
      <c r="N12" s="263">
        <f t="shared" si="11"/>
        <v>8.359372375096596</v>
      </c>
      <c r="O12" s="13">
        <f t="shared" si="12"/>
        <v>920</v>
      </c>
      <c r="P12" s="263">
        <f t="shared" si="13"/>
        <v>3.0910862480260728</v>
      </c>
      <c r="Q12" s="13">
        <f t="shared" si="14"/>
        <v>29763</v>
      </c>
      <c r="S12">
        <v>1400</v>
      </c>
      <c r="T12" t="s">
        <v>157</v>
      </c>
      <c r="U12" s="160">
        <v>29763</v>
      </c>
      <c r="V12" s="160">
        <v>392</v>
      </c>
      <c r="W12" s="160">
        <v>354</v>
      </c>
      <c r="X12" s="160">
        <v>375</v>
      </c>
      <c r="Y12" s="160">
        <v>382</v>
      </c>
      <c r="Z12" s="160">
        <v>346</v>
      </c>
      <c r="AA12" s="160">
        <v>352</v>
      </c>
      <c r="AB12" s="160">
        <v>361</v>
      </c>
      <c r="AC12" s="160">
        <v>385</v>
      </c>
      <c r="AD12" s="160">
        <v>376</v>
      </c>
      <c r="AE12" s="160">
        <v>424</v>
      </c>
      <c r="AF12" s="160">
        <v>422</v>
      </c>
      <c r="AG12" s="160">
        <v>457</v>
      </c>
      <c r="AH12" s="160">
        <v>473</v>
      </c>
      <c r="AI12" s="160">
        <v>461</v>
      </c>
      <c r="AJ12" s="160">
        <v>417</v>
      </c>
      <c r="AK12" s="160">
        <v>432</v>
      </c>
      <c r="AL12" s="160">
        <v>390</v>
      </c>
      <c r="AM12" s="160">
        <v>413</v>
      </c>
      <c r="AN12" s="160">
        <v>399</v>
      </c>
      <c r="AO12" s="160">
        <v>399</v>
      </c>
      <c r="AP12" s="160">
        <v>394</v>
      </c>
      <c r="AQ12" s="160">
        <v>440</v>
      </c>
      <c r="AR12" s="160">
        <v>391</v>
      </c>
      <c r="AS12" s="160">
        <v>436</v>
      </c>
      <c r="AT12" s="160">
        <v>441</v>
      </c>
      <c r="AU12" s="160">
        <v>368</v>
      </c>
      <c r="AV12" s="160">
        <v>435</v>
      </c>
      <c r="AW12" s="160">
        <v>433</v>
      </c>
      <c r="AX12" s="160">
        <v>436</v>
      </c>
      <c r="AY12" s="160">
        <v>424</v>
      </c>
      <c r="AZ12" s="160">
        <v>444</v>
      </c>
      <c r="BA12" s="160">
        <v>456</v>
      </c>
      <c r="BB12" s="160">
        <v>426</v>
      </c>
      <c r="BC12" s="160">
        <v>414</v>
      </c>
      <c r="BD12" s="160">
        <v>398</v>
      </c>
      <c r="BE12" s="160">
        <v>357</v>
      </c>
      <c r="BF12" s="160">
        <v>408</v>
      </c>
      <c r="BG12" s="160">
        <v>419</v>
      </c>
      <c r="BH12" s="160">
        <v>424</v>
      </c>
      <c r="BI12" s="160">
        <v>424</v>
      </c>
      <c r="BJ12" s="160">
        <v>413</v>
      </c>
      <c r="BK12" s="160">
        <v>441</v>
      </c>
      <c r="BL12" s="160">
        <v>472</v>
      </c>
      <c r="BM12" s="160">
        <v>412</v>
      </c>
      <c r="BN12" s="160">
        <v>393</v>
      </c>
      <c r="BO12" s="160">
        <v>422</v>
      </c>
      <c r="BP12" s="160">
        <v>421</v>
      </c>
      <c r="BQ12" s="160">
        <v>403</v>
      </c>
      <c r="BR12" s="160">
        <v>457</v>
      </c>
      <c r="BS12" s="160">
        <v>463</v>
      </c>
      <c r="BT12" s="160">
        <v>391</v>
      </c>
      <c r="BU12" s="160">
        <v>359</v>
      </c>
      <c r="BV12" s="160">
        <v>327</v>
      </c>
      <c r="BW12" s="160">
        <v>313</v>
      </c>
      <c r="BX12" s="160">
        <v>368</v>
      </c>
      <c r="BY12" s="160">
        <v>382</v>
      </c>
      <c r="BZ12" s="160">
        <v>305</v>
      </c>
      <c r="CA12" s="160">
        <v>367</v>
      </c>
      <c r="CB12" s="160">
        <v>350</v>
      </c>
      <c r="CC12" s="160">
        <v>365</v>
      </c>
      <c r="CD12" s="160">
        <v>329</v>
      </c>
      <c r="CE12" s="160">
        <v>330</v>
      </c>
      <c r="CF12" s="160">
        <v>311</v>
      </c>
      <c r="CG12" s="160">
        <v>320</v>
      </c>
      <c r="CH12" s="160">
        <v>302</v>
      </c>
      <c r="CI12" s="160">
        <v>298</v>
      </c>
      <c r="CJ12" s="160">
        <v>263</v>
      </c>
      <c r="CK12" s="160">
        <v>245</v>
      </c>
      <c r="CL12" s="160">
        <v>240</v>
      </c>
      <c r="CM12" s="160">
        <v>203</v>
      </c>
      <c r="CN12" s="160">
        <v>225</v>
      </c>
      <c r="CO12" s="160">
        <v>234</v>
      </c>
      <c r="CP12" s="160">
        <v>191</v>
      </c>
      <c r="CQ12" s="160">
        <v>215</v>
      </c>
      <c r="CR12" s="160">
        <v>181</v>
      </c>
      <c r="CS12" s="160">
        <v>192</v>
      </c>
      <c r="CT12" s="160">
        <v>166</v>
      </c>
      <c r="CU12" s="160">
        <v>144</v>
      </c>
      <c r="CV12" s="160">
        <v>117</v>
      </c>
      <c r="CW12" s="160">
        <v>135</v>
      </c>
      <c r="CX12" s="160">
        <v>116</v>
      </c>
      <c r="CY12" s="160">
        <v>103</v>
      </c>
      <c r="CZ12" s="160">
        <v>82</v>
      </c>
      <c r="DA12" s="160">
        <v>97</v>
      </c>
      <c r="DB12" s="160">
        <v>79</v>
      </c>
      <c r="DC12" s="160">
        <v>82</v>
      </c>
      <c r="DD12" s="160">
        <v>50</v>
      </c>
      <c r="DE12" s="160">
        <v>56</v>
      </c>
      <c r="DF12" s="160">
        <v>45</v>
      </c>
      <c r="DG12" s="160">
        <v>38</v>
      </c>
      <c r="DH12" s="160">
        <v>36</v>
      </c>
      <c r="DI12" s="160">
        <v>36</v>
      </c>
      <c r="DJ12" s="160">
        <v>26</v>
      </c>
      <c r="DK12" s="160">
        <v>18</v>
      </c>
      <c r="DL12" s="160">
        <v>14</v>
      </c>
      <c r="DM12" s="160">
        <v>16</v>
      </c>
      <c r="DN12" s="160">
        <v>10</v>
      </c>
      <c r="DO12" s="160">
        <v>8</v>
      </c>
      <c r="DP12" s="160">
        <v>5</v>
      </c>
      <c r="DQ12" s="160">
        <v>2</v>
      </c>
      <c r="DR12" s="160">
        <v>0</v>
      </c>
      <c r="DS12" s="160">
        <v>0</v>
      </c>
      <c r="DT12" s="160">
        <v>1</v>
      </c>
      <c r="DU12" s="160">
        <v>0</v>
      </c>
      <c r="DV12" s="160">
        <v>0</v>
      </c>
      <c r="DW12" s="160">
        <v>0</v>
      </c>
      <c r="DX12" s="160">
        <v>0</v>
      </c>
      <c r="DY12" s="160">
        <v>0</v>
      </c>
      <c r="DZ12" s="160">
        <v>0</v>
      </c>
      <c r="EA12" s="160">
        <v>0</v>
      </c>
    </row>
    <row r="13" spans="1:131">
      <c r="A13">
        <v>1604</v>
      </c>
      <c r="B13" t="s">
        <v>158</v>
      </c>
      <c r="C13" s="14">
        <f t="shared" si="0"/>
        <v>201</v>
      </c>
      <c r="D13" s="264">
        <f t="shared" si="1"/>
        <v>1.5433046683046683</v>
      </c>
      <c r="E13" s="14">
        <f t="shared" si="2"/>
        <v>865</v>
      </c>
      <c r="F13" s="264">
        <f t="shared" si="3"/>
        <v>6.6415847665847672</v>
      </c>
      <c r="G13" s="14">
        <f t="shared" si="4"/>
        <v>1931</v>
      </c>
      <c r="H13" s="264">
        <f t="shared" si="5"/>
        <v>14.826474201474202</v>
      </c>
      <c r="I13" s="14">
        <f t="shared" si="6"/>
        <v>1760</v>
      </c>
      <c r="J13" s="264">
        <f t="shared" si="7"/>
        <v>13.513513513513514</v>
      </c>
      <c r="K13" s="14">
        <f t="shared" si="8"/>
        <v>6910</v>
      </c>
      <c r="L13" s="264">
        <f t="shared" si="9"/>
        <v>53.055896805896808</v>
      </c>
      <c r="M13" s="14">
        <f t="shared" si="10"/>
        <v>1101</v>
      </c>
      <c r="N13" s="264">
        <f t="shared" si="11"/>
        <v>8.4536240786240775</v>
      </c>
      <c r="O13" s="14">
        <f t="shared" si="12"/>
        <v>256</v>
      </c>
      <c r="P13" s="264">
        <f t="shared" si="13"/>
        <v>1.9656019656019657</v>
      </c>
      <c r="Q13" s="14">
        <f t="shared" si="14"/>
        <v>13024</v>
      </c>
      <c r="S13">
        <v>1604</v>
      </c>
      <c r="T13" t="s">
        <v>158</v>
      </c>
      <c r="U13" s="160">
        <v>13024</v>
      </c>
      <c r="V13" s="160">
        <v>201</v>
      </c>
      <c r="W13" s="160">
        <v>177</v>
      </c>
      <c r="X13" s="160">
        <v>180</v>
      </c>
      <c r="Y13" s="160">
        <v>177</v>
      </c>
      <c r="Z13" s="160">
        <v>170</v>
      </c>
      <c r="AA13" s="160">
        <v>161</v>
      </c>
      <c r="AB13" s="160">
        <v>162</v>
      </c>
      <c r="AC13" s="160">
        <v>202</v>
      </c>
      <c r="AD13" s="160">
        <v>163</v>
      </c>
      <c r="AE13" s="160">
        <v>188</v>
      </c>
      <c r="AF13" s="160">
        <v>203</v>
      </c>
      <c r="AG13" s="160">
        <v>204</v>
      </c>
      <c r="AH13" s="160">
        <v>215</v>
      </c>
      <c r="AI13" s="160">
        <v>193</v>
      </c>
      <c r="AJ13" s="160">
        <v>211</v>
      </c>
      <c r="AK13" s="160">
        <v>190</v>
      </c>
      <c r="AL13" s="160">
        <v>185</v>
      </c>
      <c r="AM13" s="160">
        <v>189</v>
      </c>
      <c r="AN13" s="160">
        <v>185</v>
      </c>
      <c r="AO13" s="160">
        <v>203</v>
      </c>
      <c r="AP13" s="160">
        <v>185</v>
      </c>
      <c r="AQ13" s="160">
        <v>177</v>
      </c>
      <c r="AR13" s="160">
        <v>156</v>
      </c>
      <c r="AS13" s="160">
        <v>168</v>
      </c>
      <c r="AT13" s="160">
        <v>143</v>
      </c>
      <c r="AU13" s="160">
        <v>169</v>
      </c>
      <c r="AV13" s="160">
        <v>154</v>
      </c>
      <c r="AW13" s="160">
        <v>162</v>
      </c>
      <c r="AX13" s="160">
        <v>183</v>
      </c>
      <c r="AY13" s="160">
        <v>180</v>
      </c>
      <c r="AZ13" s="160">
        <v>193</v>
      </c>
      <c r="BA13" s="160">
        <v>182</v>
      </c>
      <c r="BB13" s="160">
        <v>200</v>
      </c>
      <c r="BC13" s="160">
        <v>225</v>
      </c>
      <c r="BD13" s="160">
        <v>166</v>
      </c>
      <c r="BE13" s="160">
        <v>165</v>
      </c>
      <c r="BF13" s="160">
        <v>170</v>
      </c>
      <c r="BG13" s="160">
        <v>175</v>
      </c>
      <c r="BH13" s="160">
        <v>202</v>
      </c>
      <c r="BI13" s="160">
        <v>180</v>
      </c>
      <c r="BJ13" s="160">
        <v>176</v>
      </c>
      <c r="BK13" s="160">
        <v>204</v>
      </c>
      <c r="BL13" s="160">
        <v>177</v>
      </c>
      <c r="BM13" s="160">
        <v>195</v>
      </c>
      <c r="BN13" s="160">
        <v>176</v>
      </c>
      <c r="BO13" s="160">
        <v>202</v>
      </c>
      <c r="BP13" s="160">
        <v>197</v>
      </c>
      <c r="BQ13" s="160">
        <v>165</v>
      </c>
      <c r="BR13" s="160">
        <v>177</v>
      </c>
      <c r="BS13" s="160">
        <v>218</v>
      </c>
      <c r="BT13" s="160">
        <v>178</v>
      </c>
      <c r="BU13" s="160">
        <v>133</v>
      </c>
      <c r="BV13" s="160">
        <v>161</v>
      </c>
      <c r="BW13" s="160">
        <v>176</v>
      </c>
      <c r="BX13" s="160">
        <v>160</v>
      </c>
      <c r="BY13" s="160">
        <v>156</v>
      </c>
      <c r="BZ13" s="160">
        <v>160</v>
      </c>
      <c r="CA13" s="160">
        <v>163</v>
      </c>
      <c r="CB13" s="160">
        <v>137</v>
      </c>
      <c r="CC13" s="160">
        <v>140</v>
      </c>
      <c r="CD13" s="160">
        <v>130</v>
      </c>
      <c r="CE13" s="160">
        <v>141</v>
      </c>
      <c r="CF13" s="160">
        <v>137</v>
      </c>
      <c r="CG13" s="160">
        <v>135</v>
      </c>
      <c r="CH13" s="160">
        <v>122</v>
      </c>
      <c r="CI13" s="160">
        <v>114</v>
      </c>
      <c r="CJ13" s="160">
        <v>143</v>
      </c>
      <c r="CK13" s="160">
        <v>103</v>
      </c>
      <c r="CL13" s="160">
        <v>80</v>
      </c>
      <c r="CM13" s="160">
        <v>103</v>
      </c>
      <c r="CN13" s="160">
        <v>104</v>
      </c>
      <c r="CO13" s="160">
        <v>114</v>
      </c>
      <c r="CP13" s="160">
        <v>104</v>
      </c>
      <c r="CQ13" s="160">
        <v>77</v>
      </c>
      <c r="CR13" s="160">
        <v>104</v>
      </c>
      <c r="CS13" s="160">
        <v>76</v>
      </c>
      <c r="CT13" s="160">
        <v>75</v>
      </c>
      <c r="CU13" s="160">
        <v>53</v>
      </c>
      <c r="CV13" s="160">
        <v>56</v>
      </c>
      <c r="CW13" s="160">
        <v>52</v>
      </c>
      <c r="CX13" s="160">
        <v>49</v>
      </c>
      <c r="CY13" s="160">
        <v>31</v>
      </c>
      <c r="CZ13" s="160">
        <v>33</v>
      </c>
      <c r="DA13" s="160">
        <v>21</v>
      </c>
      <c r="DB13" s="160">
        <v>25</v>
      </c>
      <c r="DC13" s="160">
        <v>23</v>
      </c>
      <c r="DD13" s="160">
        <v>10</v>
      </c>
      <c r="DE13" s="160">
        <v>13</v>
      </c>
      <c r="DF13" s="160">
        <v>9</v>
      </c>
      <c r="DG13" s="160">
        <v>9</v>
      </c>
      <c r="DH13" s="160">
        <v>8</v>
      </c>
      <c r="DI13" s="160">
        <v>8</v>
      </c>
      <c r="DJ13" s="160">
        <v>5</v>
      </c>
      <c r="DK13" s="160">
        <v>3</v>
      </c>
      <c r="DL13" s="160">
        <v>3</v>
      </c>
      <c r="DM13" s="160">
        <v>1</v>
      </c>
      <c r="DN13" s="160">
        <v>3</v>
      </c>
      <c r="DO13" s="160">
        <v>0</v>
      </c>
      <c r="DP13" s="160">
        <v>0</v>
      </c>
      <c r="DQ13" s="160">
        <v>1</v>
      </c>
      <c r="DR13" s="160">
        <v>1</v>
      </c>
      <c r="DS13" s="160">
        <v>0</v>
      </c>
      <c r="DT13" s="160">
        <v>0</v>
      </c>
      <c r="DU13" s="160">
        <v>0</v>
      </c>
      <c r="DV13" s="160">
        <v>0</v>
      </c>
      <c r="DW13" s="160">
        <v>0</v>
      </c>
      <c r="DX13" s="160">
        <v>0</v>
      </c>
      <c r="DY13" s="160">
        <v>0</v>
      </c>
      <c r="DZ13" s="160">
        <v>0</v>
      </c>
      <c r="EA13" s="160">
        <v>0</v>
      </c>
    </row>
    <row r="14" spans="1:131">
      <c r="A14" s="11">
        <v>1606</v>
      </c>
      <c r="B14" s="11" t="s">
        <v>159</v>
      </c>
      <c r="C14" s="13">
        <f t="shared" si="0"/>
        <v>4</v>
      </c>
      <c r="D14" s="263">
        <f t="shared" si="1"/>
        <v>1.639344262295082</v>
      </c>
      <c r="E14" s="13">
        <f t="shared" si="2"/>
        <v>8</v>
      </c>
      <c r="F14" s="263">
        <f t="shared" si="3"/>
        <v>3.278688524590164</v>
      </c>
      <c r="G14" s="13">
        <f t="shared" si="4"/>
        <v>18</v>
      </c>
      <c r="H14" s="263">
        <f t="shared" si="5"/>
        <v>7.3770491803278686</v>
      </c>
      <c r="I14" s="13">
        <f t="shared" si="6"/>
        <v>26</v>
      </c>
      <c r="J14" s="263">
        <f t="shared" si="7"/>
        <v>10.655737704918032</v>
      </c>
      <c r="K14" s="13">
        <f t="shared" si="8"/>
        <v>151</v>
      </c>
      <c r="L14" s="263">
        <f t="shared" si="9"/>
        <v>61.885245901639344</v>
      </c>
      <c r="M14" s="13">
        <f t="shared" si="10"/>
        <v>31</v>
      </c>
      <c r="N14" s="263">
        <f t="shared" si="11"/>
        <v>12.704918032786885</v>
      </c>
      <c r="O14" s="13">
        <f t="shared" si="12"/>
        <v>6</v>
      </c>
      <c r="P14" s="263">
        <f t="shared" si="13"/>
        <v>2.459016393442623</v>
      </c>
      <c r="Q14" s="13">
        <f t="shared" si="14"/>
        <v>244</v>
      </c>
      <c r="S14">
        <v>1606</v>
      </c>
      <c r="T14" t="s">
        <v>159</v>
      </c>
      <c r="U14" s="160">
        <v>244</v>
      </c>
      <c r="V14" s="160">
        <v>4</v>
      </c>
      <c r="W14" s="160">
        <v>2</v>
      </c>
      <c r="X14" s="160">
        <v>2</v>
      </c>
      <c r="Y14" s="160">
        <v>0</v>
      </c>
      <c r="Z14" s="160">
        <v>2</v>
      </c>
      <c r="AA14" s="160">
        <v>2</v>
      </c>
      <c r="AB14" s="160">
        <v>1</v>
      </c>
      <c r="AC14" s="160">
        <v>1</v>
      </c>
      <c r="AD14" s="160">
        <v>1</v>
      </c>
      <c r="AE14" s="160">
        <v>2</v>
      </c>
      <c r="AF14" s="160">
        <v>0</v>
      </c>
      <c r="AG14" s="160">
        <v>4</v>
      </c>
      <c r="AH14" s="160">
        <v>3</v>
      </c>
      <c r="AI14" s="160">
        <v>2</v>
      </c>
      <c r="AJ14" s="160">
        <v>1</v>
      </c>
      <c r="AK14" s="160">
        <v>3</v>
      </c>
      <c r="AL14" s="160">
        <v>5</v>
      </c>
      <c r="AM14" s="160">
        <v>1</v>
      </c>
      <c r="AN14" s="160">
        <v>3</v>
      </c>
      <c r="AO14" s="160">
        <v>2</v>
      </c>
      <c r="AP14" s="160">
        <v>5</v>
      </c>
      <c r="AQ14" s="160">
        <v>3</v>
      </c>
      <c r="AR14" s="160">
        <v>1</v>
      </c>
      <c r="AS14" s="160">
        <v>0</v>
      </c>
      <c r="AT14" s="160">
        <v>2</v>
      </c>
      <c r="AU14" s="160">
        <v>4</v>
      </c>
      <c r="AV14" s="160">
        <v>1</v>
      </c>
      <c r="AW14" s="160">
        <v>1</v>
      </c>
      <c r="AX14" s="160">
        <v>2</v>
      </c>
      <c r="AY14" s="160">
        <v>2</v>
      </c>
      <c r="AZ14" s="160">
        <v>8</v>
      </c>
      <c r="BA14" s="160">
        <v>3</v>
      </c>
      <c r="BB14" s="160">
        <v>3</v>
      </c>
      <c r="BC14" s="160">
        <v>5</v>
      </c>
      <c r="BD14" s="160">
        <v>1</v>
      </c>
      <c r="BE14" s="160">
        <v>1</v>
      </c>
      <c r="BF14" s="160">
        <v>2</v>
      </c>
      <c r="BG14" s="160">
        <v>5</v>
      </c>
      <c r="BH14" s="160">
        <v>1</v>
      </c>
      <c r="BI14" s="160">
        <v>1</v>
      </c>
      <c r="BJ14" s="160">
        <v>2</v>
      </c>
      <c r="BK14" s="160">
        <v>5</v>
      </c>
      <c r="BL14" s="160">
        <v>4</v>
      </c>
      <c r="BM14" s="160">
        <v>4</v>
      </c>
      <c r="BN14" s="160">
        <v>1</v>
      </c>
      <c r="BO14" s="160">
        <v>0</v>
      </c>
      <c r="BP14" s="160">
        <v>2</v>
      </c>
      <c r="BQ14" s="160">
        <v>1</v>
      </c>
      <c r="BR14" s="160">
        <v>6</v>
      </c>
      <c r="BS14" s="160">
        <v>4</v>
      </c>
      <c r="BT14" s="160">
        <v>4</v>
      </c>
      <c r="BU14" s="160">
        <v>2</v>
      </c>
      <c r="BV14" s="160">
        <v>2</v>
      </c>
      <c r="BW14" s="160">
        <v>5</v>
      </c>
      <c r="BX14" s="160">
        <v>6</v>
      </c>
      <c r="BY14" s="160">
        <v>6</v>
      </c>
      <c r="BZ14" s="160">
        <v>4</v>
      </c>
      <c r="CA14" s="160">
        <v>7</v>
      </c>
      <c r="CB14" s="160">
        <v>9</v>
      </c>
      <c r="CC14" s="160">
        <v>6</v>
      </c>
      <c r="CD14" s="160">
        <v>5</v>
      </c>
      <c r="CE14" s="160">
        <v>7</v>
      </c>
      <c r="CF14" s="160">
        <v>6</v>
      </c>
      <c r="CG14" s="160">
        <v>6</v>
      </c>
      <c r="CH14" s="160">
        <v>4</v>
      </c>
      <c r="CI14" s="160">
        <v>5</v>
      </c>
      <c r="CJ14" s="160">
        <v>2</v>
      </c>
      <c r="CK14" s="160">
        <v>3</v>
      </c>
      <c r="CL14" s="160">
        <v>3</v>
      </c>
      <c r="CM14" s="160">
        <v>2</v>
      </c>
      <c r="CN14" s="160">
        <v>3</v>
      </c>
      <c r="CO14" s="160">
        <v>1</v>
      </c>
      <c r="CP14" s="160">
        <v>2</v>
      </c>
      <c r="CQ14" s="160">
        <v>5</v>
      </c>
      <c r="CR14" s="160">
        <v>0</v>
      </c>
      <c r="CS14" s="160">
        <v>1</v>
      </c>
      <c r="CT14" s="160">
        <v>3</v>
      </c>
      <c r="CU14" s="160">
        <v>4</v>
      </c>
      <c r="CV14" s="160">
        <v>2</v>
      </c>
      <c r="CW14" s="160">
        <v>2</v>
      </c>
      <c r="CX14" s="160">
        <v>1</v>
      </c>
      <c r="CY14" s="160">
        <v>2</v>
      </c>
      <c r="CZ14" s="160">
        <v>0</v>
      </c>
      <c r="DA14" s="160">
        <v>1</v>
      </c>
      <c r="DB14" s="160">
        <v>0</v>
      </c>
      <c r="DC14" s="160">
        <v>1</v>
      </c>
      <c r="DD14" s="160">
        <v>1</v>
      </c>
      <c r="DE14" s="160">
        <v>0</v>
      </c>
      <c r="DF14" s="160">
        <v>0</v>
      </c>
      <c r="DG14" s="160">
        <v>0</v>
      </c>
      <c r="DH14" s="160">
        <v>0</v>
      </c>
      <c r="DI14" s="160">
        <v>0</v>
      </c>
      <c r="DJ14" s="160">
        <v>0</v>
      </c>
      <c r="DK14" s="160">
        <v>0</v>
      </c>
      <c r="DL14" s="160">
        <v>0</v>
      </c>
      <c r="DM14" s="160">
        <v>0</v>
      </c>
      <c r="DN14" s="160">
        <v>0</v>
      </c>
      <c r="DO14" s="160">
        <v>0</v>
      </c>
      <c r="DP14" s="160">
        <v>0</v>
      </c>
      <c r="DQ14" s="160">
        <v>0</v>
      </c>
      <c r="DR14" s="160">
        <v>0</v>
      </c>
      <c r="DS14" s="160">
        <v>0</v>
      </c>
      <c r="DT14" s="160">
        <v>0</v>
      </c>
      <c r="DU14" s="160">
        <v>0</v>
      </c>
      <c r="DV14" s="160">
        <v>0</v>
      </c>
      <c r="DW14" s="160">
        <v>0</v>
      </c>
      <c r="DX14" s="160">
        <v>0</v>
      </c>
      <c r="DY14" s="160">
        <v>0</v>
      </c>
      <c r="DZ14" s="160">
        <v>0</v>
      </c>
      <c r="EA14" s="160">
        <v>0</v>
      </c>
    </row>
    <row r="15" spans="1:131">
      <c r="C15" s="19">
        <f>SUM(C8:C14)</f>
        <v>3216</v>
      </c>
      <c r="D15" s="265">
        <f t="shared" si="1"/>
        <v>1.3350935312725734</v>
      </c>
      <c r="E15" s="19">
        <f t="shared" ref="E15:Q15" si="15">SUM(E8:E14)</f>
        <v>14072</v>
      </c>
      <c r="F15" s="265">
        <f t="shared" si="3"/>
        <v>5.8418644813643192</v>
      </c>
      <c r="G15" s="19">
        <f t="shared" si="15"/>
        <v>30050</v>
      </c>
      <c r="H15" s="265">
        <f t="shared" si="5"/>
        <v>12.474987753339811</v>
      </c>
      <c r="I15" s="19">
        <f t="shared" si="15"/>
        <v>31604</v>
      </c>
      <c r="J15" s="265">
        <f t="shared" si="7"/>
        <v>13.120116903712193</v>
      </c>
      <c r="K15" s="19">
        <f t="shared" si="15"/>
        <v>131707</v>
      </c>
      <c r="L15" s="265">
        <f t="shared" si="9"/>
        <v>54.67697876968807</v>
      </c>
      <c r="M15" s="19">
        <f t="shared" si="15"/>
        <v>21976</v>
      </c>
      <c r="N15" s="265">
        <f t="shared" si="11"/>
        <v>9.1231391303625848</v>
      </c>
      <c r="O15" s="19">
        <f t="shared" si="15"/>
        <v>8257</v>
      </c>
      <c r="P15" s="265">
        <f t="shared" si="13"/>
        <v>3.4278194302604592</v>
      </c>
      <c r="Q15" s="19">
        <f t="shared" si="15"/>
        <v>240882</v>
      </c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  <c r="CG15" s="160"/>
      <c r="CH15" s="160"/>
      <c r="CI15" s="160"/>
      <c r="CJ15" s="160"/>
      <c r="CK15" s="160"/>
      <c r="CL15" s="160"/>
      <c r="CM15" s="160"/>
      <c r="CN15" s="160"/>
      <c r="CO15" s="160"/>
      <c r="CP15" s="160"/>
      <c r="CQ15" s="160"/>
      <c r="CR15" s="160"/>
      <c r="CS15" s="160"/>
      <c r="CT15" s="160"/>
      <c r="CU15" s="160"/>
      <c r="CV15" s="160"/>
      <c r="CW15" s="160"/>
      <c r="CX15" s="160"/>
      <c r="CY15" s="160"/>
      <c r="CZ15" s="160"/>
      <c r="DA15" s="160"/>
      <c r="DB15" s="160"/>
      <c r="DC15" s="160"/>
      <c r="DD15" s="160"/>
      <c r="DE15" s="160"/>
      <c r="DF15" s="160"/>
      <c r="DG15" s="160"/>
      <c r="DH15" s="160"/>
      <c r="DI15" s="160"/>
      <c r="DJ15" s="160"/>
      <c r="DK15" s="160"/>
      <c r="DL15" s="160"/>
      <c r="DM15" s="160"/>
      <c r="DN15" s="160"/>
      <c r="DO15" s="160"/>
      <c r="DP15" s="160"/>
      <c r="DQ15" s="160"/>
      <c r="DR15" s="160"/>
      <c r="DS15" s="160"/>
      <c r="DT15" s="160"/>
      <c r="DU15" s="160"/>
      <c r="DV15" s="160"/>
      <c r="DW15" s="160"/>
      <c r="DX15" s="160"/>
      <c r="DY15" s="160"/>
      <c r="DZ15" s="160"/>
      <c r="EA15" s="160"/>
    </row>
    <row r="16" spans="1:131">
      <c r="C16" s="14"/>
      <c r="D16" s="264"/>
      <c r="E16" s="14"/>
      <c r="F16" s="264"/>
      <c r="G16" s="14"/>
      <c r="H16" s="264"/>
      <c r="I16" s="14"/>
      <c r="J16" s="264"/>
      <c r="K16" s="14"/>
      <c r="L16" s="264"/>
      <c r="M16" s="14"/>
      <c r="N16" s="264"/>
      <c r="O16" s="14"/>
      <c r="P16" s="264"/>
      <c r="Q16" s="14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60"/>
      <c r="CT16" s="160"/>
      <c r="CU16" s="160"/>
      <c r="CV16" s="160"/>
      <c r="CW16" s="160"/>
      <c r="CX16" s="160"/>
      <c r="CY16" s="160"/>
      <c r="CZ16" s="160"/>
      <c r="DA16" s="160"/>
      <c r="DB16" s="160"/>
      <c r="DC16" s="160"/>
      <c r="DD16" s="160"/>
      <c r="DE16" s="160"/>
      <c r="DF16" s="160"/>
      <c r="DG16" s="160"/>
      <c r="DH16" s="160"/>
      <c r="DI16" s="160"/>
      <c r="DJ16" s="160"/>
      <c r="DK16" s="160"/>
      <c r="DL16" s="160"/>
      <c r="DM16" s="160"/>
      <c r="DN16" s="160"/>
      <c r="DO16" s="160"/>
      <c r="DP16" s="160"/>
      <c r="DQ16" s="160"/>
      <c r="DR16" s="160"/>
      <c r="DS16" s="160"/>
      <c r="DT16" s="160"/>
      <c r="DU16" s="160"/>
      <c r="DV16" s="160"/>
      <c r="DW16" s="160"/>
      <c r="DX16" s="160"/>
      <c r="DY16" s="160"/>
      <c r="DZ16" s="160"/>
      <c r="EA16" s="160"/>
    </row>
    <row r="17" spans="1:131">
      <c r="A17" s="98">
        <v>2000</v>
      </c>
      <c r="B17" s="11" t="s">
        <v>160</v>
      </c>
      <c r="C17" s="13">
        <f t="shared" si="0"/>
        <v>272</v>
      </c>
      <c r="D17" s="263">
        <f t="shared" si="1"/>
        <v>1.3322884012539185</v>
      </c>
      <c r="E17" s="13">
        <f t="shared" si="2"/>
        <v>1284</v>
      </c>
      <c r="F17" s="263">
        <f t="shared" si="3"/>
        <v>6.289184952978057</v>
      </c>
      <c r="G17" s="13">
        <f t="shared" si="4"/>
        <v>2615</v>
      </c>
      <c r="H17" s="263">
        <f t="shared" si="5"/>
        <v>12.808581504702193</v>
      </c>
      <c r="I17" s="13">
        <f t="shared" si="6"/>
        <v>2727</v>
      </c>
      <c r="J17" s="263">
        <f t="shared" si="7"/>
        <v>13.357170846394983</v>
      </c>
      <c r="K17" s="13">
        <f t="shared" si="8"/>
        <v>11626</v>
      </c>
      <c r="L17" s="263">
        <f t="shared" si="9"/>
        <v>56.945532915360495</v>
      </c>
      <c r="M17" s="13">
        <f t="shared" si="10"/>
        <v>1432</v>
      </c>
      <c r="N17" s="263">
        <f t="shared" si="11"/>
        <v>7.0141065830721008</v>
      </c>
      <c r="O17" s="13">
        <f t="shared" si="12"/>
        <v>460</v>
      </c>
      <c r="P17" s="263">
        <f t="shared" si="13"/>
        <v>2.2531347962382444</v>
      </c>
      <c r="Q17" s="13">
        <f t="shared" si="14"/>
        <v>20416</v>
      </c>
      <c r="S17">
        <v>2000</v>
      </c>
      <c r="T17" t="s">
        <v>160</v>
      </c>
      <c r="U17" s="160">
        <v>20416</v>
      </c>
      <c r="V17" s="160">
        <v>272</v>
      </c>
      <c r="W17" s="160">
        <v>300</v>
      </c>
      <c r="X17" s="160">
        <v>246</v>
      </c>
      <c r="Y17" s="160">
        <v>252</v>
      </c>
      <c r="Z17" s="160">
        <v>262</v>
      </c>
      <c r="AA17" s="160">
        <v>224</v>
      </c>
      <c r="AB17" s="160">
        <v>246</v>
      </c>
      <c r="AC17" s="160">
        <v>261</v>
      </c>
      <c r="AD17" s="160">
        <v>222</v>
      </c>
      <c r="AE17" s="160">
        <v>241</v>
      </c>
      <c r="AF17" s="160">
        <v>304</v>
      </c>
      <c r="AG17" s="160">
        <v>277</v>
      </c>
      <c r="AH17" s="160">
        <v>305</v>
      </c>
      <c r="AI17" s="160">
        <v>260</v>
      </c>
      <c r="AJ17" s="160">
        <v>251</v>
      </c>
      <c r="AK17" s="160">
        <v>248</v>
      </c>
      <c r="AL17" s="160">
        <v>260</v>
      </c>
      <c r="AM17" s="160">
        <v>235</v>
      </c>
      <c r="AN17" s="160">
        <v>245</v>
      </c>
      <c r="AO17" s="160">
        <v>243</v>
      </c>
      <c r="AP17" s="160">
        <v>234</v>
      </c>
      <c r="AQ17" s="160">
        <v>270</v>
      </c>
      <c r="AR17" s="160">
        <v>256</v>
      </c>
      <c r="AS17" s="160">
        <v>296</v>
      </c>
      <c r="AT17" s="160">
        <v>339</v>
      </c>
      <c r="AU17" s="160">
        <v>349</v>
      </c>
      <c r="AV17" s="160">
        <v>345</v>
      </c>
      <c r="AW17" s="160">
        <v>384</v>
      </c>
      <c r="AX17" s="160">
        <v>391</v>
      </c>
      <c r="AY17" s="160">
        <v>430</v>
      </c>
      <c r="AZ17" s="160">
        <v>383</v>
      </c>
      <c r="BA17" s="160">
        <v>350</v>
      </c>
      <c r="BB17" s="160">
        <v>370</v>
      </c>
      <c r="BC17" s="160">
        <v>370</v>
      </c>
      <c r="BD17" s="160">
        <v>386</v>
      </c>
      <c r="BE17" s="160">
        <v>350</v>
      </c>
      <c r="BF17" s="160">
        <v>316</v>
      </c>
      <c r="BG17" s="160">
        <v>364</v>
      </c>
      <c r="BH17" s="160">
        <v>343</v>
      </c>
      <c r="BI17" s="160">
        <v>330</v>
      </c>
      <c r="BJ17" s="160">
        <v>317</v>
      </c>
      <c r="BK17" s="160">
        <v>314</v>
      </c>
      <c r="BL17" s="160">
        <v>330</v>
      </c>
      <c r="BM17" s="160">
        <v>303</v>
      </c>
      <c r="BN17" s="160">
        <v>288</v>
      </c>
      <c r="BO17" s="160">
        <v>280</v>
      </c>
      <c r="BP17" s="160">
        <v>250</v>
      </c>
      <c r="BQ17" s="160">
        <v>249</v>
      </c>
      <c r="BR17" s="160">
        <v>252</v>
      </c>
      <c r="BS17" s="160">
        <v>233</v>
      </c>
      <c r="BT17" s="160">
        <v>235</v>
      </c>
      <c r="BU17" s="160">
        <v>248</v>
      </c>
      <c r="BV17" s="160">
        <v>241</v>
      </c>
      <c r="BW17" s="160">
        <v>248</v>
      </c>
      <c r="BX17" s="160">
        <v>228</v>
      </c>
      <c r="BY17" s="160">
        <v>229</v>
      </c>
      <c r="BZ17" s="160">
        <v>194</v>
      </c>
      <c r="CA17" s="160">
        <v>237</v>
      </c>
      <c r="CB17" s="160">
        <v>225</v>
      </c>
      <c r="CC17" s="160">
        <v>233</v>
      </c>
      <c r="CD17" s="160">
        <v>204</v>
      </c>
      <c r="CE17" s="160">
        <v>183</v>
      </c>
      <c r="CF17" s="160">
        <v>206</v>
      </c>
      <c r="CG17" s="160">
        <v>207</v>
      </c>
      <c r="CH17" s="160">
        <v>220</v>
      </c>
      <c r="CI17" s="160">
        <v>192</v>
      </c>
      <c r="CJ17" s="160">
        <v>168</v>
      </c>
      <c r="CK17" s="160">
        <v>164</v>
      </c>
      <c r="CL17" s="160">
        <v>159</v>
      </c>
      <c r="CM17" s="160">
        <v>122</v>
      </c>
      <c r="CN17" s="160">
        <v>120</v>
      </c>
      <c r="CO17" s="160">
        <v>119</v>
      </c>
      <c r="CP17" s="160">
        <v>127</v>
      </c>
      <c r="CQ17" s="160">
        <v>105</v>
      </c>
      <c r="CR17" s="160">
        <v>111</v>
      </c>
      <c r="CS17" s="160">
        <v>80</v>
      </c>
      <c r="CT17" s="160">
        <v>103</v>
      </c>
      <c r="CU17" s="160">
        <v>80</v>
      </c>
      <c r="CV17" s="160">
        <v>76</v>
      </c>
      <c r="CW17" s="160">
        <v>66</v>
      </c>
      <c r="CX17" s="160">
        <v>45</v>
      </c>
      <c r="CY17" s="160">
        <v>49</v>
      </c>
      <c r="CZ17" s="160">
        <v>45</v>
      </c>
      <c r="DA17" s="160">
        <v>47</v>
      </c>
      <c r="DB17" s="160">
        <v>47</v>
      </c>
      <c r="DC17" s="160">
        <v>32</v>
      </c>
      <c r="DD17" s="160">
        <v>31</v>
      </c>
      <c r="DE17" s="160">
        <v>29</v>
      </c>
      <c r="DF17" s="160">
        <v>27</v>
      </c>
      <c r="DG17" s="160">
        <v>18</v>
      </c>
      <c r="DH17" s="160">
        <v>21</v>
      </c>
      <c r="DI17" s="160">
        <v>26</v>
      </c>
      <c r="DJ17" s="160">
        <v>10</v>
      </c>
      <c r="DK17" s="160">
        <v>6</v>
      </c>
      <c r="DL17" s="160">
        <v>9</v>
      </c>
      <c r="DM17" s="160">
        <v>4</v>
      </c>
      <c r="DN17" s="160">
        <v>6</v>
      </c>
      <c r="DO17" s="160">
        <v>0</v>
      </c>
      <c r="DP17" s="160">
        <v>2</v>
      </c>
      <c r="DQ17" s="160">
        <v>5</v>
      </c>
      <c r="DR17" s="160">
        <v>1</v>
      </c>
      <c r="DS17" s="160">
        <v>0</v>
      </c>
      <c r="DT17" s="160">
        <v>0</v>
      </c>
      <c r="DU17" s="160">
        <v>0</v>
      </c>
      <c r="DV17" s="160">
        <v>0</v>
      </c>
      <c r="DW17" s="160">
        <v>0</v>
      </c>
      <c r="DX17" s="160">
        <v>0</v>
      </c>
      <c r="DY17" s="160">
        <v>0</v>
      </c>
      <c r="DZ17" s="160">
        <v>0</v>
      </c>
      <c r="EA17" s="160">
        <v>0</v>
      </c>
    </row>
    <row r="18" spans="1:131">
      <c r="A18">
        <v>2300</v>
      </c>
      <c r="B18" t="s">
        <v>161</v>
      </c>
      <c r="C18" s="14">
        <f t="shared" si="0"/>
        <v>39</v>
      </c>
      <c r="D18" s="264">
        <f t="shared" si="1"/>
        <v>1.0878661087866108</v>
      </c>
      <c r="E18" s="14">
        <f t="shared" si="2"/>
        <v>234</v>
      </c>
      <c r="F18" s="264">
        <f t="shared" si="3"/>
        <v>6.527196652719665</v>
      </c>
      <c r="G18" s="14">
        <f t="shared" si="4"/>
        <v>560</v>
      </c>
      <c r="H18" s="264">
        <f t="shared" si="5"/>
        <v>15.620641562064156</v>
      </c>
      <c r="I18" s="14">
        <f t="shared" si="6"/>
        <v>490</v>
      </c>
      <c r="J18" s="264">
        <f t="shared" si="7"/>
        <v>13.668061366806135</v>
      </c>
      <c r="K18" s="14">
        <f t="shared" si="8"/>
        <v>1923</v>
      </c>
      <c r="L18" s="264">
        <f t="shared" si="9"/>
        <v>53.640167364016733</v>
      </c>
      <c r="M18" s="14">
        <f t="shared" si="10"/>
        <v>247</v>
      </c>
      <c r="N18" s="264">
        <f t="shared" si="11"/>
        <v>6.8898186889818689</v>
      </c>
      <c r="O18" s="14">
        <f t="shared" si="12"/>
        <v>92</v>
      </c>
      <c r="P18" s="264">
        <f t="shared" si="13"/>
        <v>2.5662482566248257</v>
      </c>
      <c r="Q18" s="14">
        <f t="shared" si="14"/>
        <v>3585</v>
      </c>
      <c r="S18">
        <v>2300</v>
      </c>
      <c r="T18" t="s">
        <v>161</v>
      </c>
      <c r="U18" s="160">
        <v>3585</v>
      </c>
      <c r="V18" s="160">
        <v>39</v>
      </c>
      <c r="W18" s="160">
        <v>44</v>
      </c>
      <c r="X18" s="160">
        <v>49</v>
      </c>
      <c r="Y18" s="160">
        <v>34</v>
      </c>
      <c r="Z18" s="160">
        <v>56</v>
      </c>
      <c r="AA18" s="160">
        <v>51</v>
      </c>
      <c r="AB18" s="160">
        <v>57</v>
      </c>
      <c r="AC18" s="160">
        <v>55</v>
      </c>
      <c r="AD18" s="160">
        <v>48</v>
      </c>
      <c r="AE18" s="160">
        <v>73</v>
      </c>
      <c r="AF18" s="160">
        <v>65</v>
      </c>
      <c r="AG18" s="160">
        <v>51</v>
      </c>
      <c r="AH18" s="160">
        <v>48</v>
      </c>
      <c r="AI18" s="160">
        <v>61</v>
      </c>
      <c r="AJ18" s="160">
        <v>52</v>
      </c>
      <c r="AK18" s="160">
        <v>50</v>
      </c>
      <c r="AL18" s="160">
        <v>44</v>
      </c>
      <c r="AM18" s="160">
        <v>51</v>
      </c>
      <c r="AN18" s="160">
        <v>50</v>
      </c>
      <c r="AO18" s="160">
        <v>35</v>
      </c>
      <c r="AP18" s="160">
        <v>52</v>
      </c>
      <c r="AQ18" s="160">
        <v>59</v>
      </c>
      <c r="AR18" s="160">
        <v>46</v>
      </c>
      <c r="AS18" s="160">
        <v>45</v>
      </c>
      <c r="AT18" s="160">
        <v>54</v>
      </c>
      <c r="AU18" s="160">
        <v>54</v>
      </c>
      <c r="AV18" s="160">
        <v>57</v>
      </c>
      <c r="AW18" s="160">
        <v>72</v>
      </c>
      <c r="AX18" s="160">
        <v>53</v>
      </c>
      <c r="AY18" s="160">
        <v>64</v>
      </c>
      <c r="AZ18" s="160">
        <v>60</v>
      </c>
      <c r="BA18" s="160">
        <v>46</v>
      </c>
      <c r="BB18" s="160">
        <v>56</v>
      </c>
      <c r="BC18" s="160">
        <v>45</v>
      </c>
      <c r="BD18" s="160">
        <v>50</v>
      </c>
      <c r="BE18" s="160">
        <v>65</v>
      </c>
      <c r="BF18" s="160">
        <v>62</v>
      </c>
      <c r="BG18" s="160">
        <v>34</v>
      </c>
      <c r="BH18" s="160">
        <v>61</v>
      </c>
      <c r="BI18" s="160">
        <v>56</v>
      </c>
      <c r="BJ18" s="160">
        <v>58</v>
      </c>
      <c r="BK18" s="160">
        <v>58</v>
      </c>
      <c r="BL18" s="160">
        <v>45</v>
      </c>
      <c r="BM18" s="160">
        <v>49</v>
      </c>
      <c r="BN18" s="160">
        <v>35</v>
      </c>
      <c r="BO18" s="160">
        <v>46</v>
      </c>
      <c r="BP18" s="160">
        <v>45</v>
      </c>
      <c r="BQ18" s="160">
        <v>44</v>
      </c>
      <c r="BR18" s="160">
        <v>61</v>
      </c>
      <c r="BS18" s="160">
        <v>40</v>
      </c>
      <c r="BT18" s="160">
        <v>41</v>
      </c>
      <c r="BU18" s="160">
        <v>50</v>
      </c>
      <c r="BV18" s="160">
        <v>41</v>
      </c>
      <c r="BW18" s="160">
        <v>46</v>
      </c>
      <c r="BX18" s="160">
        <v>36</v>
      </c>
      <c r="BY18" s="160">
        <v>38</v>
      </c>
      <c r="BZ18" s="160">
        <v>41</v>
      </c>
      <c r="CA18" s="160">
        <v>42</v>
      </c>
      <c r="CB18" s="160">
        <v>40</v>
      </c>
      <c r="CC18" s="160">
        <v>41</v>
      </c>
      <c r="CD18" s="160">
        <v>54</v>
      </c>
      <c r="CE18" s="160">
        <v>42</v>
      </c>
      <c r="CF18" s="160">
        <v>35</v>
      </c>
      <c r="CG18" s="160">
        <v>30</v>
      </c>
      <c r="CH18" s="160">
        <v>27</v>
      </c>
      <c r="CI18" s="160">
        <v>30</v>
      </c>
      <c r="CJ18" s="160">
        <v>27</v>
      </c>
      <c r="CK18" s="160">
        <v>18</v>
      </c>
      <c r="CL18" s="160">
        <v>22</v>
      </c>
      <c r="CM18" s="160">
        <v>24</v>
      </c>
      <c r="CN18" s="160">
        <v>30</v>
      </c>
      <c r="CO18" s="160">
        <v>21</v>
      </c>
      <c r="CP18" s="160">
        <v>18</v>
      </c>
      <c r="CQ18" s="160">
        <v>26</v>
      </c>
      <c r="CR18" s="160">
        <v>16</v>
      </c>
      <c r="CS18" s="160">
        <v>16</v>
      </c>
      <c r="CT18" s="160">
        <v>17</v>
      </c>
      <c r="CU18" s="160">
        <v>13</v>
      </c>
      <c r="CV18" s="160">
        <v>16</v>
      </c>
      <c r="CW18" s="160">
        <v>10</v>
      </c>
      <c r="CX18" s="160">
        <v>10</v>
      </c>
      <c r="CY18" s="160">
        <v>14</v>
      </c>
      <c r="CZ18" s="160">
        <v>7</v>
      </c>
      <c r="DA18" s="160">
        <v>13</v>
      </c>
      <c r="DB18" s="160">
        <v>8</v>
      </c>
      <c r="DC18" s="160">
        <v>8</v>
      </c>
      <c r="DD18" s="160">
        <v>5</v>
      </c>
      <c r="DE18" s="160">
        <v>8</v>
      </c>
      <c r="DF18" s="160">
        <v>4</v>
      </c>
      <c r="DG18" s="160">
        <v>2</v>
      </c>
      <c r="DH18" s="160">
        <v>3</v>
      </c>
      <c r="DI18" s="160">
        <v>3</v>
      </c>
      <c r="DJ18" s="160">
        <v>2</v>
      </c>
      <c r="DK18" s="160">
        <v>2</v>
      </c>
      <c r="DL18" s="160">
        <v>2</v>
      </c>
      <c r="DM18" s="160">
        <v>0</v>
      </c>
      <c r="DN18" s="160">
        <v>0</v>
      </c>
      <c r="DO18" s="160">
        <v>1</v>
      </c>
      <c r="DP18" s="160">
        <v>0</v>
      </c>
      <c r="DQ18" s="160">
        <v>0</v>
      </c>
      <c r="DR18" s="160">
        <v>0</v>
      </c>
      <c r="DS18" s="160">
        <v>0</v>
      </c>
      <c r="DT18" s="160">
        <v>0</v>
      </c>
      <c r="DU18" s="160">
        <v>0</v>
      </c>
      <c r="DV18" s="160">
        <v>0</v>
      </c>
      <c r="DW18" s="160">
        <v>0</v>
      </c>
      <c r="DX18" s="160">
        <v>0</v>
      </c>
      <c r="DY18" s="160">
        <v>0</v>
      </c>
      <c r="DZ18" s="160">
        <v>0</v>
      </c>
      <c r="EA18" s="160">
        <v>0</v>
      </c>
    </row>
    <row r="19" spans="1:131">
      <c r="A19" s="11">
        <v>2506</v>
      </c>
      <c r="B19" s="11" t="s">
        <v>162</v>
      </c>
      <c r="C19" s="13">
        <f t="shared" si="0"/>
        <v>9</v>
      </c>
      <c r="D19" s="263">
        <f t="shared" si="1"/>
        <v>0.66469719350073853</v>
      </c>
      <c r="E19" s="13">
        <f t="shared" si="2"/>
        <v>68</v>
      </c>
      <c r="F19" s="263">
        <f t="shared" si="3"/>
        <v>5.0221565731166917</v>
      </c>
      <c r="G19" s="13">
        <f t="shared" si="4"/>
        <v>171</v>
      </c>
      <c r="H19" s="263">
        <f t="shared" si="5"/>
        <v>12.629246676514033</v>
      </c>
      <c r="I19" s="13">
        <f t="shared" si="6"/>
        <v>186</v>
      </c>
      <c r="J19" s="263">
        <f t="shared" si="7"/>
        <v>13.737075332348597</v>
      </c>
      <c r="K19" s="13">
        <f t="shared" si="8"/>
        <v>785</v>
      </c>
      <c r="L19" s="263">
        <f t="shared" si="9"/>
        <v>57.976366322008865</v>
      </c>
      <c r="M19" s="13">
        <f t="shared" si="10"/>
        <v>104</v>
      </c>
      <c r="N19" s="263">
        <f t="shared" si="11"/>
        <v>7.6809453471196454</v>
      </c>
      <c r="O19" s="13">
        <f t="shared" si="12"/>
        <v>31</v>
      </c>
      <c r="P19" s="263">
        <f t="shared" si="13"/>
        <v>2.2895125553914326</v>
      </c>
      <c r="Q19" s="13">
        <f t="shared" si="14"/>
        <v>1354</v>
      </c>
      <c r="S19">
        <v>2506</v>
      </c>
      <c r="T19" t="s">
        <v>162</v>
      </c>
      <c r="U19" s="160">
        <v>1354</v>
      </c>
      <c r="V19" s="160">
        <v>9</v>
      </c>
      <c r="W19" s="160">
        <v>17</v>
      </c>
      <c r="X19" s="160">
        <v>12</v>
      </c>
      <c r="Y19" s="160">
        <v>12</v>
      </c>
      <c r="Z19" s="160">
        <v>16</v>
      </c>
      <c r="AA19" s="160">
        <v>11</v>
      </c>
      <c r="AB19" s="160">
        <v>15</v>
      </c>
      <c r="AC19" s="160">
        <v>10</v>
      </c>
      <c r="AD19" s="160">
        <v>12</v>
      </c>
      <c r="AE19" s="160">
        <v>16</v>
      </c>
      <c r="AF19" s="160">
        <v>21</v>
      </c>
      <c r="AG19" s="160">
        <v>19</v>
      </c>
      <c r="AH19" s="160">
        <v>20</v>
      </c>
      <c r="AI19" s="160">
        <v>20</v>
      </c>
      <c r="AJ19" s="160">
        <v>20</v>
      </c>
      <c r="AK19" s="160">
        <v>18</v>
      </c>
      <c r="AL19" s="160">
        <v>20</v>
      </c>
      <c r="AM19" s="160">
        <v>15</v>
      </c>
      <c r="AN19" s="160">
        <v>15</v>
      </c>
      <c r="AO19" s="160">
        <v>18</v>
      </c>
      <c r="AP19" s="160">
        <v>18</v>
      </c>
      <c r="AQ19" s="160">
        <v>22</v>
      </c>
      <c r="AR19" s="160">
        <v>21</v>
      </c>
      <c r="AS19" s="160">
        <v>12</v>
      </c>
      <c r="AT19" s="160">
        <v>26</v>
      </c>
      <c r="AU19" s="160">
        <v>19</v>
      </c>
      <c r="AV19" s="160">
        <v>19</v>
      </c>
      <c r="AW19" s="160">
        <v>18</v>
      </c>
      <c r="AX19" s="160">
        <v>25</v>
      </c>
      <c r="AY19" s="160">
        <v>24</v>
      </c>
      <c r="AZ19" s="160">
        <v>14</v>
      </c>
      <c r="BA19" s="160">
        <v>20</v>
      </c>
      <c r="BB19" s="160">
        <v>12</v>
      </c>
      <c r="BC19" s="160">
        <v>19</v>
      </c>
      <c r="BD19" s="160">
        <v>16</v>
      </c>
      <c r="BE19" s="160">
        <v>23</v>
      </c>
      <c r="BF19" s="160">
        <v>19</v>
      </c>
      <c r="BG19" s="160">
        <v>27</v>
      </c>
      <c r="BH19" s="160">
        <v>19</v>
      </c>
      <c r="BI19" s="160">
        <v>16</v>
      </c>
      <c r="BJ19" s="160">
        <v>18</v>
      </c>
      <c r="BK19" s="160">
        <v>24</v>
      </c>
      <c r="BL19" s="160">
        <v>17</v>
      </c>
      <c r="BM19" s="160">
        <v>24</v>
      </c>
      <c r="BN19" s="160">
        <v>18</v>
      </c>
      <c r="BO19" s="160">
        <v>21</v>
      </c>
      <c r="BP19" s="160">
        <v>27</v>
      </c>
      <c r="BQ19" s="160">
        <v>17</v>
      </c>
      <c r="BR19" s="160">
        <v>25</v>
      </c>
      <c r="BS19" s="160">
        <v>22</v>
      </c>
      <c r="BT19" s="160">
        <v>18</v>
      </c>
      <c r="BU19" s="160">
        <v>19</v>
      </c>
      <c r="BV19" s="160">
        <v>12</v>
      </c>
      <c r="BW19" s="160">
        <v>20</v>
      </c>
      <c r="BX19" s="160">
        <v>23</v>
      </c>
      <c r="BY19" s="160">
        <v>20</v>
      </c>
      <c r="BZ19" s="160">
        <v>22</v>
      </c>
      <c r="CA19" s="160">
        <v>16</v>
      </c>
      <c r="CB19" s="160">
        <v>15</v>
      </c>
      <c r="CC19" s="160">
        <v>19</v>
      </c>
      <c r="CD19" s="160">
        <v>11</v>
      </c>
      <c r="CE19" s="160">
        <v>20</v>
      </c>
      <c r="CF19" s="160">
        <v>17</v>
      </c>
      <c r="CG19" s="160">
        <v>24</v>
      </c>
      <c r="CH19" s="160">
        <v>12</v>
      </c>
      <c r="CI19" s="160">
        <v>20</v>
      </c>
      <c r="CJ19" s="160">
        <v>13</v>
      </c>
      <c r="CK19" s="160">
        <v>18</v>
      </c>
      <c r="CL19" s="160">
        <v>15</v>
      </c>
      <c r="CM19" s="160">
        <v>13</v>
      </c>
      <c r="CN19" s="160">
        <v>7</v>
      </c>
      <c r="CO19" s="160">
        <v>6</v>
      </c>
      <c r="CP19" s="160">
        <v>5</v>
      </c>
      <c r="CQ19" s="160">
        <v>10</v>
      </c>
      <c r="CR19" s="160">
        <v>5</v>
      </c>
      <c r="CS19" s="160">
        <v>5</v>
      </c>
      <c r="CT19" s="160">
        <v>5</v>
      </c>
      <c r="CU19" s="160">
        <v>4</v>
      </c>
      <c r="CV19" s="160">
        <v>7</v>
      </c>
      <c r="CW19" s="160">
        <v>4</v>
      </c>
      <c r="CX19" s="160">
        <v>4</v>
      </c>
      <c r="CY19" s="160">
        <v>4</v>
      </c>
      <c r="CZ19" s="160">
        <v>0</v>
      </c>
      <c r="DA19" s="160">
        <v>5</v>
      </c>
      <c r="DB19" s="160">
        <v>2</v>
      </c>
      <c r="DC19" s="160">
        <v>3</v>
      </c>
      <c r="DD19" s="160">
        <v>3</v>
      </c>
      <c r="DE19" s="160">
        <v>4</v>
      </c>
      <c r="DF19" s="160">
        <v>0</v>
      </c>
      <c r="DG19" s="160">
        <v>3</v>
      </c>
      <c r="DH19" s="160">
        <v>0</v>
      </c>
      <c r="DI19" s="160">
        <v>0</v>
      </c>
      <c r="DJ19" s="160">
        <v>1</v>
      </c>
      <c r="DK19" s="160">
        <v>0</v>
      </c>
      <c r="DL19" s="160">
        <v>1</v>
      </c>
      <c r="DM19" s="160">
        <v>0</v>
      </c>
      <c r="DN19" s="160">
        <v>0</v>
      </c>
      <c r="DO19" s="160">
        <v>1</v>
      </c>
      <c r="DP19" s="160">
        <v>0</v>
      </c>
      <c r="DQ19" s="160">
        <v>0</v>
      </c>
      <c r="DR19" s="160">
        <v>0</v>
      </c>
      <c r="DS19" s="160">
        <v>0</v>
      </c>
      <c r="DT19" s="160">
        <v>0</v>
      </c>
      <c r="DU19" s="160">
        <v>0</v>
      </c>
      <c r="DV19" s="160">
        <v>0</v>
      </c>
      <c r="DW19" s="160">
        <v>0</v>
      </c>
      <c r="DX19" s="160">
        <v>0</v>
      </c>
      <c r="DY19" s="160">
        <v>0</v>
      </c>
      <c r="DZ19" s="160">
        <v>0</v>
      </c>
      <c r="EA19" s="160">
        <v>0</v>
      </c>
    </row>
    <row r="20" spans="1:131">
      <c r="A20">
        <v>2510</v>
      </c>
      <c r="B20" t="s">
        <v>163</v>
      </c>
      <c r="C20" s="14">
        <f t="shared" si="0"/>
        <v>42</v>
      </c>
      <c r="D20" s="264">
        <f t="shared" si="1"/>
        <v>1.1191047162270185</v>
      </c>
      <c r="E20" s="14">
        <f t="shared" si="2"/>
        <v>242</v>
      </c>
      <c r="F20" s="264">
        <f t="shared" si="3"/>
        <v>6.4481747934985343</v>
      </c>
      <c r="G20" s="14">
        <f t="shared" si="4"/>
        <v>545</v>
      </c>
      <c r="H20" s="264">
        <f t="shared" si="5"/>
        <v>14.521715960564881</v>
      </c>
      <c r="I20" s="14">
        <f t="shared" si="6"/>
        <v>488</v>
      </c>
      <c r="J20" s="264">
        <f t="shared" si="7"/>
        <v>13.002930988542499</v>
      </c>
      <c r="K20" s="14">
        <f t="shared" si="8"/>
        <v>2008</v>
      </c>
      <c r="L20" s="264">
        <f t="shared" si="9"/>
        <v>53.503863575806022</v>
      </c>
      <c r="M20" s="14">
        <f t="shared" si="10"/>
        <v>350</v>
      </c>
      <c r="N20" s="264">
        <f t="shared" si="11"/>
        <v>9.3258726352251529</v>
      </c>
      <c r="O20" s="14">
        <f t="shared" si="12"/>
        <v>78</v>
      </c>
      <c r="P20" s="264">
        <f t="shared" si="13"/>
        <v>2.0783373301358914</v>
      </c>
      <c r="Q20" s="14">
        <f t="shared" si="14"/>
        <v>3753</v>
      </c>
      <c r="S20">
        <v>2510</v>
      </c>
      <c r="T20" t="s">
        <v>163</v>
      </c>
      <c r="U20" s="160">
        <v>3753</v>
      </c>
      <c r="V20" s="160">
        <v>42</v>
      </c>
      <c r="W20" s="160">
        <v>52</v>
      </c>
      <c r="X20" s="160">
        <v>47</v>
      </c>
      <c r="Y20" s="160">
        <v>48</v>
      </c>
      <c r="Z20" s="160">
        <v>44</v>
      </c>
      <c r="AA20" s="160">
        <v>51</v>
      </c>
      <c r="AB20" s="160">
        <v>56</v>
      </c>
      <c r="AC20" s="160">
        <v>48</v>
      </c>
      <c r="AD20" s="160">
        <v>64</v>
      </c>
      <c r="AE20" s="160">
        <v>51</v>
      </c>
      <c r="AF20" s="160">
        <v>53</v>
      </c>
      <c r="AG20" s="160">
        <v>58</v>
      </c>
      <c r="AH20" s="160">
        <v>50</v>
      </c>
      <c r="AI20" s="160">
        <v>60</v>
      </c>
      <c r="AJ20" s="160">
        <v>68</v>
      </c>
      <c r="AK20" s="160">
        <v>37</v>
      </c>
      <c r="AL20" s="160">
        <v>41</v>
      </c>
      <c r="AM20" s="160">
        <v>50</v>
      </c>
      <c r="AN20" s="160">
        <v>36</v>
      </c>
      <c r="AO20" s="160">
        <v>39</v>
      </c>
      <c r="AP20" s="160">
        <v>57</v>
      </c>
      <c r="AQ20" s="160">
        <v>54</v>
      </c>
      <c r="AR20" s="160">
        <v>58</v>
      </c>
      <c r="AS20" s="160">
        <v>51</v>
      </c>
      <c r="AT20" s="160">
        <v>44</v>
      </c>
      <c r="AU20" s="160">
        <v>58</v>
      </c>
      <c r="AV20" s="160">
        <v>48</v>
      </c>
      <c r="AW20" s="160">
        <v>63</v>
      </c>
      <c r="AX20" s="160">
        <v>68</v>
      </c>
      <c r="AY20" s="160">
        <v>60</v>
      </c>
      <c r="AZ20" s="160">
        <v>58</v>
      </c>
      <c r="BA20" s="160">
        <v>60</v>
      </c>
      <c r="BB20" s="160">
        <v>56</v>
      </c>
      <c r="BC20" s="160">
        <v>60</v>
      </c>
      <c r="BD20" s="160">
        <v>54</v>
      </c>
      <c r="BE20" s="160">
        <v>49</v>
      </c>
      <c r="BF20" s="160">
        <v>69</v>
      </c>
      <c r="BG20" s="160">
        <v>62</v>
      </c>
      <c r="BH20" s="160">
        <v>60</v>
      </c>
      <c r="BI20" s="160">
        <v>69</v>
      </c>
      <c r="BJ20" s="160">
        <v>57</v>
      </c>
      <c r="BK20" s="160">
        <v>55</v>
      </c>
      <c r="BL20" s="160">
        <v>58</v>
      </c>
      <c r="BM20" s="160">
        <v>46</v>
      </c>
      <c r="BN20" s="160">
        <v>47</v>
      </c>
      <c r="BO20" s="160">
        <v>43</v>
      </c>
      <c r="BP20" s="160">
        <v>40</v>
      </c>
      <c r="BQ20" s="160">
        <v>49</v>
      </c>
      <c r="BR20" s="160">
        <v>46</v>
      </c>
      <c r="BS20" s="160">
        <v>39</v>
      </c>
      <c r="BT20" s="160">
        <v>45</v>
      </c>
      <c r="BU20" s="160">
        <v>36</v>
      </c>
      <c r="BV20" s="160">
        <v>31</v>
      </c>
      <c r="BW20" s="160">
        <v>34</v>
      </c>
      <c r="BX20" s="160">
        <v>41</v>
      </c>
      <c r="BY20" s="160">
        <v>35</v>
      </c>
      <c r="BZ20" s="160">
        <v>48</v>
      </c>
      <c r="CA20" s="160">
        <v>46</v>
      </c>
      <c r="CB20" s="160">
        <v>49</v>
      </c>
      <c r="CC20" s="160">
        <v>37</v>
      </c>
      <c r="CD20" s="160">
        <v>37</v>
      </c>
      <c r="CE20" s="160">
        <v>49</v>
      </c>
      <c r="CF20" s="160">
        <v>52</v>
      </c>
      <c r="CG20" s="160">
        <v>32</v>
      </c>
      <c r="CH20" s="160">
        <v>44</v>
      </c>
      <c r="CI20" s="160">
        <v>29</v>
      </c>
      <c r="CJ20" s="160">
        <v>47</v>
      </c>
      <c r="CK20" s="160">
        <v>40</v>
      </c>
      <c r="CL20" s="160">
        <v>29</v>
      </c>
      <c r="CM20" s="160">
        <v>52</v>
      </c>
      <c r="CN20" s="160">
        <v>39</v>
      </c>
      <c r="CO20" s="160">
        <v>36</v>
      </c>
      <c r="CP20" s="160">
        <v>15</v>
      </c>
      <c r="CQ20" s="160">
        <v>20</v>
      </c>
      <c r="CR20" s="160">
        <v>24</v>
      </c>
      <c r="CS20" s="160">
        <v>24</v>
      </c>
      <c r="CT20" s="160">
        <v>27</v>
      </c>
      <c r="CU20" s="160">
        <v>20</v>
      </c>
      <c r="CV20" s="160">
        <v>10</v>
      </c>
      <c r="CW20" s="160">
        <v>14</v>
      </c>
      <c r="CX20" s="160">
        <v>14</v>
      </c>
      <c r="CY20" s="160">
        <v>6</v>
      </c>
      <c r="CZ20" s="160">
        <v>13</v>
      </c>
      <c r="DA20" s="160">
        <v>7</v>
      </c>
      <c r="DB20" s="160">
        <v>9</v>
      </c>
      <c r="DC20" s="160">
        <v>5</v>
      </c>
      <c r="DD20" s="160">
        <v>5</v>
      </c>
      <c r="DE20" s="160">
        <v>4</v>
      </c>
      <c r="DF20" s="160">
        <v>1</v>
      </c>
      <c r="DG20" s="160">
        <v>2</v>
      </c>
      <c r="DH20" s="160">
        <v>4</v>
      </c>
      <c r="DI20" s="160">
        <v>3</v>
      </c>
      <c r="DJ20" s="160">
        <v>3</v>
      </c>
      <c r="DK20" s="160">
        <v>1</v>
      </c>
      <c r="DL20" s="160">
        <v>0</v>
      </c>
      <c r="DM20" s="160">
        <v>0</v>
      </c>
      <c r="DN20" s="160">
        <v>0</v>
      </c>
      <c r="DO20" s="160">
        <v>0</v>
      </c>
      <c r="DP20" s="160">
        <v>1</v>
      </c>
      <c r="DQ20" s="160">
        <v>0</v>
      </c>
      <c r="DR20" s="160">
        <v>0</v>
      </c>
      <c r="DS20" s="160">
        <v>0</v>
      </c>
      <c r="DT20" s="160">
        <v>0</v>
      </c>
      <c r="DU20" s="160">
        <v>0</v>
      </c>
      <c r="DV20" s="160">
        <v>0</v>
      </c>
      <c r="DW20" s="160">
        <v>0</v>
      </c>
      <c r="DX20" s="160">
        <v>0</v>
      </c>
      <c r="DY20" s="160">
        <v>0</v>
      </c>
      <c r="DZ20" s="160">
        <v>0</v>
      </c>
      <c r="EA20" s="160">
        <v>0</v>
      </c>
    </row>
    <row r="21" spans="1:131">
      <c r="C21" s="19">
        <f>SUM(C17:C20)</f>
        <v>362</v>
      </c>
      <c r="D21" s="265">
        <f t="shared" si="1"/>
        <v>1.2436443589391233</v>
      </c>
      <c r="E21" s="19">
        <f t="shared" ref="E21:Q21" si="16">SUM(E17:E20)</f>
        <v>1828</v>
      </c>
      <c r="F21" s="265">
        <f t="shared" si="3"/>
        <v>6.2800604644771187</v>
      </c>
      <c r="G21" s="19">
        <f t="shared" si="16"/>
        <v>3891</v>
      </c>
      <c r="H21" s="265">
        <f t="shared" si="5"/>
        <v>13.367459117768309</v>
      </c>
      <c r="I21" s="19">
        <f t="shared" si="16"/>
        <v>3891</v>
      </c>
      <c r="J21" s="265">
        <f t="shared" si="7"/>
        <v>13.367459117768309</v>
      </c>
      <c r="K21" s="19">
        <f t="shared" si="16"/>
        <v>16342</v>
      </c>
      <c r="L21" s="265">
        <f t="shared" si="9"/>
        <v>56.142641198296005</v>
      </c>
      <c r="M21" s="19">
        <f t="shared" si="16"/>
        <v>2133</v>
      </c>
      <c r="N21" s="265">
        <f t="shared" si="11"/>
        <v>7.3278823691081492</v>
      </c>
      <c r="O21" s="19">
        <f t="shared" si="16"/>
        <v>661</v>
      </c>
      <c r="P21" s="265">
        <f t="shared" si="13"/>
        <v>2.2708533736429848</v>
      </c>
      <c r="Q21" s="19">
        <f t="shared" si="16"/>
        <v>29108</v>
      </c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  <c r="CG21" s="160"/>
      <c r="CH21" s="160"/>
      <c r="CI21" s="160"/>
      <c r="CJ21" s="160"/>
      <c r="CK21" s="160"/>
      <c r="CL21" s="160"/>
      <c r="CM21" s="160"/>
      <c r="CN21" s="160"/>
      <c r="CO21" s="160"/>
      <c r="CP21" s="160"/>
      <c r="CQ21" s="160"/>
      <c r="CR21" s="160"/>
      <c r="CS21" s="160"/>
      <c r="CT21" s="160"/>
      <c r="CU21" s="160"/>
      <c r="CV21" s="160"/>
      <c r="CW21" s="160"/>
      <c r="CX21" s="160"/>
      <c r="CY21" s="160"/>
      <c r="CZ21" s="160"/>
      <c r="DA21" s="160"/>
      <c r="DB21" s="160"/>
      <c r="DC21" s="160"/>
      <c r="DD21" s="160"/>
      <c r="DE21" s="160"/>
      <c r="DF21" s="160"/>
      <c r="DG21" s="160"/>
      <c r="DH21" s="160"/>
      <c r="DI21" s="160"/>
      <c r="DJ21" s="160"/>
      <c r="DK21" s="160"/>
      <c r="DL21" s="160"/>
      <c r="DM21" s="160"/>
      <c r="DN21" s="160"/>
      <c r="DO21" s="160"/>
      <c r="DP21" s="160"/>
      <c r="DQ21" s="160"/>
      <c r="DR21" s="160"/>
      <c r="DS21" s="160"/>
      <c r="DT21" s="160"/>
      <c r="DU21" s="160"/>
      <c r="DV21" s="160"/>
      <c r="DW21" s="160"/>
      <c r="DX21" s="160"/>
      <c r="DY21" s="160"/>
      <c r="DZ21" s="160"/>
      <c r="EA21" s="160"/>
    </row>
    <row r="22" spans="1:131">
      <c r="C22" s="14"/>
      <c r="D22" s="264"/>
      <c r="E22" s="14"/>
      <c r="F22" s="264"/>
      <c r="G22" s="14"/>
      <c r="H22" s="264"/>
      <c r="I22" s="14"/>
      <c r="J22" s="264"/>
      <c r="K22" s="14"/>
      <c r="L22" s="264"/>
      <c r="M22" s="14"/>
      <c r="N22" s="264"/>
      <c r="O22" s="14"/>
      <c r="P22" s="264"/>
      <c r="Q22" s="14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160"/>
      <c r="CA22" s="160"/>
      <c r="CB22" s="160"/>
      <c r="CC22" s="160"/>
      <c r="CD22" s="160"/>
      <c r="CE22" s="160"/>
      <c r="CF22" s="160"/>
      <c r="CG22" s="160"/>
      <c r="CH22" s="160"/>
      <c r="CI22" s="160"/>
      <c r="CJ22" s="160"/>
      <c r="CK22" s="160"/>
      <c r="CL22" s="160"/>
      <c r="CM22" s="160"/>
      <c r="CN22" s="160"/>
      <c r="CO22" s="160"/>
      <c r="CP22" s="160"/>
      <c r="CQ22" s="160"/>
      <c r="CR22" s="160"/>
      <c r="CS22" s="160"/>
      <c r="CT22" s="160"/>
      <c r="CU22" s="160"/>
      <c r="CV22" s="160"/>
      <c r="CW22" s="160"/>
      <c r="CX22" s="160"/>
      <c r="CY22" s="160"/>
      <c r="CZ22" s="160"/>
      <c r="DA22" s="160"/>
      <c r="DB22" s="160"/>
      <c r="DC22" s="160"/>
      <c r="DD22" s="160"/>
      <c r="DE22" s="160"/>
      <c r="DF22" s="160"/>
      <c r="DG22" s="160"/>
      <c r="DH22" s="160"/>
      <c r="DI22" s="160"/>
      <c r="DJ22" s="160"/>
      <c r="DK22" s="160"/>
      <c r="DL22" s="160"/>
      <c r="DM22" s="160"/>
      <c r="DN22" s="160"/>
      <c r="DO22" s="160"/>
      <c r="DP22" s="160"/>
      <c r="DQ22" s="160"/>
      <c r="DR22" s="160"/>
      <c r="DS22" s="160"/>
      <c r="DT22" s="160"/>
      <c r="DU22" s="160"/>
      <c r="DV22" s="160"/>
      <c r="DW22" s="160"/>
      <c r="DX22" s="160"/>
      <c r="DY22" s="160"/>
      <c r="DZ22" s="160"/>
      <c r="EA22" s="160"/>
    </row>
    <row r="23" spans="1:131">
      <c r="A23" s="98">
        <v>3000</v>
      </c>
      <c r="B23" s="11" t="s">
        <v>164</v>
      </c>
      <c r="C23" s="13">
        <f t="shared" si="0"/>
        <v>101</v>
      </c>
      <c r="D23" s="263">
        <f t="shared" si="1"/>
        <v>1.2881010075245505</v>
      </c>
      <c r="E23" s="13">
        <f t="shared" si="2"/>
        <v>483</v>
      </c>
      <c r="F23" s="263">
        <f t="shared" si="3"/>
        <v>6.1599285805381969</v>
      </c>
      <c r="G23" s="13">
        <f t="shared" si="4"/>
        <v>1144</v>
      </c>
      <c r="H23" s="263">
        <f t="shared" si="5"/>
        <v>14.589975768396886</v>
      </c>
      <c r="I23" s="13">
        <f t="shared" si="6"/>
        <v>1032</v>
      </c>
      <c r="J23" s="263">
        <f t="shared" si="7"/>
        <v>13.161586532330061</v>
      </c>
      <c r="K23" s="13">
        <f t="shared" si="8"/>
        <v>3978</v>
      </c>
      <c r="L23" s="263">
        <f t="shared" si="9"/>
        <v>50.733324831016461</v>
      </c>
      <c r="M23" s="13">
        <f t="shared" si="10"/>
        <v>787</v>
      </c>
      <c r="N23" s="263">
        <f t="shared" si="11"/>
        <v>10.036985078433872</v>
      </c>
      <c r="O23" s="13">
        <f t="shared" si="12"/>
        <v>316</v>
      </c>
      <c r="P23" s="263">
        <f t="shared" si="13"/>
        <v>4.03009820175998</v>
      </c>
      <c r="Q23" s="13">
        <f t="shared" si="14"/>
        <v>7841</v>
      </c>
      <c r="S23">
        <v>3000</v>
      </c>
      <c r="T23" t="s">
        <v>164</v>
      </c>
      <c r="U23" s="160">
        <v>7841</v>
      </c>
      <c r="V23" s="160">
        <v>101</v>
      </c>
      <c r="W23" s="160">
        <v>87</v>
      </c>
      <c r="X23" s="160">
        <v>98</v>
      </c>
      <c r="Y23" s="160">
        <v>97</v>
      </c>
      <c r="Z23" s="160">
        <v>96</v>
      </c>
      <c r="AA23" s="160">
        <v>105</v>
      </c>
      <c r="AB23" s="160">
        <v>101</v>
      </c>
      <c r="AC23" s="160">
        <v>109</v>
      </c>
      <c r="AD23" s="160">
        <v>101</v>
      </c>
      <c r="AE23" s="160">
        <v>122</v>
      </c>
      <c r="AF23" s="160">
        <v>126</v>
      </c>
      <c r="AG23" s="160">
        <v>124</v>
      </c>
      <c r="AH23" s="160">
        <v>122</v>
      </c>
      <c r="AI23" s="160">
        <v>105</v>
      </c>
      <c r="AJ23" s="160">
        <v>121</v>
      </c>
      <c r="AK23" s="160">
        <v>113</v>
      </c>
      <c r="AL23" s="160">
        <v>108</v>
      </c>
      <c r="AM23" s="160">
        <v>107</v>
      </c>
      <c r="AN23" s="160">
        <v>93</v>
      </c>
      <c r="AO23" s="160">
        <v>96</v>
      </c>
      <c r="AP23" s="160">
        <v>115</v>
      </c>
      <c r="AQ23" s="160">
        <v>88</v>
      </c>
      <c r="AR23" s="160">
        <v>108</v>
      </c>
      <c r="AS23" s="160">
        <v>114</v>
      </c>
      <c r="AT23" s="160">
        <v>100</v>
      </c>
      <c r="AU23" s="160">
        <v>103</v>
      </c>
      <c r="AV23" s="160">
        <v>97</v>
      </c>
      <c r="AW23" s="160">
        <v>112</v>
      </c>
      <c r="AX23" s="160">
        <v>121</v>
      </c>
      <c r="AY23" s="160">
        <v>103</v>
      </c>
      <c r="AZ23" s="160">
        <v>111</v>
      </c>
      <c r="BA23" s="160">
        <v>119</v>
      </c>
      <c r="BB23" s="160">
        <v>111</v>
      </c>
      <c r="BC23" s="160">
        <v>101</v>
      </c>
      <c r="BD23" s="160">
        <v>100</v>
      </c>
      <c r="BE23" s="160">
        <v>96</v>
      </c>
      <c r="BF23" s="160">
        <v>116</v>
      </c>
      <c r="BG23" s="160">
        <v>129</v>
      </c>
      <c r="BH23" s="160">
        <v>105</v>
      </c>
      <c r="BI23" s="160">
        <v>113</v>
      </c>
      <c r="BJ23" s="160">
        <v>98</v>
      </c>
      <c r="BK23" s="160">
        <v>134</v>
      </c>
      <c r="BL23" s="160">
        <v>94</v>
      </c>
      <c r="BM23" s="160">
        <v>115</v>
      </c>
      <c r="BN23" s="160">
        <v>81</v>
      </c>
      <c r="BO23" s="160">
        <v>78</v>
      </c>
      <c r="BP23" s="160">
        <v>110</v>
      </c>
      <c r="BQ23" s="160">
        <v>95</v>
      </c>
      <c r="BR23" s="160">
        <v>113</v>
      </c>
      <c r="BS23" s="160">
        <v>105</v>
      </c>
      <c r="BT23" s="160">
        <v>88</v>
      </c>
      <c r="BU23" s="160">
        <v>96</v>
      </c>
      <c r="BV23" s="160">
        <v>88</v>
      </c>
      <c r="BW23" s="160">
        <v>78</v>
      </c>
      <c r="BX23" s="160">
        <v>61</v>
      </c>
      <c r="BY23" s="160">
        <v>74</v>
      </c>
      <c r="BZ23" s="160">
        <v>74</v>
      </c>
      <c r="CA23" s="160">
        <v>87</v>
      </c>
      <c r="CB23" s="160">
        <v>66</v>
      </c>
      <c r="CC23" s="160">
        <v>92</v>
      </c>
      <c r="CD23" s="160">
        <v>76</v>
      </c>
      <c r="CE23" s="160">
        <v>103</v>
      </c>
      <c r="CF23" s="160">
        <v>93</v>
      </c>
      <c r="CG23" s="160">
        <v>68</v>
      </c>
      <c r="CH23" s="160">
        <v>96</v>
      </c>
      <c r="CI23" s="160">
        <v>87</v>
      </c>
      <c r="CJ23" s="160">
        <v>94</v>
      </c>
      <c r="CK23" s="160">
        <v>77</v>
      </c>
      <c r="CL23" s="160">
        <v>74</v>
      </c>
      <c r="CM23" s="160">
        <v>76</v>
      </c>
      <c r="CN23" s="160">
        <v>83</v>
      </c>
      <c r="CO23" s="160">
        <v>58</v>
      </c>
      <c r="CP23" s="160">
        <v>68</v>
      </c>
      <c r="CQ23" s="160">
        <v>51</v>
      </c>
      <c r="CR23" s="160">
        <v>52</v>
      </c>
      <c r="CS23" s="160">
        <v>76</v>
      </c>
      <c r="CT23" s="160">
        <v>52</v>
      </c>
      <c r="CU23" s="160">
        <v>47</v>
      </c>
      <c r="CV23" s="160">
        <v>29</v>
      </c>
      <c r="CW23" s="160">
        <v>44</v>
      </c>
      <c r="CX23" s="160">
        <v>30</v>
      </c>
      <c r="CY23" s="160">
        <v>28</v>
      </c>
      <c r="CZ23" s="160">
        <v>35</v>
      </c>
      <c r="DA23" s="160">
        <v>33</v>
      </c>
      <c r="DB23" s="160">
        <v>27</v>
      </c>
      <c r="DC23" s="160">
        <v>28</v>
      </c>
      <c r="DD23" s="160">
        <v>24</v>
      </c>
      <c r="DE23" s="160">
        <v>19</v>
      </c>
      <c r="DF23" s="160">
        <v>17</v>
      </c>
      <c r="DG23" s="160">
        <v>15</v>
      </c>
      <c r="DH23" s="160">
        <v>26</v>
      </c>
      <c r="DI23" s="160">
        <v>12</v>
      </c>
      <c r="DJ23" s="160">
        <v>9</v>
      </c>
      <c r="DK23" s="160">
        <v>3</v>
      </c>
      <c r="DL23" s="160">
        <v>4</v>
      </c>
      <c r="DM23" s="160">
        <v>3</v>
      </c>
      <c r="DN23" s="160">
        <v>2</v>
      </c>
      <c r="DO23" s="160">
        <v>0</v>
      </c>
      <c r="DP23" s="160">
        <v>0</v>
      </c>
      <c r="DQ23" s="160">
        <v>0</v>
      </c>
      <c r="DR23" s="160">
        <v>0</v>
      </c>
      <c r="DS23" s="160">
        <v>0</v>
      </c>
      <c r="DT23" s="160">
        <v>0</v>
      </c>
      <c r="DU23" s="160">
        <v>1</v>
      </c>
      <c r="DV23" s="160">
        <v>0</v>
      </c>
      <c r="DW23" s="160">
        <v>0</v>
      </c>
      <c r="DX23" s="160">
        <v>0</v>
      </c>
      <c r="DY23" s="160">
        <v>0</v>
      </c>
      <c r="DZ23" s="160">
        <v>0</v>
      </c>
      <c r="EA23" s="160">
        <v>0</v>
      </c>
    </row>
    <row r="24" spans="1:131">
      <c r="A24">
        <v>3506</v>
      </c>
      <c r="B24" t="s">
        <v>165</v>
      </c>
      <c r="C24" s="14">
        <f t="shared" si="0"/>
        <v>0</v>
      </c>
      <c r="D24" s="264">
        <f t="shared" si="1"/>
        <v>0</v>
      </c>
      <c r="E24" s="14">
        <f t="shared" si="2"/>
        <v>2</v>
      </c>
      <c r="F24" s="264">
        <f t="shared" si="3"/>
        <v>3.3333333333333335</v>
      </c>
      <c r="G24" s="14">
        <f t="shared" si="4"/>
        <v>6</v>
      </c>
      <c r="H24" s="264">
        <f t="shared" si="5"/>
        <v>10</v>
      </c>
      <c r="I24" s="14">
        <f t="shared" si="6"/>
        <v>7</v>
      </c>
      <c r="J24" s="264">
        <f t="shared" si="7"/>
        <v>11.666666666666666</v>
      </c>
      <c r="K24" s="14">
        <f t="shared" si="8"/>
        <v>30</v>
      </c>
      <c r="L24" s="264">
        <f t="shared" si="9"/>
        <v>50</v>
      </c>
      <c r="M24" s="14">
        <f t="shared" si="10"/>
        <v>12</v>
      </c>
      <c r="N24" s="264">
        <f t="shared" si="11"/>
        <v>20</v>
      </c>
      <c r="O24" s="14">
        <f t="shared" si="12"/>
        <v>3</v>
      </c>
      <c r="P24" s="264">
        <f t="shared" si="13"/>
        <v>5</v>
      </c>
      <c r="Q24" s="14">
        <f t="shared" si="14"/>
        <v>60</v>
      </c>
      <c r="S24">
        <v>3506</v>
      </c>
      <c r="T24" t="s">
        <v>165</v>
      </c>
      <c r="U24" s="160">
        <v>60</v>
      </c>
      <c r="V24" s="160">
        <v>0</v>
      </c>
      <c r="W24" s="160">
        <v>1</v>
      </c>
      <c r="X24" s="160">
        <v>0</v>
      </c>
      <c r="Y24" s="160">
        <v>0</v>
      </c>
      <c r="Z24" s="160">
        <v>1</v>
      </c>
      <c r="AA24" s="160">
        <v>0</v>
      </c>
      <c r="AB24" s="160">
        <v>1</v>
      </c>
      <c r="AC24" s="160">
        <v>0</v>
      </c>
      <c r="AD24" s="160">
        <v>0</v>
      </c>
      <c r="AE24" s="160">
        <v>0</v>
      </c>
      <c r="AF24" s="160">
        <v>0</v>
      </c>
      <c r="AG24" s="160">
        <v>0</v>
      </c>
      <c r="AH24" s="160">
        <v>3</v>
      </c>
      <c r="AI24" s="160">
        <v>1</v>
      </c>
      <c r="AJ24" s="160">
        <v>1</v>
      </c>
      <c r="AK24" s="160">
        <v>0</v>
      </c>
      <c r="AL24" s="160">
        <v>1</v>
      </c>
      <c r="AM24" s="160">
        <v>1</v>
      </c>
      <c r="AN24" s="160">
        <v>1</v>
      </c>
      <c r="AO24" s="160">
        <v>0</v>
      </c>
      <c r="AP24" s="160">
        <v>2</v>
      </c>
      <c r="AQ24" s="160">
        <v>1</v>
      </c>
      <c r="AR24" s="160">
        <v>0</v>
      </c>
      <c r="AS24" s="160">
        <v>1</v>
      </c>
      <c r="AT24" s="160">
        <v>0</v>
      </c>
      <c r="AU24" s="160">
        <v>0</v>
      </c>
      <c r="AV24" s="160">
        <v>0</v>
      </c>
      <c r="AW24" s="160">
        <v>0</v>
      </c>
      <c r="AX24" s="160">
        <v>1</v>
      </c>
      <c r="AY24" s="160">
        <v>1</v>
      </c>
      <c r="AZ24" s="160">
        <v>1</v>
      </c>
      <c r="BA24" s="160">
        <v>1</v>
      </c>
      <c r="BB24" s="160">
        <v>0</v>
      </c>
      <c r="BC24" s="160">
        <v>0</v>
      </c>
      <c r="BD24" s="160">
        <v>0</v>
      </c>
      <c r="BE24" s="160">
        <v>2</v>
      </c>
      <c r="BF24" s="160">
        <v>0</v>
      </c>
      <c r="BG24" s="160">
        <v>1</v>
      </c>
      <c r="BH24" s="160">
        <v>0</v>
      </c>
      <c r="BI24" s="160">
        <v>1</v>
      </c>
      <c r="BJ24" s="160">
        <v>0</v>
      </c>
      <c r="BK24" s="160">
        <v>0</v>
      </c>
      <c r="BL24" s="160">
        <v>0</v>
      </c>
      <c r="BM24" s="160">
        <v>0</v>
      </c>
      <c r="BN24" s="160">
        <v>0</v>
      </c>
      <c r="BO24" s="160">
        <v>1</v>
      </c>
      <c r="BP24" s="160">
        <v>1</v>
      </c>
      <c r="BQ24" s="160">
        <v>1</v>
      </c>
      <c r="BR24" s="160">
        <v>3</v>
      </c>
      <c r="BS24" s="160">
        <v>1</v>
      </c>
      <c r="BT24" s="160">
        <v>1</v>
      </c>
      <c r="BU24" s="160">
        <v>0</v>
      </c>
      <c r="BV24" s="160">
        <v>0</v>
      </c>
      <c r="BW24" s="160">
        <v>1</v>
      </c>
      <c r="BX24" s="160">
        <v>0</v>
      </c>
      <c r="BY24" s="160">
        <v>0</v>
      </c>
      <c r="BZ24" s="160">
        <v>1</v>
      </c>
      <c r="CA24" s="160">
        <v>1</v>
      </c>
      <c r="CB24" s="160">
        <v>0</v>
      </c>
      <c r="CC24" s="160">
        <v>0</v>
      </c>
      <c r="CD24" s="160">
        <v>3</v>
      </c>
      <c r="CE24" s="160">
        <v>2</v>
      </c>
      <c r="CF24" s="160">
        <v>2</v>
      </c>
      <c r="CG24" s="160">
        <v>0</v>
      </c>
      <c r="CH24" s="160">
        <v>2</v>
      </c>
      <c r="CI24" s="160">
        <v>1</v>
      </c>
      <c r="CJ24" s="160">
        <v>1</v>
      </c>
      <c r="CK24" s="160">
        <v>0</v>
      </c>
      <c r="CL24" s="160">
        <v>3</v>
      </c>
      <c r="CM24" s="160">
        <v>2</v>
      </c>
      <c r="CN24" s="160">
        <v>0</v>
      </c>
      <c r="CO24" s="160">
        <v>1</v>
      </c>
      <c r="CP24" s="160">
        <v>2</v>
      </c>
      <c r="CQ24" s="160">
        <v>0</v>
      </c>
      <c r="CR24" s="160">
        <v>1</v>
      </c>
      <c r="CS24" s="160">
        <v>1</v>
      </c>
      <c r="CT24" s="160">
        <v>1</v>
      </c>
      <c r="CU24" s="160">
        <v>0</v>
      </c>
      <c r="CV24" s="160">
        <v>0</v>
      </c>
      <c r="CW24" s="160">
        <v>1</v>
      </c>
      <c r="CX24" s="160">
        <v>0</v>
      </c>
      <c r="CY24" s="160">
        <v>0</v>
      </c>
      <c r="CZ24" s="160">
        <v>1</v>
      </c>
      <c r="DA24" s="160">
        <v>1</v>
      </c>
      <c r="DB24" s="160">
        <v>0</v>
      </c>
      <c r="DC24" s="160">
        <v>0</v>
      </c>
      <c r="DD24" s="160">
        <v>0</v>
      </c>
      <c r="DE24" s="160">
        <v>0</v>
      </c>
      <c r="DF24" s="160">
        <v>0</v>
      </c>
      <c r="DG24" s="160">
        <v>0</v>
      </c>
      <c r="DH24" s="160">
        <v>0</v>
      </c>
      <c r="DI24" s="160">
        <v>1</v>
      </c>
      <c r="DJ24" s="160">
        <v>0</v>
      </c>
      <c r="DK24" s="160">
        <v>0</v>
      </c>
      <c r="DL24" s="160">
        <v>0</v>
      </c>
      <c r="DM24" s="160">
        <v>0</v>
      </c>
      <c r="DN24" s="160">
        <v>0</v>
      </c>
      <c r="DO24" s="160">
        <v>0</v>
      </c>
      <c r="DP24" s="160">
        <v>0</v>
      </c>
      <c r="DQ24" s="160">
        <v>0</v>
      </c>
      <c r="DR24" s="160">
        <v>0</v>
      </c>
      <c r="DS24" s="160">
        <v>0</v>
      </c>
      <c r="DT24" s="160">
        <v>0</v>
      </c>
      <c r="DU24" s="160">
        <v>0</v>
      </c>
      <c r="DV24" s="160">
        <v>0</v>
      </c>
      <c r="DW24" s="160">
        <v>0</v>
      </c>
      <c r="DX24" s="160">
        <v>0</v>
      </c>
      <c r="DY24" s="160">
        <v>0</v>
      </c>
      <c r="DZ24" s="160">
        <v>0</v>
      </c>
      <c r="EA24" s="160">
        <v>0</v>
      </c>
    </row>
    <row r="25" spans="1:131">
      <c r="A25" s="11">
        <v>3511</v>
      </c>
      <c r="B25" s="11" t="s">
        <v>166</v>
      </c>
      <c r="C25" s="13">
        <f t="shared" si="0"/>
        <v>3</v>
      </c>
      <c r="D25" s="263">
        <f t="shared" si="1"/>
        <v>0.43668122270742354</v>
      </c>
      <c r="E25" s="13">
        <f t="shared" si="2"/>
        <v>39</v>
      </c>
      <c r="F25" s="263">
        <f t="shared" si="3"/>
        <v>5.6768558951965069</v>
      </c>
      <c r="G25" s="13">
        <f t="shared" si="4"/>
        <v>89</v>
      </c>
      <c r="H25" s="263">
        <f t="shared" si="5"/>
        <v>12.954876273653564</v>
      </c>
      <c r="I25" s="13">
        <f t="shared" si="6"/>
        <v>74</v>
      </c>
      <c r="J25" s="263">
        <f t="shared" si="7"/>
        <v>10.771470160116449</v>
      </c>
      <c r="K25" s="13">
        <f t="shared" si="8"/>
        <v>386</v>
      </c>
      <c r="L25" s="263">
        <f t="shared" si="9"/>
        <v>56.186317321688506</v>
      </c>
      <c r="M25" s="13">
        <f t="shared" si="10"/>
        <v>80</v>
      </c>
      <c r="N25" s="263">
        <f t="shared" si="11"/>
        <v>11.644832605531295</v>
      </c>
      <c r="O25" s="13">
        <f t="shared" si="12"/>
        <v>16</v>
      </c>
      <c r="P25" s="263">
        <f t="shared" si="13"/>
        <v>2.3289665211062593</v>
      </c>
      <c r="Q25" s="13">
        <f t="shared" si="14"/>
        <v>687</v>
      </c>
      <c r="S25">
        <v>3511</v>
      </c>
      <c r="T25" t="s">
        <v>166</v>
      </c>
      <c r="U25" s="160">
        <v>687</v>
      </c>
      <c r="V25" s="160">
        <v>3</v>
      </c>
      <c r="W25" s="160">
        <v>9</v>
      </c>
      <c r="X25" s="160">
        <v>6</v>
      </c>
      <c r="Y25" s="160">
        <v>6</v>
      </c>
      <c r="Z25" s="160">
        <v>11</v>
      </c>
      <c r="AA25" s="160">
        <v>7</v>
      </c>
      <c r="AB25" s="160">
        <v>5</v>
      </c>
      <c r="AC25" s="160">
        <v>14</v>
      </c>
      <c r="AD25" s="160">
        <v>9</v>
      </c>
      <c r="AE25" s="160">
        <v>6</v>
      </c>
      <c r="AF25" s="160">
        <v>6</v>
      </c>
      <c r="AG25" s="160">
        <v>12</v>
      </c>
      <c r="AH25" s="160">
        <v>10</v>
      </c>
      <c r="AI25" s="160">
        <v>10</v>
      </c>
      <c r="AJ25" s="160">
        <v>11</v>
      </c>
      <c r="AK25" s="160">
        <v>6</v>
      </c>
      <c r="AL25" s="160">
        <v>8</v>
      </c>
      <c r="AM25" s="160">
        <v>8</v>
      </c>
      <c r="AN25" s="160">
        <v>12</v>
      </c>
      <c r="AO25" s="160">
        <v>7</v>
      </c>
      <c r="AP25" s="160">
        <v>8</v>
      </c>
      <c r="AQ25" s="160">
        <v>5</v>
      </c>
      <c r="AR25" s="160">
        <v>5</v>
      </c>
      <c r="AS25" s="160">
        <v>7</v>
      </c>
      <c r="AT25" s="160">
        <v>7</v>
      </c>
      <c r="AU25" s="160">
        <v>7</v>
      </c>
      <c r="AV25" s="160">
        <v>7</v>
      </c>
      <c r="AW25" s="160">
        <v>9</v>
      </c>
      <c r="AX25" s="160">
        <v>12</v>
      </c>
      <c r="AY25" s="160">
        <v>7</v>
      </c>
      <c r="AZ25" s="160">
        <v>10</v>
      </c>
      <c r="BA25" s="160">
        <v>9</v>
      </c>
      <c r="BB25" s="160">
        <v>4</v>
      </c>
      <c r="BC25" s="160">
        <v>6</v>
      </c>
      <c r="BD25" s="160">
        <v>12</v>
      </c>
      <c r="BE25" s="160">
        <v>3</v>
      </c>
      <c r="BF25" s="160">
        <v>8</v>
      </c>
      <c r="BG25" s="160">
        <v>7</v>
      </c>
      <c r="BH25" s="160">
        <v>4</v>
      </c>
      <c r="BI25" s="160">
        <v>14</v>
      </c>
      <c r="BJ25" s="160">
        <v>5</v>
      </c>
      <c r="BK25" s="160">
        <v>6</v>
      </c>
      <c r="BL25" s="160">
        <v>8</v>
      </c>
      <c r="BM25" s="160">
        <v>5</v>
      </c>
      <c r="BN25" s="160">
        <v>10</v>
      </c>
      <c r="BO25" s="160">
        <v>11</v>
      </c>
      <c r="BP25" s="160">
        <v>7</v>
      </c>
      <c r="BQ25" s="160">
        <v>9</v>
      </c>
      <c r="BR25" s="160">
        <v>13</v>
      </c>
      <c r="BS25" s="160">
        <v>13</v>
      </c>
      <c r="BT25" s="160">
        <v>5</v>
      </c>
      <c r="BU25" s="160">
        <v>13</v>
      </c>
      <c r="BV25" s="160">
        <v>8</v>
      </c>
      <c r="BW25" s="160">
        <v>9</v>
      </c>
      <c r="BX25" s="160">
        <v>12</v>
      </c>
      <c r="BY25" s="160">
        <v>10</v>
      </c>
      <c r="BZ25" s="160">
        <v>12</v>
      </c>
      <c r="CA25" s="160">
        <v>11</v>
      </c>
      <c r="CB25" s="160">
        <v>10</v>
      </c>
      <c r="CC25" s="160">
        <v>10</v>
      </c>
      <c r="CD25" s="160">
        <v>19</v>
      </c>
      <c r="CE25" s="160">
        <v>10</v>
      </c>
      <c r="CF25" s="160">
        <v>18</v>
      </c>
      <c r="CG25" s="160">
        <v>9</v>
      </c>
      <c r="CH25" s="160">
        <v>8</v>
      </c>
      <c r="CI25" s="160">
        <v>16</v>
      </c>
      <c r="CJ25" s="160">
        <v>7</v>
      </c>
      <c r="CK25" s="160">
        <v>13</v>
      </c>
      <c r="CL25" s="160">
        <v>14</v>
      </c>
      <c r="CM25" s="160">
        <v>7</v>
      </c>
      <c r="CN25" s="160">
        <v>6</v>
      </c>
      <c r="CO25" s="160">
        <v>6</v>
      </c>
      <c r="CP25" s="160">
        <v>5</v>
      </c>
      <c r="CQ25" s="160">
        <v>8</v>
      </c>
      <c r="CR25" s="160">
        <v>2</v>
      </c>
      <c r="CS25" s="160">
        <v>7</v>
      </c>
      <c r="CT25" s="160">
        <v>3</v>
      </c>
      <c r="CU25" s="160">
        <v>4</v>
      </c>
      <c r="CV25" s="160">
        <v>1</v>
      </c>
      <c r="CW25" s="160">
        <v>4</v>
      </c>
      <c r="CX25" s="160">
        <v>0</v>
      </c>
      <c r="CY25" s="160">
        <v>1</v>
      </c>
      <c r="CZ25" s="160">
        <v>1</v>
      </c>
      <c r="DA25" s="160">
        <v>2</v>
      </c>
      <c r="DB25" s="160">
        <v>2</v>
      </c>
      <c r="DC25" s="160">
        <v>1</v>
      </c>
      <c r="DD25" s="160">
        <v>2</v>
      </c>
      <c r="DE25" s="160">
        <v>3</v>
      </c>
      <c r="DF25" s="160">
        <v>0</v>
      </c>
      <c r="DG25" s="160">
        <v>0</v>
      </c>
      <c r="DH25" s="160">
        <v>0</v>
      </c>
      <c r="DI25" s="160">
        <v>1</v>
      </c>
      <c r="DJ25" s="160">
        <v>1</v>
      </c>
      <c r="DK25" s="160">
        <v>0</v>
      </c>
      <c r="DL25" s="160">
        <v>1</v>
      </c>
      <c r="DM25" s="160">
        <v>0</v>
      </c>
      <c r="DN25" s="160">
        <v>0</v>
      </c>
      <c r="DO25" s="160">
        <v>0</v>
      </c>
      <c r="DP25" s="160">
        <v>0</v>
      </c>
      <c r="DQ25" s="160">
        <v>0</v>
      </c>
      <c r="DR25" s="160">
        <v>0</v>
      </c>
      <c r="DS25" s="160">
        <v>0</v>
      </c>
      <c r="DT25" s="160">
        <v>0</v>
      </c>
      <c r="DU25" s="160">
        <v>0</v>
      </c>
      <c r="DV25" s="160">
        <v>0</v>
      </c>
      <c r="DW25" s="160">
        <v>0</v>
      </c>
      <c r="DX25" s="160">
        <v>0</v>
      </c>
      <c r="DY25" s="160">
        <v>0</v>
      </c>
      <c r="DZ25" s="160">
        <v>0</v>
      </c>
      <c r="EA25" s="160">
        <v>1</v>
      </c>
    </row>
    <row r="26" spans="1:131">
      <c r="A26">
        <v>3609</v>
      </c>
      <c r="B26" t="s">
        <v>167</v>
      </c>
      <c r="C26" s="14">
        <f t="shared" si="0"/>
        <v>39</v>
      </c>
      <c r="D26" s="264">
        <f t="shared" si="1"/>
        <v>1.0082730093071355</v>
      </c>
      <c r="E26" s="14">
        <f t="shared" si="2"/>
        <v>223</v>
      </c>
      <c r="F26" s="264">
        <f t="shared" si="3"/>
        <v>5.7652533609100312</v>
      </c>
      <c r="G26" s="14">
        <f t="shared" si="4"/>
        <v>488</v>
      </c>
      <c r="H26" s="264">
        <f t="shared" si="5"/>
        <v>12.616339193381593</v>
      </c>
      <c r="I26" s="14">
        <f t="shared" si="6"/>
        <v>484</v>
      </c>
      <c r="J26" s="264">
        <f t="shared" si="7"/>
        <v>12.5129265770424</v>
      </c>
      <c r="K26" s="14">
        <f t="shared" si="8"/>
        <v>2025</v>
      </c>
      <c r="L26" s="264">
        <f t="shared" si="9"/>
        <v>52.352637021716653</v>
      </c>
      <c r="M26" s="14">
        <f t="shared" si="10"/>
        <v>458</v>
      </c>
      <c r="N26" s="264">
        <f t="shared" si="11"/>
        <v>11.840744570837643</v>
      </c>
      <c r="O26" s="14">
        <f t="shared" si="12"/>
        <v>151</v>
      </c>
      <c r="P26" s="264">
        <f t="shared" si="13"/>
        <v>3.9038262668045505</v>
      </c>
      <c r="Q26" s="14">
        <f t="shared" si="14"/>
        <v>3868</v>
      </c>
      <c r="S26">
        <v>3609</v>
      </c>
      <c r="T26" t="s">
        <v>167</v>
      </c>
      <c r="U26" s="160">
        <v>3868</v>
      </c>
      <c r="V26" s="160">
        <v>39</v>
      </c>
      <c r="W26" s="160">
        <v>37</v>
      </c>
      <c r="X26" s="160">
        <v>47</v>
      </c>
      <c r="Y26" s="160">
        <v>45</v>
      </c>
      <c r="Z26" s="160">
        <v>50</v>
      </c>
      <c r="AA26" s="160">
        <v>44</v>
      </c>
      <c r="AB26" s="160">
        <v>48</v>
      </c>
      <c r="AC26" s="160">
        <v>44</v>
      </c>
      <c r="AD26" s="160">
        <v>43</v>
      </c>
      <c r="AE26" s="160">
        <v>53</v>
      </c>
      <c r="AF26" s="160">
        <v>48</v>
      </c>
      <c r="AG26" s="160">
        <v>47</v>
      </c>
      <c r="AH26" s="160">
        <v>39</v>
      </c>
      <c r="AI26" s="160">
        <v>64</v>
      </c>
      <c r="AJ26" s="160">
        <v>43</v>
      </c>
      <c r="AK26" s="160">
        <v>59</v>
      </c>
      <c r="AL26" s="160">
        <v>39</v>
      </c>
      <c r="AM26" s="160">
        <v>41</v>
      </c>
      <c r="AN26" s="160">
        <v>50</v>
      </c>
      <c r="AO26" s="160">
        <v>33</v>
      </c>
      <c r="AP26" s="160">
        <v>53</v>
      </c>
      <c r="AQ26" s="160">
        <v>47</v>
      </c>
      <c r="AR26" s="160">
        <v>58</v>
      </c>
      <c r="AS26" s="160">
        <v>45</v>
      </c>
      <c r="AT26" s="160">
        <v>58</v>
      </c>
      <c r="AU26" s="160">
        <v>60</v>
      </c>
      <c r="AV26" s="160">
        <v>56</v>
      </c>
      <c r="AW26" s="160">
        <v>66</v>
      </c>
      <c r="AX26" s="160">
        <v>65</v>
      </c>
      <c r="AY26" s="160">
        <v>62</v>
      </c>
      <c r="AZ26" s="160">
        <v>59</v>
      </c>
      <c r="BA26" s="160">
        <v>61</v>
      </c>
      <c r="BB26" s="160">
        <v>66</v>
      </c>
      <c r="BC26" s="160">
        <v>60</v>
      </c>
      <c r="BD26" s="160">
        <v>41</v>
      </c>
      <c r="BE26" s="160">
        <v>60</v>
      </c>
      <c r="BF26" s="160">
        <v>43</v>
      </c>
      <c r="BG26" s="160">
        <v>45</v>
      </c>
      <c r="BH26" s="160">
        <v>50</v>
      </c>
      <c r="BI26" s="160">
        <v>37</v>
      </c>
      <c r="BJ26" s="160">
        <v>50</v>
      </c>
      <c r="BK26" s="160">
        <v>55</v>
      </c>
      <c r="BL26" s="160">
        <v>57</v>
      </c>
      <c r="BM26" s="160">
        <v>40</v>
      </c>
      <c r="BN26" s="160">
        <v>35</v>
      </c>
      <c r="BO26" s="160">
        <v>46</v>
      </c>
      <c r="BP26" s="160">
        <v>46</v>
      </c>
      <c r="BQ26" s="160">
        <v>35</v>
      </c>
      <c r="BR26" s="160">
        <v>50</v>
      </c>
      <c r="BS26" s="160">
        <v>59</v>
      </c>
      <c r="BT26" s="160">
        <v>37</v>
      </c>
      <c r="BU26" s="160">
        <v>33</v>
      </c>
      <c r="BV26" s="160">
        <v>46</v>
      </c>
      <c r="BW26" s="160">
        <v>34</v>
      </c>
      <c r="BX26" s="160">
        <v>44</v>
      </c>
      <c r="BY26" s="160">
        <v>53</v>
      </c>
      <c r="BZ26" s="160">
        <v>51</v>
      </c>
      <c r="CA26" s="160">
        <v>43</v>
      </c>
      <c r="CB26" s="160">
        <v>55</v>
      </c>
      <c r="CC26" s="160">
        <v>45</v>
      </c>
      <c r="CD26" s="160">
        <v>48</v>
      </c>
      <c r="CE26" s="160">
        <v>44</v>
      </c>
      <c r="CF26" s="160">
        <v>56</v>
      </c>
      <c r="CG26" s="160">
        <v>47</v>
      </c>
      <c r="CH26" s="160">
        <v>47</v>
      </c>
      <c r="CI26" s="160">
        <v>40</v>
      </c>
      <c r="CJ26" s="160">
        <v>58</v>
      </c>
      <c r="CK26" s="160">
        <v>33</v>
      </c>
      <c r="CL26" s="160">
        <v>55</v>
      </c>
      <c r="CM26" s="160">
        <v>53</v>
      </c>
      <c r="CN26" s="160">
        <v>42</v>
      </c>
      <c r="CO26" s="160">
        <v>42</v>
      </c>
      <c r="CP26" s="160">
        <v>46</v>
      </c>
      <c r="CQ26" s="160">
        <v>33</v>
      </c>
      <c r="CR26" s="160">
        <v>24</v>
      </c>
      <c r="CS26" s="160">
        <v>33</v>
      </c>
      <c r="CT26" s="160">
        <v>30</v>
      </c>
      <c r="CU26" s="160">
        <v>25</v>
      </c>
      <c r="CV26" s="160">
        <v>27</v>
      </c>
      <c r="CW26" s="160">
        <v>15</v>
      </c>
      <c r="CX26" s="160">
        <v>15</v>
      </c>
      <c r="CY26" s="160">
        <v>22</v>
      </c>
      <c r="CZ26" s="160">
        <v>19</v>
      </c>
      <c r="DA26" s="160">
        <v>13</v>
      </c>
      <c r="DB26" s="160">
        <v>8</v>
      </c>
      <c r="DC26" s="160">
        <v>13</v>
      </c>
      <c r="DD26" s="160">
        <v>14</v>
      </c>
      <c r="DE26" s="160">
        <v>8</v>
      </c>
      <c r="DF26" s="160">
        <v>6</v>
      </c>
      <c r="DG26" s="160">
        <v>9</v>
      </c>
      <c r="DH26" s="160">
        <v>6</v>
      </c>
      <c r="DI26" s="160">
        <v>7</v>
      </c>
      <c r="DJ26" s="160">
        <v>1</v>
      </c>
      <c r="DK26" s="160">
        <v>1</v>
      </c>
      <c r="DL26" s="160">
        <v>2</v>
      </c>
      <c r="DM26" s="160">
        <v>4</v>
      </c>
      <c r="DN26" s="160">
        <v>3</v>
      </c>
      <c r="DO26" s="160">
        <v>0</v>
      </c>
      <c r="DP26" s="160">
        <v>0</v>
      </c>
      <c r="DQ26" s="160">
        <v>0</v>
      </c>
      <c r="DR26" s="160">
        <v>0</v>
      </c>
      <c r="DS26" s="160">
        <v>0</v>
      </c>
      <c r="DT26" s="160">
        <v>0</v>
      </c>
      <c r="DU26" s="160">
        <v>0</v>
      </c>
      <c r="DV26" s="160">
        <v>0</v>
      </c>
      <c r="DW26" s="160">
        <v>0</v>
      </c>
      <c r="DX26" s="160">
        <v>0</v>
      </c>
      <c r="DY26" s="160">
        <v>0</v>
      </c>
      <c r="DZ26" s="160">
        <v>0</v>
      </c>
      <c r="EA26" s="160">
        <v>0</v>
      </c>
    </row>
    <row r="27" spans="1:131">
      <c r="A27" s="98">
        <v>3709</v>
      </c>
      <c r="B27" s="11" t="s">
        <v>168</v>
      </c>
      <c r="C27" s="13">
        <f t="shared" si="0"/>
        <v>12</v>
      </c>
      <c r="D27" s="263">
        <f t="shared" si="1"/>
        <v>1.4285714285714286</v>
      </c>
      <c r="E27" s="13">
        <f t="shared" si="2"/>
        <v>55</v>
      </c>
      <c r="F27" s="263">
        <f t="shared" si="3"/>
        <v>6.5476190476190483</v>
      </c>
      <c r="G27" s="13">
        <f t="shared" si="4"/>
        <v>100</v>
      </c>
      <c r="H27" s="263">
        <f t="shared" si="5"/>
        <v>11.904761904761903</v>
      </c>
      <c r="I27" s="13">
        <f t="shared" si="6"/>
        <v>83</v>
      </c>
      <c r="J27" s="263">
        <f t="shared" si="7"/>
        <v>9.8809523809523814</v>
      </c>
      <c r="K27" s="13">
        <f t="shared" si="8"/>
        <v>499</v>
      </c>
      <c r="L27" s="263">
        <f t="shared" si="9"/>
        <v>59.404761904761905</v>
      </c>
      <c r="M27" s="13">
        <f t="shared" si="10"/>
        <v>61</v>
      </c>
      <c r="N27" s="263">
        <f t="shared" si="11"/>
        <v>7.2619047619047628</v>
      </c>
      <c r="O27" s="13">
        <f t="shared" si="12"/>
        <v>30</v>
      </c>
      <c r="P27" s="263">
        <f t="shared" si="13"/>
        <v>3.5714285714285712</v>
      </c>
      <c r="Q27" s="13">
        <f t="shared" si="14"/>
        <v>840</v>
      </c>
      <c r="S27">
        <v>3709</v>
      </c>
      <c r="T27" t="s">
        <v>168</v>
      </c>
      <c r="U27" s="160">
        <v>840</v>
      </c>
      <c r="V27" s="160">
        <v>12</v>
      </c>
      <c r="W27" s="160">
        <v>7</v>
      </c>
      <c r="X27" s="160">
        <v>18</v>
      </c>
      <c r="Y27" s="160">
        <v>11</v>
      </c>
      <c r="Z27" s="160">
        <v>7</v>
      </c>
      <c r="AA27" s="160">
        <v>12</v>
      </c>
      <c r="AB27" s="160">
        <v>8</v>
      </c>
      <c r="AC27" s="160">
        <v>17</v>
      </c>
      <c r="AD27" s="160">
        <v>12</v>
      </c>
      <c r="AE27" s="160">
        <v>10</v>
      </c>
      <c r="AF27" s="160">
        <v>15</v>
      </c>
      <c r="AG27" s="160">
        <v>8</v>
      </c>
      <c r="AH27" s="160">
        <v>10</v>
      </c>
      <c r="AI27" s="160">
        <v>6</v>
      </c>
      <c r="AJ27" s="160">
        <v>6</v>
      </c>
      <c r="AK27" s="160">
        <v>8</v>
      </c>
      <c r="AL27" s="160">
        <v>8</v>
      </c>
      <c r="AM27" s="160">
        <v>6</v>
      </c>
      <c r="AN27" s="160">
        <v>12</v>
      </c>
      <c r="AO27" s="160">
        <v>4</v>
      </c>
      <c r="AP27" s="160">
        <v>10</v>
      </c>
      <c r="AQ27" s="160">
        <v>12</v>
      </c>
      <c r="AR27" s="160">
        <v>7</v>
      </c>
      <c r="AS27" s="160">
        <v>7</v>
      </c>
      <c r="AT27" s="160">
        <v>8</v>
      </c>
      <c r="AU27" s="160">
        <v>9</v>
      </c>
      <c r="AV27" s="160">
        <v>14</v>
      </c>
      <c r="AW27" s="160">
        <v>11</v>
      </c>
      <c r="AX27" s="160">
        <v>16</v>
      </c>
      <c r="AY27" s="160">
        <v>15</v>
      </c>
      <c r="AZ27" s="160">
        <v>15</v>
      </c>
      <c r="BA27" s="160">
        <v>14</v>
      </c>
      <c r="BB27" s="160">
        <v>12</v>
      </c>
      <c r="BC27" s="160">
        <v>20</v>
      </c>
      <c r="BD27" s="160">
        <v>10</v>
      </c>
      <c r="BE27" s="160">
        <v>21</v>
      </c>
      <c r="BF27" s="160">
        <v>18</v>
      </c>
      <c r="BG27" s="160">
        <v>11</v>
      </c>
      <c r="BH27" s="160">
        <v>12</v>
      </c>
      <c r="BI27" s="160">
        <v>9</v>
      </c>
      <c r="BJ27" s="160">
        <v>8</v>
      </c>
      <c r="BK27" s="160">
        <v>10</v>
      </c>
      <c r="BL27" s="160">
        <v>12</v>
      </c>
      <c r="BM27" s="160">
        <v>10</v>
      </c>
      <c r="BN27" s="160">
        <v>11</v>
      </c>
      <c r="BO27" s="160">
        <v>6</v>
      </c>
      <c r="BP27" s="160">
        <v>10</v>
      </c>
      <c r="BQ27" s="160">
        <v>8</v>
      </c>
      <c r="BR27" s="160">
        <v>13</v>
      </c>
      <c r="BS27" s="160">
        <v>8</v>
      </c>
      <c r="BT27" s="160">
        <v>7</v>
      </c>
      <c r="BU27" s="160">
        <v>5</v>
      </c>
      <c r="BV27" s="160">
        <v>10</v>
      </c>
      <c r="BW27" s="160">
        <v>10</v>
      </c>
      <c r="BX27" s="160">
        <v>16</v>
      </c>
      <c r="BY27" s="160">
        <v>16</v>
      </c>
      <c r="BZ27" s="160">
        <v>16</v>
      </c>
      <c r="CA27" s="160">
        <v>15</v>
      </c>
      <c r="CB27" s="160">
        <v>18</v>
      </c>
      <c r="CC27" s="160">
        <v>11</v>
      </c>
      <c r="CD27" s="160">
        <v>11</v>
      </c>
      <c r="CE27" s="160">
        <v>16</v>
      </c>
      <c r="CF27" s="160">
        <v>9</v>
      </c>
      <c r="CG27" s="160">
        <v>7</v>
      </c>
      <c r="CH27" s="160">
        <v>12</v>
      </c>
      <c r="CI27" s="160">
        <v>11</v>
      </c>
      <c r="CJ27" s="160">
        <v>15</v>
      </c>
      <c r="CK27" s="160">
        <v>5</v>
      </c>
      <c r="CL27" s="160">
        <v>7</v>
      </c>
      <c r="CM27" s="160">
        <v>5</v>
      </c>
      <c r="CN27" s="160">
        <v>3</v>
      </c>
      <c r="CO27" s="160">
        <v>6</v>
      </c>
      <c r="CP27" s="160">
        <v>3</v>
      </c>
      <c r="CQ27" s="160">
        <v>8</v>
      </c>
      <c r="CR27" s="160">
        <v>6</v>
      </c>
      <c r="CS27" s="160">
        <v>4</v>
      </c>
      <c r="CT27" s="160">
        <v>3</v>
      </c>
      <c r="CU27" s="160">
        <v>4</v>
      </c>
      <c r="CV27" s="160">
        <v>5</v>
      </c>
      <c r="CW27" s="160">
        <v>2</v>
      </c>
      <c r="CX27" s="160">
        <v>0</v>
      </c>
      <c r="CY27" s="160">
        <v>4</v>
      </c>
      <c r="CZ27" s="160">
        <v>5</v>
      </c>
      <c r="DA27" s="160">
        <v>1</v>
      </c>
      <c r="DB27" s="160">
        <v>3</v>
      </c>
      <c r="DC27" s="160">
        <v>2</v>
      </c>
      <c r="DD27" s="160">
        <v>4</v>
      </c>
      <c r="DE27" s="160">
        <v>1</v>
      </c>
      <c r="DF27" s="160">
        <v>0</v>
      </c>
      <c r="DG27" s="160">
        <v>2</v>
      </c>
      <c r="DH27" s="160">
        <v>4</v>
      </c>
      <c r="DI27" s="160">
        <v>2</v>
      </c>
      <c r="DJ27" s="160">
        <v>2</v>
      </c>
      <c r="DK27" s="160">
        <v>0</v>
      </c>
      <c r="DL27" s="160">
        <v>0</v>
      </c>
      <c r="DM27" s="160">
        <v>0</v>
      </c>
      <c r="DN27" s="160">
        <v>0</v>
      </c>
      <c r="DO27" s="160">
        <v>0</v>
      </c>
      <c r="DP27" s="160">
        <v>0</v>
      </c>
      <c r="DQ27" s="160">
        <v>0</v>
      </c>
      <c r="DR27" s="160">
        <v>0</v>
      </c>
      <c r="DS27" s="160">
        <v>0</v>
      </c>
      <c r="DT27" s="160">
        <v>0</v>
      </c>
      <c r="DU27" s="160">
        <v>0</v>
      </c>
      <c r="DV27" s="160">
        <v>0</v>
      </c>
      <c r="DW27" s="160">
        <v>0</v>
      </c>
      <c r="DX27" s="160">
        <v>0</v>
      </c>
      <c r="DY27" s="160">
        <v>0</v>
      </c>
      <c r="DZ27" s="160">
        <v>0</v>
      </c>
      <c r="EA27" s="160">
        <v>0</v>
      </c>
    </row>
    <row r="28" spans="1:131">
      <c r="A28">
        <v>3710</v>
      </c>
      <c r="B28" t="s">
        <v>169</v>
      </c>
      <c r="C28" s="14">
        <f t="shared" si="0"/>
        <v>1</v>
      </c>
      <c r="D28" s="264">
        <f t="shared" si="1"/>
        <v>1.2658227848101267</v>
      </c>
      <c r="E28" s="14">
        <f t="shared" si="2"/>
        <v>5</v>
      </c>
      <c r="F28" s="264">
        <f t="shared" si="3"/>
        <v>6.3291139240506329</v>
      </c>
      <c r="G28" s="14">
        <f t="shared" si="4"/>
        <v>13</v>
      </c>
      <c r="H28" s="264">
        <f t="shared" si="5"/>
        <v>16.455696202531644</v>
      </c>
      <c r="I28" s="14">
        <f t="shared" si="6"/>
        <v>8</v>
      </c>
      <c r="J28" s="264">
        <f t="shared" si="7"/>
        <v>10.126582278481013</v>
      </c>
      <c r="K28" s="14">
        <f t="shared" si="8"/>
        <v>39</v>
      </c>
      <c r="L28" s="264">
        <f t="shared" si="9"/>
        <v>49.367088607594937</v>
      </c>
      <c r="M28" s="14">
        <f t="shared" si="10"/>
        <v>10</v>
      </c>
      <c r="N28" s="264">
        <f t="shared" si="11"/>
        <v>12.658227848101266</v>
      </c>
      <c r="O28" s="14">
        <f t="shared" si="12"/>
        <v>3</v>
      </c>
      <c r="P28" s="264">
        <f t="shared" si="13"/>
        <v>3.79746835443038</v>
      </c>
      <c r="Q28" s="14">
        <f t="shared" si="14"/>
        <v>79</v>
      </c>
      <c r="S28">
        <v>3710</v>
      </c>
      <c r="T28" t="s">
        <v>169</v>
      </c>
      <c r="U28" s="160">
        <v>79</v>
      </c>
      <c r="V28" s="160">
        <v>1</v>
      </c>
      <c r="W28" s="160">
        <v>1</v>
      </c>
      <c r="X28" s="160">
        <v>1</v>
      </c>
      <c r="Y28" s="160">
        <v>0</v>
      </c>
      <c r="Z28" s="160">
        <v>1</v>
      </c>
      <c r="AA28" s="160">
        <v>2</v>
      </c>
      <c r="AB28" s="160">
        <v>1</v>
      </c>
      <c r="AC28" s="160">
        <v>1</v>
      </c>
      <c r="AD28" s="160">
        <v>1</v>
      </c>
      <c r="AE28" s="160">
        <v>0</v>
      </c>
      <c r="AF28" s="160">
        <v>1</v>
      </c>
      <c r="AG28" s="160">
        <v>1</v>
      </c>
      <c r="AH28" s="160">
        <v>3</v>
      </c>
      <c r="AI28" s="160">
        <v>3</v>
      </c>
      <c r="AJ28" s="160">
        <v>2</v>
      </c>
      <c r="AK28" s="160">
        <v>0</v>
      </c>
      <c r="AL28" s="160">
        <v>1</v>
      </c>
      <c r="AM28" s="160">
        <v>2</v>
      </c>
      <c r="AN28" s="160">
        <v>0</v>
      </c>
      <c r="AO28" s="160">
        <v>2</v>
      </c>
      <c r="AP28" s="160">
        <v>1</v>
      </c>
      <c r="AQ28" s="160">
        <v>0</v>
      </c>
      <c r="AR28" s="160">
        <v>1</v>
      </c>
      <c r="AS28" s="160">
        <v>1</v>
      </c>
      <c r="AT28" s="160">
        <v>0</v>
      </c>
      <c r="AU28" s="160">
        <v>0</v>
      </c>
      <c r="AV28" s="160">
        <v>0</v>
      </c>
      <c r="AW28" s="160">
        <v>2</v>
      </c>
      <c r="AX28" s="160">
        <v>0</v>
      </c>
      <c r="AY28" s="160">
        <v>0</v>
      </c>
      <c r="AZ28" s="160">
        <v>0</v>
      </c>
      <c r="BA28" s="160">
        <v>3</v>
      </c>
      <c r="BB28" s="160">
        <v>1</v>
      </c>
      <c r="BC28" s="160">
        <v>2</v>
      </c>
      <c r="BD28" s="160">
        <v>3</v>
      </c>
      <c r="BE28" s="160">
        <v>0</v>
      </c>
      <c r="BF28" s="160">
        <v>0</v>
      </c>
      <c r="BG28" s="160">
        <v>1</v>
      </c>
      <c r="BH28" s="160">
        <v>1</v>
      </c>
      <c r="BI28" s="160">
        <v>1</v>
      </c>
      <c r="BJ28" s="160">
        <v>1</v>
      </c>
      <c r="BK28" s="160">
        <v>4</v>
      </c>
      <c r="BL28" s="160">
        <v>1</v>
      </c>
      <c r="BM28" s="160">
        <v>1</v>
      </c>
      <c r="BN28" s="160">
        <v>0</v>
      </c>
      <c r="BO28" s="160">
        <v>0</v>
      </c>
      <c r="BP28" s="160">
        <v>0</v>
      </c>
      <c r="BQ28" s="160">
        <v>1</v>
      </c>
      <c r="BR28" s="160">
        <v>2</v>
      </c>
      <c r="BS28" s="160">
        <v>1</v>
      </c>
      <c r="BT28" s="160">
        <v>1</v>
      </c>
      <c r="BU28" s="160">
        <v>1</v>
      </c>
      <c r="BV28" s="160">
        <v>0</v>
      </c>
      <c r="BW28" s="160">
        <v>0</v>
      </c>
      <c r="BX28" s="160">
        <v>0</v>
      </c>
      <c r="BY28" s="160">
        <v>1</v>
      </c>
      <c r="BZ28" s="160">
        <v>1</v>
      </c>
      <c r="CA28" s="160">
        <v>0</v>
      </c>
      <c r="CB28" s="160">
        <v>2</v>
      </c>
      <c r="CC28" s="160">
        <v>1</v>
      </c>
      <c r="CD28" s="160">
        <v>0</v>
      </c>
      <c r="CE28" s="160">
        <v>1</v>
      </c>
      <c r="CF28" s="160">
        <v>1</v>
      </c>
      <c r="CG28" s="160">
        <v>0</v>
      </c>
      <c r="CH28" s="160">
        <v>3</v>
      </c>
      <c r="CI28" s="160">
        <v>1</v>
      </c>
      <c r="CJ28" s="160">
        <v>1</v>
      </c>
      <c r="CK28" s="160">
        <v>3</v>
      </c>
      <c r="CL28" s="160">
        <v>1</v>
      </c>
      <c r="CM28" s="160">
        <v>1</v>
      </c>
      <c r="CN28" s="160">
        <v>2</v>
      </c>
      <c r="CO28" s="160">
        <v>1</v>
      </c>
      <c r="CP28" s="160">
        <v>0</v>
      </c>
      <c r="CQ28" s="160">
        <v>0</v>
      </c>
      <c r="CR28" s="160">
        <v>0</v>
      </c>
      <c r="CS28" s="160">
        <v>0</v>
      </c>
      <c r="CT28" s="160">
        <v>0</v>
      </c>
      <c r="CU28" s="160">
        <v>1</v>
      </c>
      <c r="CV28" s="160">
        <v>0</v>
      </c>
      <c r="CW28" s="160">
        <v>1</v>
      </c>
      <c r="CX28" s="160">
        <v>0</v>
      </c>
      <c r="CY28" s="160">
        <v>0</v>
      </c>
      <c r="CZ28" s="160">
        <v>0</v>
      </c>
      <c r="DA28" s="160">
        <v>1</v>
      </c>
      <c r="DB28" s="160">
        <v>0</v>
      </c>
      <c r="DC28" s="160">
        <v>0</v>
      </c>
      <c r="DD28" s="160">
        <v>1</v>
      </c>
      <c r="DE28" s="160">
        <v>0</v>
      </c>
      <c r="DF28" s="160">
        <v>0</v>
      </c>
      <c r="DG28" s="160">
        <v>0</v>
      </c>
      <c r="DH28" s="160">
        <v>1</v>
      </c>
      <c r="DI28" s="160">
        <v>0</v>
      </c>
      <c r="DJ28" s="160">
        <v>0</v>
      </c>
      <c r="DK28" s="160">
        <v>0</v>
      </c>
      <c r="DL28" s="160">
        <v>0</v>
      </c>
      <c r="DM28" s="160">
        <v>0</v>
      </c>
      <c r="DN28" s="160">
        <v>0</v>
      </c>
      <c r="DO28" s="160">
        <v>0</v>
      </c>
      <c r="DP28" s="160">
        <v>0</v>
      </c>
      <c r="DQ28" s="160">
        <v>0</v>
      </c>
      <c r="DR28" s="160">
        <v>0</v>
      </c>
      <c r="DS28" s="160">
        <v>0</v>
      </c>
      <c r="DT28" s="160">
        <v>0</v>
      </c>
      <c r="DU28" s="160">
        <v>0</v>
      </c>
      <c r="DV28" s="160">
        <v>0</v>
      </c>
      <c r="DW28" s="160">
        <v>0</v>
      </c>
      <c r="DX28" s="160">
        <v>0</v>
      </c>
      <c r="DY28" s="160">
        <v>0</v>
      </c>
      <c r="DZ28" s="160">
        <v>0</v>
      </c>
      <c r="EA28" s="160">
        <v>0</v>
      </c>
    </row>
    <row r="29" spans="1:131">
      <c r="A29" s="11">
        <v>3711</v>
      </c>
      <c r="B29" s="11" t="s">
        <v>170</v>
      </c>
      <c r="C29" s="13">
        <f t="shared" si="0"/>
        <v>13</v>
      </c>
      <c r="D29" s="263">
        <f t="shared" si="1"/>
        <v>1.0734929810074318</v>
      </c>
      <c r="E29" s="13">
        <f t="shared" si="2"/>
        <v>88</v>
      </c>
      <c r="F29" s="263">
        <f t="shared" si="3"/>
        <v>7.2667217175887702</v>
      </c>
      <c r="G29" s="13">
        <f t="shared" si="4"/>
        <v>140</v>
      </c>
      <c r="H29" s="263">
        <f t="shared" si="5"/>
        <v>11.560693641618498</v>
      </c>
      <c r="I29" s="13">
        <f t="shared" si="6"/>
        <v>154</v>
      </c>
      <c r="J29" s="263">
        <f t="shared" si="7"/>
        <v>12.716763005780345</v>
      </c>
      <c r="K29" s="13">
        <f t="shared" si="8"/>
        <v>624</v>
      </c>
      <c r="L29" s="263">
        <f t="shared" si="9"/>
        <v>51.527663088356732</v>
      </c>
      <c r="M29" s="13">
        <f t="shared" si="10"/>
        <v>134</v>
      </c>
      <c r="N29" s="263">
        <f t="shared" si="11"/>
        <v>11.06523534269199</v>
      </c>
      <c r="O29" s="13">
        <f t="shared" si="12"/>
        <v>58</v>
      </c>
      <c r="P29" s="263">
        <f t="shared" si="13"/>
        <v>4.7894302229562351</v>
      </c>
      <c r="Q29" s="13">
        <f t="shared" si="14"/>
        <v>1211</v>
      </c>
      <c r="S29">
        <v>3711</v>
      </c>
      <c r="T29" t="s">
        <v>170</v>
      </c>
      <c r="U29" s="160">
        <v>1211</v>
      </c>
      <c r="V29" s="160">
        <v>13</v>
      </c>
      <c r="W29" s="160">
        <v>17</v>
      </c>
      <c r="X29" s="160">
        <v>19</v>
      </c>
      <c r="Y29" s="160">
        <v>19</v>
      </c>
      <c r="Z29" s="160">
        <v>16</v>
      </c>
      <c r="AA29" s="160">
        <v>17</v>
      </c>
      <c r="AB29" s="160">
        <v>16</v>
      </c>
      <c r="AC29" s="160">
        <v>15</v>
      </c>
      <c r="AD29" s="160">
        <v>13</v>
      </c>
      <c r="AE29" s="160">
        <v>17</v>
      </c>
      <c r="AF29" s="160">
        <v>15</v>
      </c>
      <c r="AG29" s="160">
        <v>18</v>
      </c>
      <c r="AH29" s="160">
        <v>10</v>
      </c>
      <c r="AI29" s="160">
        <v>17</v>
      </c>
      <c r="AJ29" s="160">
        <v>12</v>
      </c>
      <c r="AK29" s="160">
        <v>7</v>
      </c>
      <c r="AL29" s="160">
        <v>10</v>
      </c>
      <c r="AM29" s="160">
        <v>15</v>
      </c>
      <c r="AN29" s="160">
        <v>21</v>
      </c>
      <c r="AO29" s="160">
        <v>13</v>
      </c>
      <c r="AP29" s="160">
        <v>16</v>
      </c>
      <c r="AQ29" s="160">
        <v>21</v>
      </c>
      <c r="AR29" s="160">
        <v>12</v>
      </c>
      <c r="AS29" s="160">
        <v>10</v>
      </c>
      <c r="AT29" s="160">
        <v>18</v>
      </c>
      <c r="AU29" s="160">
        <v>18</v>
      </c>
      <c r="AV29" s="160">
        <v>19</v>
      </c>
      <c r="AW29" s="160">
        <v>20</v>
      </c>
      <c r="AX29" s="160">
        <v>18</v>
      </c>
      <c r="AY29" s="160">
        <v>21</v>
      </c>
      <c r="AZ29" s="160">
        <v>16</v>
      </c>
      <c r="BA29" s="160">
        <v>17</v>
      </c>
      <c r="BB29" s="160">
        <v>21</v>
      </c>
      <c r="BC29" s="160">
        <v>19</v>
      </c>
      <c r="BD29" s="160">
        <v>15</v>
      </c>
      <c r="BE29" s="160">
        <v>15</v>
      </c>
      <c r="BF29" s="160">
        <v>19</v>
      </c>
      <c r="BG29" s="160">
        <v>17</v>
      </c>
      <c r="BH29" s="160">
        <v>19</v>
      </c>
      <c r="BI29" s="160">
        <v>20</v>
      </c>
      <c r="BJ29" s="160">
        <v>16</v>
      </c>
      <c r="BK29" s="160">
        <v>12</v>
      </c>
      <c r="BL29" s="160">
        <v>8</v>
      </c>
      <c r="BM29" s="160">
        <v>16</v>
      </c>
      <c r="BN29" s="160">
        <v>10</v>
      </c>
      <c r="BO29" s="160">
        <v>13</v>
      </c>
      <c r="BP29" s="160">
        <v>18</v>
      </c>
      <c r="BQ29" s="160">
        <v>12</v>
      </c>
      <c r="BR29" s="160">
        <v>7</v>
      </c>
      <c r="BS29" s="160">
        <v>13</v>
      </c>
      <c r="BT29" s="160">
        <v>7</v>
      </c>
      <c r="BU29" s="160">
        <v>14</v>
      </c>
      <c r="BV29" s="160">
        <v>6</v>
      </c>
      <c r="BW29" s="160">
        <v>13</v>
      </c>
      <c r="BX29" s="160">
        <v>15</v>
      </c>
      <c r="BY29" s="160">
        <v>14</v>
      </c>
      <c r="BZ29" s="160">
        <v>14</v>
      </c>
      <c r="CA29" s="160">
        <v>17</v>
      </c>
      <c r="CB29" s="160">
        <v>16</v>
      </c>
      <c r="CC29" s="160">
        <v>15</v>
      </c>
      <c r="CD29" s="160">
        <v>19</v>
      </c>
      <c r="CE29" s="160">
        <v>14</v>
      </c>
      <c r="CF29" s="160">
        <v>13</v>
      </c>
      <c r="CG29" s="160">
        <v>17</v>
      </c>
      <c r="CH29" s="160">
        <v>17</v>
      </c>
      <c r="CI29" s="160">
        <v>16</v>
      </c>
      <c r="CJ29" s="160">
        <v>16</v>
      </c>
      <c r="CK29" s="160">
        <v>14</v>
      </c>
      <c r="CL29" s="160">
        <v>12</v>
      </c>
      <c r="CM29" s="160">
        <v>10</v>
      </c>
      <c r="CN29" s="160">
        <v>12</v>
      </c>
      <c r="CO29" s="160">
        <v>8</v>
      </c>
      <c r="CP29" s="160">
        <v>13</v>
      </c>
      <c r="CQ29" s="160">
        <v>11</v>
      </c>
      <c r="CR29" s="160">
        <v>10</v>
      </c>
      <c r="CS29" s="160">
        <v>10</v>
      </c>
      <c r="CT29" s="160">
        <v>7</v>
      </c>
      <c r="CU29" s="160">
        <v>8</v>
      </c>
      <c r="CV29" s="160">
        <v>12</v>
      </c>
      <c r="CW29" s="160">
        <v>7</v>
      </c>
      <c r="CX29" s="160">
        <v>5</v>
      </c>
      <c r="CY29" s="160">
        <v>9</v>
      </c>
      <c r="CZ29" s="160">
        <v>5</v>
      </c>
      <c r="DA29" s="160">
        <v>5</v>
      </c>
      <c r="DB29" s="160">
        <v>6</v>
      </c>
      <c r="DC29" s="160">
        <v>10</v>
      </c>
      <c r="DD29" s="160">
        <v>4</v>
      </c>
      <c r="DE29" s="160">
        <v>2</v>
      </c>
      <c r="DF29" s="160">
        <v>2</v>
      </c>
      <c r="DG29" s="160">
        <v>3</v>
      </c>
      <c r="DH29" s="160">
        <v>0</v>
      </c>
      <c r="DI29" s="160">
        <v>3</v>
      </c>
      <c r="DJ29" s="160">
        <v>0</v>
      </c>
      <c r="DK29" s="160">
        <v>1</v>
      </c>
      <c r="DL29" s="160">
        <v>0</v>
      </c>
      <c r="DM29" s="160">
        <v>0</v>
      </c>
      <c r="DN29" s="160">
        <v>1</v>
      </c>
      <c r="DO29" s="160">
        <v>1</v>
      </c>
      <c r="DP29" s="160">
        <v>0</v>
      </c>
      <c r="DQ29" s="160">
        <v>0</v>
      </c>
      <c r="DR29" s="160">
        <v>0</v>
      </c>
      <c r="DS29" s="160">
        <v>0</v>
      </c>
      <c r="DT29" s="160">
        <v>0</v>
      </c>
      <c r="DU29" s="160">
        <v>1</v>
      </c>
      <c r="DV29" s="160">
        <v>0</v>
      </c>
      <c r="DW29" s="160">
        <v>0</v>
      </c>
      <c r="DX29" s="160">
        <v>0</v>
      </c>
      <c r="DY29" s="160">
        <v>0</v>
      </c>
      <c r="DZ29" s="160">
        <v>0</v>
      </c>
      <c r="EA29" s="160">
        <v>0</v>
      </c>
    </row>
    <row r="30" spans="1:131">
      <c r="A30">
        <v>3713</v>
      </c>
      <c r="B30" t="s">
        <v>171</v>
      </c>
      <c r="C30" s="14">
        <f t="shared" si="0"/>
        <v>1</v>
      </c>
      <c r="D30" s="264">
        <f t="shared" si="1"/>
        <v>0.98039215686274506</v>
      </c>
      <c r="E30" s="14">
        <f t="shared" si="2"/>
        <v>1</v>
      </c>
      <c r="F30" s="264">
        <f t="shared" si="3"/>
        <v>0.98039215686274506</v>
      </c>
      <c r="G30" s="14">
        <f t="shared" si="4"/>
        <v>8</v>
      </c>
      <c r="H30" s="264">
        <f t="shared" si="5"/>
        <v>7.8431372549019605</v>
      </c>
      <c r="I30" s="14">
        <f t="shared" si="6"/>
        <v>14</v>
      </c>
      <c r="J30" s="264">
        <f t="shared" si="7"/>
        <v>13.725490196078432</v>
      </c>
      <c r="K30" s="14">
        <f t="shared" si="8"/>
        <v>53</v>
      </c>
      <c r="L30" s="264">
        <f t="shared" si="9"/>
        <v>51.960784313725497</v>
      </c>
      <c r="M30" s="14">
        <f t="shared" si="10"/>
        <v>19</v>
      </c>
      <c r="N30" s="264">
        <f t="shared" si="11"/>
        <v>18.627450980392158</v>
      </c>
      <c r="O30" s="14">
        <f t="shared" si="12"/>
        <v>6</v>
      </c>
      <c r="P30" s="264">
        <f t="shared" si="13"/>
        <v>5.8823529411764701</v>
      </c>
      <c r="Q30" s="14">
        <f t="shared" si="14"/>
        <v>102</v>
      </c>
      <c r="S30">
        <v>3713</v>
      </c>
      <c r="T30" t="s">
        <v>171</v>
      </c>
      <c r="U30" s="160">
        <v>102</v>
      </c>
      <c r="V30" s="160">
        <v>1</v>
      </c>
      <c r="W30" s="160">
        <v>0</v>
      </c>
      <c r="X30" s="160">
        <v>0</v>
      </c>
      <c r="Y30" s="160">
        <v>0</v>
      </c>
      <c r="Z30" s="160">
        <v>0</v>
      </c>
      <c r="AA30" s="160">
        <v>1</v>
      </c>
      <c r="AB30" s="160">
        <v>1</v>
      </c>
      <c r="AC30" s="160">
        <v>0</v>
      </c>
      <c r="AD30" s="160">
        <v>0</v>
      </c>
      <c r="AE30" s="160">
        <v>1</v>
      </c>
      <c r="AF30" s="160">
        <v>2</v>
      </c>
      <c r="AG30" s="160">
        <v>0</v>
      </c>
      <c r="AH30" s="160">
        <v>0</v>
      </c>
      <c r="AI30" s="160">
        <v>3</v>
      </c>
      <c r="AJ30" s="160">
        <v>0</v>
      </c>
      <c r="AK30" s="160">
        <v>1</v>
      </c>
      <c r="AL30" s="160">
        <v>0</v>
      </c>
      <c r="AM30" s="160">
        <v>2</v>
      </c>
      <c r="AN30" s="160">
        <v>0</v>
      </c>
      <c r="AO30" s="160">
        <v>3</v>
      </c>
      <c r="AP30" s="160">
        <v>0</v>
      </c>
      <c r="AQ30" s="160">
        <v>1</v>
      </c>
      <c r="AR30" s="160">
        <v>3</v>
      </c>
      <c r="AS30" s="160">
        <v>1</v>
      </c>
      <c r="AT30" s="160">
        <v>1</v>
      </c>
      <c r="AU30" s="160">
        <v>3</v>
      </c>
      <c r="AV30" s="160">
        <v>0</v>
      </c>
      <c r="AW30" s="160">
        <v>5</v>
      </c>
      <c r="AX30" s="160">
        <v>1</v>
      </c>
      <c r="AY30" s="160">
        <v>0</v>
      </c>
      <c r="AZ30" s="160">
        <v>1</v>
      </c>
      <c r="BA30" s="160">
        <v>0</v>
      </c>
      <c r="BB30" s="160">
        <v>1</v>
      </c>
      <c r="BC30" s="160">
        <v>1</v>
      </c>
      <c r="BD30" s="160">
        <v>1</v>
      </c>
      <c r="BE30" s="160">
        <v>0</v>
      </c>
      <c r="BF30" s="160">
        <v>0</v>
      </c>
      <c r="BG30" s="160">
        <v>1</v>
      </c>
      <c r="BH30" s="160">
        <v>0</v>
      </c>
      <c r="BI30" s="160">
        <v>2</v>
      </c>
      <c r="BJ30" s="160">
        <v>2</v>
      </c>
      <c r="BK30" s="160">
        <v>2</v>
      </c>
      <c r="BL30" s="160">
        <v>2</v>
      </c>
      <c r="BM30" s="160">
        <v>1</v>
      </c>
      <c r="BN30" s="160">
        <v>1</v>
      </c>
      <c r="BO30" s="160">
        <v>0</v>
      </c>
      <c r="BP30" s="160">
        <v>0</v>
      </c>
      <c r="BQ30" s="160">
        <v>1</v>
      </c>
      <c r="BR30" s="160">
        <v>0</v>
      </c>
      <c r="BS30" s="160">
        <v>1</v>
      </c>
      <c r="BT30" s="160">
        <v>0</v>
      </c>
      <c r="BU30" s="160">
        <v>0</v>
      </c>
      <c r="BV30" s="160">
        <v>1</v>
      </c>
      <c r="BW30" s="160">
        <v>1</v>
      </c>
      <c r="BX30" s="160">
        <v>3</v>
      </c>
      <c r="BY30" s="160">
        <v>2</v>
      </c>
      <c r="BZ30" s="160">
        <v>2</v>
      </c>
      <c r="CA30" s="160">
        <v>5</v>
      </c>
      <c r="CB30" s="160">
        <v>2</v>
      </c>
      <c r="CC30" s="160">
        <v>4</v>
      </c>
      <c r="CD30" s="160">
        <v>2</v>
      </c>
      <c r="CE30" s="160">
        <v>2</v>
      </c>
      <c r="CF30" s="160">
        <v>0</v>
      </c>
      <c r="CG30" s="160">
        <v>3</v>
      </c>
      <c r="CH30" s="160">
        <v>1</v>
      </c>
      <c r="CI30" s="160">
        <v>0</v>
      </c>
      <c r="CJ30" s="160">
        <v>2</v>
      </c>
      <c r="CK30" s="160">
        <v>3</v>
      </c>
      <c r="CL30" s="160">
        <v>0</v>
      </c>
      <c r="CM30" s="160">
        <v>4</v>
      </c>
      <c r="CN30" s="160">
        <v>0</v>
      </c>
      <c r="CO30" s="160">
        <v>2</v>
      </c>
      <c r="CP30" s="160">
        <v>1</v>
      </c>
      <c r="CQ30" s="160">
        <v>1</v>
      </c>
      <c r="CR30" s="160">
        <v>1</v>
      </c>
      <c r="CS30" s="160">
        <v>2</v>
      </c>
      <c r="CT30" s="160">
        <v>1</v>
      </c>
      <c r="CU30" s="160">
        <v>2</v>
      </c>
      <c r="CV30" s="160">
        <v>1</v>
      </c>
      <c r="CW30" s="160">
        <v>1</v>
      </c>
      <c r="CX30" s="160">
        <v>0</v>
      </c>
      <c r="CY30" s="160">
        <v>0</v>
      </c>
      <c r="CZ30" s="160">
        <v>1</v>
      </c>
      <c r="DA30" s="160">
        <v>1</v>
      </c>
      <c r="DB30" s="160">
        <v>0</v>
      </c>
      <c r="DC30" s="160">
        <v>1</v>
      </c>
      <c r="DD30" s="160">
        <v>1</v>
      </c>
      <c r="DE30" s="160">
        <v>0</v>
      </c>
      <c r="DF30" s="160">
        <v>0</v>
      </c>
      <c r="DG30" s="160">
        <v>1</v>
      </c>
      <c r="DH30" s="160">
        <v>1</v>
      </c>
      <c r="DI30" s="160">
        <v>0</v>
      </c>
      <c r="DJ30" s="160">
        <v>0</v>
      </c>
      <c r="DK30" s="160">
        <v>0</v>
      </c>
      <c r="DL30" s="160">
        <v>0</v>
      </c>
      <c r="DM30" s="160">
        <v>0</v>
      </c>
      <c r="DN30" s="160">
        <v>0</v>
      </c>
      <c r="DO30" s="160">
        <v>0</v>
      </c>
      <c r="DP30" s="160">
        <v>0</v>
      </c>
      <c r="DQ30" s="160">
        <v>0</v>
      </c>
      <c r="DR30" s="160">
        <v>0</v>
      </c>
      <c r="DS30" s="160">
        <v>0</v>
      </c>
      <c r="DT30" s="160">
        <v>0</v>
      </c>
      <c r="DU30" s="160">
        <v>0</v>
      </c>
      <c r="DV30" s="160">
        <v>0</v>
      </c>
      <c r="DW30" s="160">
        <v>0</v>
      </c>
      <c r="DX30" s="160">
        <v>0</v>
      </c>
      <c r="DY30" s="160">
        <v>0</v>
      </c>
      <c r="DZ30" s="160">
        <v>0</v>
      </c>
      <c r="EA30" s="160">
        <v>0</v>
      </c>
    </row>
    <row r="31" spans="1:131">
      <c r="A31" s="98">
        <v>3714</v>
      </c>
      <c r="B31" s="11" t="s">
        <v>172</v>
      </c>
      <c r="C31" s="13">
        <f t="shared" si="0"/>
        <v>19</v>
      </c>
      <c r="D31" s="263">
        <f t="shared" si="1"/>
        <v>1.1404561824729893</v>
      </c>
      <c r="E31" s="13">
        <f t="shared" si="2"/>
        <v>92</v>
      </c>
      <c r="F31" s="263">
        <f t="shared" si="3"/>
        <v>5.5222088835534215</v>
      </c>
      <c r="G31" s="13">
        <f t="shared" si="4"/>
        <v>213</v>
      </c>
      <c r="H31" s="263">
        <f t="shared" si="5"/>
        <v>12.785114045618249</v>
      </c>
      <c r="I31" s="13">
        <f t="shared" si="6"/>
        <v>239</v>
      </c>
      <c r="J31" s="263">
        <f t="shared" si="7"/>
        <v>14.345738295318128</v>
      </c>
      <c r="K31" s="13">
        <f t="shared" si="8"/>
        <v>892</v>
      </c>
      <c r="L31" s="263">
        <f t="shared" si="9"/>
        <v>53.541416566626651</v>
      </c>
      <c r="M31" s="13">
        <f t="shared" si="10"/>
        <v>156</v>
      </c>
      <c r="N31" s="263">
        <f t="shared" si="11"/>
        <v>9.3637454981992807</v>
      </c>
      <c r="O31" s="13">
        <f t="shared" si="12"/>
        <v>55</v>
      </c>
      <c r="P31" s="263">
        <f t="shared" si="13"/>
        <v>3.3013205282112845</v>
      </c>
      <c r="Q31" s="13">
        <f t="shared" si="14"/>
        <v>1666</v>
      </c>
      <c r="S31">
        <v>3714</v>
      </c>
      <c r="T31" t="s">
        <v>172</v>
      </c>
      <c r="U31" s="160">
        <v>1666</v>
      </c>
      <c r="V31" s="160">
        <v>19</v>
      </c>
      <c r="W31" s="160">
        <v>20</v>
      </c>
      <c r="X31" s="160">
        <v>19</v>
      </c>
      <c r="Y31" s="160">
        <v>18</v>
      </c>
      <c r="Z31" s="160">
        <v>17</v>
      </c>
      <c r="AA31" s="160">
        <v>18</v>
      </c>
      <c r="AB31" s="160">
        <v>17</v>
      </c>
      <c r="AC31" s="160">
        <v>19</v>
      </c>
      <c r="AD31" s="160">
        <v>16</v>
      </c>
      <c r="AE31" s="160">
        <v>28</v>
      </c>
      <c r="AF31" s="160">
        <v>28</v>
      </c>
      <c r="AG31" s="160">
        <v>29</v>
      </c>
      <c r="AH31" s="160">
        <v>22</v>
      </c>
      <c r="AI31" s="160">
        <v>16</v>
      </c>
      <c r="AJ31" s="160">
        <v>23</v>
      </c>
      <c r="AK31" s="160">
        <v>15</v>
      </c>
      <c r="AL31" s="160">
        <v>25</v>
      </c>
      <c r="AM31" s="160">
        <v>25</v>
      </c>
      <c r="AN31" s="160">
        <v>27</v>
      </c>
      <c r="AO31" s="160">
        <v>23</v>
      </c>
      <c r="AP31" s="160">
        <v>30</v>
      </c>
      <c r="AQ31" s="160">
        <v>22</v>
      </c>
      <c r="AR31" s="160">
        <v>26</v>
      </c>
      <c r="AS31" s="160">
        <v>18</v>
      </c>
      <c r="AT31" s="160">
        <v>22</v>
      </c>
      <c r="AU31" s="160">
        <v>21</v>
      </c>
      <c r="AV31" s="160">
        <v>20</v>
      </c>
      <c r="AW31" s="160">
        <v>28</v>
      </c>
      <c r="AX31" s="160">
        <v>23</v>
      </c>
      <c r="AY31" s="160">
        <v>26</v>
      </c>
      <c r="AZ31" s="160">
        <v>23</v>
      </c>
      <c r="BA31" s="160">
        <v>23</v>
      </c>
      <c r="BB31" s="160">
        <v>25</v>
      </c>
      <c r="BC31" s="160">
        <v>28</v>
      </c>
      <c r="BD31" s="160">
        <v>20</v>
      </c>
      <c r="BE31" s="160">
        <v>26</v>
      </c>
      <c r="BF31" s="160">
        <v>22</v>
      </c>
      <c r="BG31" s="160">
        <v>31</v>
      </c>
      <c r="BH31" s="160">
        <v>16</v>
      </c>
      <c r="BI31" s="160">
        <v>23</v>
      </c>
      <c r="BJ31" s="160">
        <v>23</v>
      </c>
      <c r="BK31" s="160">
        <v>18</v>
      </c>
      <c r="BL31" s="160">
        <v>14</v>
      </c>
      <c r="BM31" s="160">
        <v>21</v>
      </c>
      <c r="BN31" s="160">
        <v>24</v>
      </c>
      <c r="BO31" s="160">
        <v>23</v>
      </c>
      <c r="BP31" s="160">
        <v>21</v>
      </c>
      <c r="BQ31" s="160">
        <v>23</v>
      </c>
      <c r="BR31" s="160">
        <v>19</v>
      </c>
      <c r="BS31" s="160">
        <v>20</v>
      </c>
      <c r="BT31" s="160">
        <v>13</v>
      </c>
      <c r="BU31" s="160">
        <v>27</v>
      </c>
      <c r="BV31" s="160">
        <v>20</v>
      </c>
      <c r="BW31" s="160">
        <v>17</v>
      </c>
      <c r="BX31" s="160">
        <v>30</v>
      </c>
      <c r="BY31" s="160">
        <v>24</v>
      </c>
      <c r="BZ31" s="160">
        <v>18</v>
      </c>
      <c r="CA31" s="160">
        <v>20</v>
      </c>
      <c r="CB31" s="160">
        <v>19</v>
      </c>
      <c r="CC31" s="160">
        <v>28</v>
      </c>
      <c r="CD31" s="160">
        <v>20</v>
      </c>
      <c r="CE31" s="160">
        <v>29</v>
      </c>
      <c r="CF31" s="160">
        <v>23</v>
      </c>
      <c r="CG31" s="160">
        <v>14</v>
      </c>
      <c r="CH31" s="160">
        <v>13</v>
      </c>
      <c r="CI31" s="160">
        <v>23</v>
      </c>
      <c r="CJ31" s="160">
        <v>14</v>
      </c>
      <c r="CK31" s="160">
        <v>20</v>
      </c>
      <c r="CL31" s="160">
        <v>23</v>
      </c>
      <c r="CM31" s="160">
        <v>11</v>
      </c>
      <c r="CN31" s="160">
        <v>11</v>
      </c>
      <c r="CO31" s="160">
        <v>12</v>
      </c>
      <c r="CP31" s="160">
        <v>18</v>
      </c>
      <c r="CQ31" s="160">
        <v>9</v>
      </c>
      <c r="CR31" s="160">
        <v>10</v>
      </c>
      <c r="CS31" s="160">
        <v>10</v>
      </c>
      <c r="CT31" s="160">
        <v>7</v>
      </c>
      <c r="CU31" s="160">
        <v>11</v>
      </c>
      <c r="CV31" s="160">
        <v>7</v>
      </c>
      <c r="CW31" s="160">
        <v>7</v>
      </c>
      <c r="CX31" s="160">
        <v>7</v>
      </c>
      <c r="CY31" s="160">
        <v>12</v>
      </c>
      <c r="CZ31" s="160">
        <v>6</v>
      </c>
      <c r="DA31" s="160">
        <v>4</v>
      </c>
      <c r="DB31" s="160">
        <v>2</v>
      </c>
      <c r="DC31" s="160">
        <v>3</v>
      </c>
      <c r="DD31" s="160">
        <v>5</v>
      </c>
      <c r="DE31" s="160">
        <v>3</v>
      </c>
      <c r="DF31" s="160">
        <v>4</v>
      </c>
      <c r="DG31" s="160">
        <v>1</v>
      </c>
      <c r="DH31" s="160">
        <v>1</v>
      </c>
      <c r="DI31" s="160">
        <v>1</v>
      </c>
      <c r="DJ31" s="160">
        <v>2</v>
      </c>
      <c r="DK31" s="160">
        <v>1</v>
      </c>
      <c r="DL31" s="160">
        <v>1</v>
      </c>
      <c r="DM31" s="160">
        <v>1</v>
      </c>
      <c r="DN31" s="160">
        <v>0</v>
      </c>
      <c r="DO31" s="160">
        <v>1</v>
      </c>
      <c r="DP31" s="160">
        <v>0</v>
      </c>
      <c r="DQ31" s="160">
        <v>0</v>
      </c>
      <c r="DR31" s="160">
        <v>0</v>
      </c>
      <c r="DS31" s="160">
        <v>0</v>
      </c>
      <c r="DT31" s="160">
        <v>0</v>
      </c>
      <c r="DU31" s="160">
        <v>0</v>
      </c>
      <c r="DV31" s="160">
        <v>0</v>
      </c>
      <c r="DW31" s="160">
        <v>0</v>
      </c>
      <c r="DX31" s="160">
        <v>0</v>
      </c>
      <c r="DY31" s="160">
        <v>0</v>
      </c>
      <c r="DZ31" s="160">
        <v>0</v>
      </c>
      <c r="EA31" s="160">
        <v>0</v>
      </c>
    </row>
    <row r="32" spans="1:131">
      <c r="A32">
        <v>3811</v>
      </c>
      <c r="B32" t="s">
        <v>173</v>
      </c>
      <c r="C32" s="14">
        <f t="shared" si="0"/>
        <v>4</v>
      </c>
      <c r="D32" s="264">
        <f t="shared" si="1"/>
        <v>0.60150375939849632</v>
      </c>
      <c r="E32" s="14">
        <f t="shared" si="2"/>
        <v>27</v>
      </c>
      <c r="F32" s="264">
        <f t="shared" si="3"/>
        <v>4.0601503759398501</v>
      </c>
      <c r="G32" s="14">
        <f t="shared" si="4"/>
        <v>90</v>
      </c>
      <c r="H32" s="264">
        <f t="shared" si="5"/>
        <v>13.533834586466165</v>
      </c>
      <c r="I32" s="14">
        <f t="shared" si="6"/>
        <v>86</v>
      </c>
      <c r="J32" s="264">
        <f t="shared" si="7"/>
        <v>12.93233082706767</v>
      </c>
      <c r="K32" s="14">
        <f t="shared" si="8"/>
        <v>325</v>
      </c>
      <c r="L32" s="264">
        <f t="shared" si="9"/>
        <v>48.872180451127818</v>
      </c>
      <c r="M32" s="14">
        <f t="shared" si="10"/>
        <v>85</v>
      </c>
      <c r="N32" s="264">
        <f t="shared" si="11"/>
        <v>12.781954887218044</v>
      </c>
      <c r="O32" s="14">
        <f t="shared" si="12"/>
        <v>48</v>
      </c>
      <c r="P32" s="264">
        <f t="shared" si="13"/>
        <v>7.2180451127819554</v>
      </c>
      <c r="Q32" s="14">
        <f t="shared" si="14"/>
        <v>665</v>
      </c>
      <c r="S32">
        <v>3811</v>
      </c>
      <c r="T32" t="s">
        <v>173</v>
      </c>
      <c r="U32" s="160">
        <v>665</v>
      </c>
      <c r="V32" s="160">
        <v>4</v>
      </c>
      <c r="W32" s="160">
        <v>7</v>
      </c>
      <c r="X32" s="160">
        <v>6</v>
      </c>
      <c r="Y32" s="160">
        <v>3</v>
      </c>
      <c r="Z32" s="160">
        <v>2</v>
      </c>
      <c r="AA32" s="160">
        <v>9</v>
      </c>
      <c r="AB32" s="160">
        <v>5</v>
      </c>
      <c r="AC32" s="160">
        <v>9</v>
      </c>
      <c r="AD32" s="160">
        <v>7</v>
      </c>
      <c r="AE32" s="160">
        <v>11</v>
      </c>
      <c r="AF32" s="160">
        <v>5</v>
      </c>
      <c r="AG32" s="160">
        <v>7</v>
      </c>
      <c r="AH32" s="160">
        <v>11</v>
      </c>
      <c r="AI32" s="160">
        <v>10</v>
      </c>
      <c r="AJ32" s="160">
        <v>15</v>
      </c>
      <c r="AK32" s="160">
        <v>10</v>
      </c>
      <c r="AL32" s="160">
        <v>7</v>
      </c>
      <c r="AM32" s="160">
        <v>8</v>
      </c>
      <c r="AN32" s="160">
        <v>9</v>
      </c>
      <c r="AO32" s="160">
        <v>8</v>
      </c>
      <c r="AP32" s="160">
        <v>5</v>
      </c>
      <c r="AQ32" s="160">
        <v>11</v>
      </c>
      <c r="AR32" s="160">
        <v>14</v>
      </c>
      <c r="AS32" s="160">
        <v>7</v>
      </c>
      <c r="AT32" s="160">
        <v>5</v>
      </c>
      <c r="AU32" s="160">
        <v>12</v>
      </c>
      <c r="AV32" s="160">
        <v>7</v>
      </c>
      <c r="AW32" s="160">
        <v>7</v>
      </c>
      <c r="AX32" s="160">
        <v>13</v>
      </c>
      <c r="AY32" s="160">
        <v>6</v>
      </c>
      <c r="AZ32" s="160">
        <v>6</v>
      </c>
      <c r="BA32" s="160">
        <v>3</v>
      </c>
      <c r="BB32" s="160">
        <v>9</v>
      </c>
      <c r="BC32" s="160">
        <v>6</v>
      </c>
      <c r="BD32" s="160">
        <v>7</v>
      </c>
      <c r="BE32" s="160">
        <v>4</v>
      </c>
      <c r="BF32" s="160">
        <v>5</v>
      </c>
      <c r="BG32" s="160">
        <v>7</v>
      </c>
      <c r="BH32" s="160">
        <v>8</v>
      </c>
      <c r="BI32" s="160">
        <v>5</v>
      </c>
      <c r="BJ32" s="160">
        <v>2</v>
      </c>
      <c r="BK32" s="160">
        <v>9</v>
      </c>
      <c r="BL32" s="160">
        <v>12</v>
      </c>
      <c r="BM32" s="160">
        <v>6</v>
      </c>
      <c r="BN32" s="160">
        <v>3</v>
      </c>
      <c r="BO32" s="160">
        <v>8</v>
      </c>
      <c r="BP32" s="160">
        <v>7</v>
      </c>
      <c r="BQ32" s="160">
        <v>8</v>
      </c>
      <c r="BR32" s="160">
        <v>10</v>
      </c>
      <c r="BS32" s="160">
        <v>5</v>
      </c>
      <c r="BT32" s="160">
        <v>4</v>
      </c>
      <c r="BU32" s="160">
        <v>16</v>
      </c>
      <c r="BV32" s="160">
        <v>10</v>
      </c>
      <c r="BW32" s="160">
        <v>8</v>
      </c>
      <c r="BX32" s="160">
        <v>10</v>
      </c>
      <c r="BY32" s="160">
        <v>6</v>
      </c>
      <c r="BZ32" s="160">
        <v>12</v>
      </c>
      <c r="CA32" s="160">
        <v>8</v>
      </c>
      <c r="CB32" s="160">
        <v>7</v>
      </c>
      <c r="CC32" s="160">
        <v>8</v>
      </c>
      <c r="CD32" s="160">
        <v>9</v>
      </c>
      <c r="CE32" s="160">
        <v>10</v>
      </c>
      <c r="CF32" s="160">
        <v>16</v>
      </c>
      <c r="CG32" s="160">
        <v>16</v>
      </c>
      <c r="CH32" s="160">
        <v>7</v>
      </c>
      <c r="CI32" s="160">
        <v>8</v>
      </c>
      <c r="CJ32" s="160">
        <v>7</v>
      </c>
      <c r="CK32" s="160">
        <v>6</v>
      </c>
      <c r="CL32" s="160">
        <v>8</v>
      </c>
      <c r="CM32" s="160">
        <v>9</v>
      </c>
      <c r="CN32" s="160">
        <v>7</v>
      </c>
      <c r="CO32" s="160">
        <v>11</v>
      </c>
      <c r="CP32" s="160">
        <v>5</v>
      </c>
      <c r="CQ32" s="160">
        <v>6</v>
      </c>
      <c r="CR32" s="160">
        <v>11</v>
      </c>
      <c r="CS32" s="160">
        <v>7</v>
      </c>
      <c r="CT32" s="160">
        <v>7</v>
      </c>
      <c r="CU32" s="160">
        <v>5</v>
      </c>
      <c r="CV32" s="160">
        <v>2</v>
      </c>
      <c r="CW32" s="160">
        <v>1</v>
      </c>
      <c r="CX32" s="160">
        <v>3</v>
      </c>
      <c r="CY32" s="160">
        <v>3</v>
      </c>
      <c r="CZ32" s="160">
        <v>5</v>
      </c>
      <c r="DA32" s="160">
        <v>9</v>
      </c>
      <c r="DB32" s="160">
        <v>3</v>
      </c>
      <c r="DC32" s="160">
        <v>4</v>
      </c>
      <c r="DD32" s="160">
        <v>1</v>
      </c>
      <c r="DE32" s="160">
        <v>2</v>
      </c>
      <c r="DF32" s="160">
        <v>5</v>
      </c>
      <c r="DG32" s="160">
        <v>3</v>
      </c>
      <c r="DH32" s="160">
        <v>1</v>
      </c>
      <c r="DI32" s="160">
        <v>4</v>
      </c>
      <c r="DJ32" s="160">
        <v>4</v>
      </c>
      <c r="DK32" s="160">
        <v>0</v>
      </c>
      <c r="DL32" s="160">
        <v>0</v>
      </c>
      <c r="DM32" s="160">
        <v>1</v>
      </c>
      <c r="DN32" s="160">
        <v>0</v>
      </c>
      <c r="DO32" s="160">
        <v>0</v>
      </c>
      <c r="DP32" s="160">
        <v>0</v>
      </c>
      <c r="DQ32" s="160">
        <v>0</v>
      </c>
      <c r="DR32" s="160">
        <v>0</v>
      </c>
      <c r="DS32" s="160">
        <v>0</v>
      </c>
      <c r="DT32" s="160">
        <v>0</v>
      </c>
      <c r="DU32" s="160">
        <v>0</v>
      </c>
      <c r="DV32" s="160">
        <v>0</v>
      </c>
      <c r="DW32" s="160">
        <v>0</v>
      </c>
      <c r="DX32" s="160">
        <v>0</v>
      </c>
      <c r="DY32" s="160">
        <v>0</v>
      </c>
      <c r="DZ32" s="160">
        <v>0</v>
      </c>
      <c r="EA32" s="160">
        <v>0</v>
      </c>
    </row>
    <row r="33" spans="1:131">
      <c r="C33" s="19">
        <f>SUM(C23:C32)</f>
        <v>193</v>
      </c>
      <c r="D33" s="265">
        <f t="shared" si="1"/>
        <v>1.1340266760679241</v>
      </c>
      <c r="E33" s="19">
        <f t="shared" ref="E33:Q33" si="17">SUM(E23:E32)</f>
        <v>1015</v>
      </c>
      <c r="F33" s="265">
        <f t="shared" si="3"/>
        <v>5.9639226746577352</v>
      </c>
      <c r="G33" s="19">
        <f t="shared" si="17"/>
        <v>2291</v>
      </c>
      <c r="H33" s="265">
        <f t="shared" si="5"/>
        <v>13.461425465656033</v>
      </c>
      <c r="I33" s="19">
        <f t="shared" si="17"/>
        <v>2181</v>
      </c>
      <c r="J33" s="265">
        <f t="shared" si="7"/>
        <v>12.815089018156179</v>
      </c>
      <c r="K33" s="19">
        <f t="shared" si="17"/>
        <v>8851</v>
      </c>
      <c r="L33" s="265">
        <f t="shared" si="9"/>
        <v>52.006580880192722</v>
      </c>
      <c r="M33" s="19">
        <f t="shared" si="17"/>
        <v>1802</v>
      </c>
      <c r="N33" s="265">
        <f t="shared" si="11"/>
        <v>10.588166167224866</v>
      </c>
      <c r="O33" s="19">
        <f t="shared" si="17"/>
        <v>686</v>
      </c>
      <c r="P33" s="265">
        <f t="shared" si="13"/>
        <v>4.030789118044539</v>
      </c>
      <c r="Q33" s="19">
        <f t="shared" si="17"/>
        <v>17019</v>
      </c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  <c r="BM33" s="160"/>
      <c r="BN33" s="160"/>
      <c r="BO33" s="160"/>
      <c r="BP33" s="160"/>
      <c r="BQ33" s="160"/>
      <c r="BR33" s="160"/>
      <c r="BS33" s="160"/>
      <c r="BT33" s="160"/>
      <c r="BU33" s="160"/>
      <c r="BV33" s="160"/>
      <c r="BW33" s="160"/>
      <c r="BX33" s="160"/>
      <c r="BY33" s="160"/>
      <c r="BZ33" s="160"/>
      <c r="CA33" s="160"/>
      <c r="CB33" s="160"/>
      <c r="CC33" s="160"/>
      <c r="CD33" s="160"/>
      <c r="CE33" s="160"/>
      <c r="CF33" s="160"/>
      <c r="CG33" s="160"/>
      <c r="CH33" s="160"/>
      <c r="CI33" s="160"/>
      <c r="CJ33" s="160"/>
      <c r="CK33" s="160"/>
      <c r="CL33" s="160"/>
      <c r="CM33" s="160"/>
      <c r="CN33" s="160"/>
      <c r="CO33" s="160"/>
      <c r="CP33" s="160"/>
      <c r="CQ33" s="160"/>
      <c r="CR33" s="160"/>
      <c r="CS33" s="160"/>
      <c r="CT33" s="160"/>
      <c r="CU33" s="160"/>
      <c r="CV33" s="160"/>
      <c r="CW33" s="160"/>
      <c r="CX33" s="160"/>
      <c r="CY33" s="160"/>
      <c r="CZ33" s="160"/>
      <c r="DA33" s="160"/>
      <c r="DB33" s="160"/>
      <c r="DC33" s="160"/>
      <c r="DD33" s="160"/>
      <c r="DE33" s="160"/>
      <c r="DF33" s="160"/>
      <c r="DG33" s="160"/>
      <c r="DH33" s="160"/>
      <c r="DI33" s="160"/>
      <c r="DJ33" s="160"/>
      <c r="DK33" s="160"/>
      <c r="DL33" s="160"/>
      <c r="DM33" s="160"/>
      <c r="DN33" s="160"/>
      <c r="DO33" s="160"/>
      <c r="DP33" s="160"/>
      <c r="DQ33" s="160"/>
      <c r="DR33" s="160"/>
      <c r="DS33" s="160"/>
      <c r="DT33" s="160"/>
      <c r="DU33" s="160"/>
      <c r="DV33" s="160"/>
      <c r="DW33" s="160"/>
      <c r="DX33" s="160"/>
      <c r="DY33" s="160"/>
      <c r="DZ33" s="160"/>
      <c r="EA33" s="160"/>
    </row>
    <row r="34" spans="1:131">
      <c r="C34" s="14"/>
      <c r="D34" s="264"/>
      <c r="E34" s="14"/>
      <c r="F34" s="264"/>
      <c r="G34" s="14"/>
      <c r="H34" s="264"/>
      <c r="I34" s="14"/>
      <c r="J34" s="264"/>
      <c r="K34" s="14"/>
      <c r="L34" s="264"/>
      <c r="M34" s="14"/>
      <c r="N34" s="264"/>
      <c r="O34" s="14"/>
      <c r="P34" s="264"/>
      <c r="Q34" s="14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0"/>
      <c r="BW34" s="160"/>
      <c r="BX34" s="160"/>
      <c r="BY34" s="160"/>
      <c r="BZ34" s="160"/>
      <c r="CA34" s="160"/>
      <c r="CB34" s="160"/>
      <c r="CC34" s="160"/>
      <c r="CD34" s="160"/>
      <c r="CE34" s="160"/>
      <c r="CF34" s="160"/>
      <c r="CG34" s="160"/>
      <c r="CH34" s="160"/>
      <c r="CI34" s="160"/>
      <c r="CJ34" s="160"/>
      <c r="CK34" s="160"/>
      <c r="CL34" s="160"/>
      <c r="CM34" s="160"/>
      <c r="CN34" s="160"/>
      <c r="CO34" s="160"/>
      <c r="CP34" s="160"/>
      <c r="CQ34" s="160"/>
      <c r="CR34" s="160"/>
      <c r="CS34" s="160"/>
      <c r="CT34" s="160"/>
      <c r="CU34" s="160"/>
      <c r="CV34" s="160"/>
      <c r="CW34" s="160"/>
      <c r="CX34" s="160"/>
      <c r="CY34" s="160"/>
      <c r="CZ34" s="160"/>
      <c r="DA34" s="160"/>
      <c r="DB34" s="160"/>
      <c r="DC34" s="160"/>
      <c r="DD34" s="160"/>
      <c r="DE34" s="160"/>
      <c r="DF34" s="160"/>
      <c r="DG34" s="160"/>
      <c r="DH34" s="160"/>
      <c r="DI34" s="160"/>
      <c r="DJ34" s="160"/>
      <c r="DK34" s="160"/>
      <c r="DL34" s="160"/>
      <c r="DM34" s="160"/>
      <c r="DN34" s="160"/>
      <c r="DO34" s="160"/>
      <c r="DP34" s="160"/>
      <c r="DQ34" s="160"/>
      <c r="DR34" s="160"/>
      <c r="DS34" s="160"/>
      <c r="DT34" s="160"/>
      <c r="DU34" s="160"/>
      <c r="DV34" s="160"/>
      <c r="DW34" s="160"/>
      <c r="DX34" s="160"/>
      <c r="DY34" s="160"/>
      <c r="DZ34" s="160"/>
      <c r="EA34" s="160"/>
    </row>
    <row r="35" spans="1:131">
      <c r="A35" s="98">
        <v>4100</v>
      </c>
      <c r="B35" s="11" t="s">
        <v>174</v>
      </c>
      <c r="C35" s="13">
        <f t="shared" si="0"/>
        <v>12</v>
      </c>
      <c r="D35" s="263">
        <f t="shared" si="1"/>
        <v>1.2552301255230125</v>
      </c>
      <c r="E35" s="13">
        <f t="shared" si="2"/>
        <v>59</v>
      </c>
      <c r="F35" s="263">
        <f t="shared" si="3"/>
        <v>6.1715481171548117</v>
      </c>
      <c r="G35" s="13">
        <f t="shared" si="4"/>
        <v>122</v>
      </c>
      <c r="H35" s="263">
        <f t="shared" si="5"/>
        <v>12.761506276150628</v>
      </c>
      <c r="I35" s="13">
        <f t="shared" si="6"/>
        <v>123</v>
      </c>
      <c r="J35" s="263">
        <f t="shared" si="7"/>
        <v>12.866108786610878</v>
      </c>
      <c r="K35" s="13">
        <f t="shared" si="8"/>
        <v>502</v>
      </c>
      <c r="L35" s="263">
        <f t="shared" si="9"/>
        <v>52.51046025104602</v>
      </c>
      <c r="M35" s="13">
        <f t="shared" si="10"/>
        <v>102</v>
      </c>
      <c r="N35" s="263">
        <f t="shared" si="11"/>
        <v>10.669456066945607</v>
      </c>
      <c r="O35" s="13">
        <f t="shared" si="12"/>
        <v>36</v>
      </c>
      <c r="P35" s="263">
        <f t="shared" si="13"/>
        <v>3.7656903765690379</v>
      </c>
      <c r="Q35" s="13">
        <f t="shared" si="14"/>
        <v>956</v>
      </c>
      <c r="S35">
        <v>4100</v>
      </c>
      <c r="T35" t="s">
        <v>174</v>
      </c>
      <c r="U35" s="160">
        <v>956</v>
      </c>
      <c r="V35" s="160">
        <v>12</v>
      </c>
      <c r="W35" s="160">
        <v>14</v>
      </c>
      <c r="X35" s="160">
        <v>14</v>
      </c>
      <c r="Y35" s="160">
        <v>12</v>
      </c>
      <c r="Z35" s="160">
        <v>9</v>
      </c>
      <c r="AA35" s="160">
        <v>10</v>
      </c>
      <c r="AB35" s="160">
        <v>14</v>
      </c>
      <c r="AC35" s="160">
        <v>10</v>
      </c>
      <c r="AD35" s="160">
        <v>9</v>
      </c>
      <c r="AE35" s="160">
        <v>12</v>
      </c>
      <c r="AF35" s="160">
        <v>15</v>
      </c>
      <c r="AG35" s="160">
        <v>12</v>
      </c>
      <c r="AH35" s="160">
        <v>12</v>
      </c>
      <c r="AI35" s="160">
        <v>15</v>
      </c>
      <c r="AJ35" s="160">
        <v>16</v>
      </c>
      <c r="AK35" s="160">
        <v>7</v>
      </c>
      <c r="AL35" s="160">
        <v>11</v>
      </c>
      <c r="AM35" s="160">
        <v>14</v>
      </c>
      <c r="AN35" s="160">
        <v>10</v>
      </c>
      <c r="AO35" s="160">
        <v>13</v>
      </c>
      <c r="AP35" s="160">
        <v>8</v>
      </c>
      <c r="AQ35" s="160">
        <v>11</v>
      </c>
      <c r="AR35" s="160">
        <v>18</v>
      </c>
      <c r="AS35" s="160">
        <v>19</v>
      </c>
      <c r="AT35" s="160">
        <v>7</v>
      </c>
      <c r="AU35" s="160">
        <v>12</v>
      </c>
      <c r="AV35" s="160">
        <v>13</v>
      </c>
      <c r="AW35" s="160">
        <v>13</v>
      </c>
      <c r="AX35" s="160">
        <v>7</v>
      </c>
      <c r="AY35" s="160">
        <v>14</v>
      </c>
      <c r="AZ35" s="160">
        <v>8</v>
      </c>
      <c r="BA35" s="160">
        <v>13</v>
      </c>
      <c r="BB35" s="160">
        <v>12</v>
      </c>
      <c r="BC35" s="160">
        <v>7</v>
      </c>
      <c r="BD35" s="160">
        <v>14</v>
      </c>
      <c r="BE35" s="160">
        <v>9</v>
      </c>
      <c r="BF35" s="160">
        <v>20</v>
      </c>
      <c r="BG35" s="160">
        <v>12</v>
      </c>
      <c r="BH35" s="160">
        <v>10</v>
      </c>
      <c r="BI35" s="160">
        <v>15</v>
      </c>
      <c r="BJ35" s="160">
        <v>12</v>
      </c>
      <c r="BK35" s="160">
        <v>15</v>
      </c>
      <c r="BL35" s="160">
        <v>8</v>
      </c>
      <c r="BM35" s="160">
        <v>10</v>
      </c>
      <c r="BN35" s="160">
        <v>9</v>
      </c>
      <c r="BO35" s="160">
        <v>15</v>
      </c>
      <c r="BP35" s="160">
        <v>9</v>
      </c>
      <c r="BQ35" s="160">
        <v>11</v>
      </c>
      <c r="BR35" s="160">
        <v>15</v>
      </c>
      <c r="BS35" s="160">
        <v>17</v>
      </c>
      <c r="BT35" s="160">
        <v>10</v>
      </c>
      <c r="BU35" s="160">
        <v>11</v>
      </c>
      <c r="BV35" s="160">
        <v>7</v>
      </c>
      <c r="BW35" s="160">
        <v>8</v>
      </c>
      <c r="BX35" s="160">
        <v>12</v>
      </c>
      <c r="BY35" s="160">
        <v>9</v>
      </c>
      <c r="BZ35" s="160">
        <v>5</v>
      </c>
      <c r="CA35" s="160">
        <v>15</v>
      </c>
      <c r="CB35" s="160">
        <v>15</v>
      </c>
      <c r="CC35" s="160">
        <v>18</v>
      </c>
      <c r="CD35" s="160">
        <v>12</v>
      </c>
      <c r="CE35" s="160">
        <v>14</v>
      </c>
      <c r="CF35" s="160">
        <v>13</v>
      </c>
      <c r="CG35" s="160">
        <v>17</v>
      </c>
      <c r="CH35" s="160">
        <v>13</v>
      </c>
      <c r="CI35" s="160">
        <v>19</v>
      </c>
      <c r="CJ35" s="160">
        <v>16</v>
      </c>
      <c r="CK35" s="160">
        <v>12</v>
      </c>
      <c r="CL35" s="160">
        <v>17</v>
      </c>
      <c r="CM35" s="160">
        <v>7</v>
      </c>
      <c r="CN35" s="160">
        <v>12</v>
      </c>
      <c r="CO35" s="160">
        <v>9</v>
      </c>
      <c r="CP35" s="160">
        <v>11</v>
      </c>
      <c r="CQ35" s="160">
        <v>7</v>
      </c>
      <c r="CR35" s="160">
        <v>9</v>
      </c>
      <c r="CS35" s="160">
        <v>4</v>
      </c>
      <c r="CT35" s="160">
        <v>4</v>
      </c>
      <c r="CU35" s="160">
        <v>5</v>
      </c>
      <c r="CV35" s="160">
        <v>3</v>
      </c>
      <c r="CW35" s="160">
        <v>2</v>
      </c>
      <c r="CX35" s="160">
        <v>6</v>
      </c>
      <c r="CY35" s="160">
        <v>3</v>
      </c>
      <c r="CZ35" s="160">
        <v>4</v>
      </c>
      <c r="DA35" s="160">
        <v>2</v>
      </c>
      <c r="DB35" s="160">
        <v>5</v>
      </c>
      <c r="DC35" s="160">
        <v>2</v>
      </c>
      <c r="DD35" s="160">
        <v>3</v>
      </c>
      <c r="DE35" s="160">
        <v>1</v>
      </c>
      <c r="DF35" s="160">
        <v>5</v>
      </c>
      <c r="DG35" s="160">
        <v>1</v>
      </c>
      <c r="DH35" s="160">
        <v>0</v>
      </c>
      <c r="DI35" s="160">
        <v>2</v>
      </c>
      <c r="DJ35" s="160">
        <v>0</v>
      </c>
      <c r="DK35" s="160">
        <v>1</v>
      </c>
      <c r="DL35" s="160">
        <v>0</v>
      </c>
      <c r="DM35" s="160">
        <v>0</v>
      </c>
      <c r="DN35" s="160">
        <v>0</v>
      </c>
      <c r="DO35" s="160">
        <v>0</v>
      </c>
      <c r="DP35" s="160">
        <v>0</v>
      </c>
      <c r="DQ35" s="160">
        <v>0</v>
      </c>
      <c r="DR35" s="160">
        <v>0</v>
      </c>
      <c r="DS35" s="160">
        <v>0</v>
      </c>
      <c r="DT35" s="160">
        <v>0</v>
      </c>
      <c r="DU35" s="160">
        <v>0</v>
      </c>
      <c r="DV35" s="160">
        <v>1</v>
      </c>
      <c r="DW35" s="160">
        <v>0</v>
      </c>
      <c r="DX35" s="160">
        <v>0</v>
      </c>
      <c r="DY35" s="160">
        <v>0</v>
      </c>
      <c r="DZ35" s="160">
        <v>0</v>
      </c>
      <c r="EA35" s="160">
        <v>0</v>
      </c>
    </row>
    <row r="36" spans="1:131">
      <c r="A36">
        <v>4200</v>
      </c>
      <c r="B36" t="s">
        <v>175</v>
      </c>
      <c r="C36" s="14">
        <f t="shared" si="0"/>
        <v>43</v>
      </c>
      <c r="D36" s="264">
        <f t="shared" si="1"/>
        <v>1.1197916666666667</v>
      </c>
      <c r="E36" s="14">
        <f t="shared" si="2"/>
        <v>230</v>
      </c>
      <c r="F36" s="264">
        <f t="shared" si="3"/>
        <v>5.9895833333333339</v>
      </c>
      <c r="G36" s="14">
        <f t="shared" si="4"/>
        <v>466</v>
      </c>
      <c r="H36" s="264">
        <f t="shared" si="5"/>
        <v>12.135416666666666</v>
      </c>
      <c r="I36" s="14">
        <f t="shared" si="6"/>
        <v>519</v>
      </c>
      <c r="J36" s="264">
        <f t="shared" si="7"/>
        <v>13.515625</v>
      </c>
      <c r="K36" s="14">
        <f t="shared" si="8"/>
        <v>2035</v>
      </c>
      <c r="L36" s="264">
        <f t="shared" si="9"/>
        <v>52.994791666666664</v>
      </c>
      <c r="M36" s="14">
        <f t="shared" si="10"/>
        <v>360</v>
      </c>
      <c r="N36" s="264">
        <f t="shared" si="11"/>
        <v>9.375</v>
      </c>
      <c r="O36" s="14">
        <f t="shared" si="12"/>
        <v>187</v>
      </c>
      <c r="P36" s="264">
        <f t="shared" si="13"/>
        <v>4.869791666666667</v>
      </c>
      <c r="Q36" s="14">
        <f t="shared" si="14"/>
        <v>3840</v>
      </c>
      <c r="S36">
        <v>4200</v>
      </c>
      <c r="T36" t="s">
        <v>175</v>
      </c>
      <c r="U36" s="160">
        <v>3840</v>
      </c>
      <c r="V36" s="160">
        <v>43</v>
      </c>
      <c r="W36" s="160">
        <v>46</v>
      </c>
      <c r="X36" s="160">
        <v>42</v>
      </c>
      <c r="Y36" s="160">
        <v>47</v>
      </c>
      <c r="Z36" s="160">
        <v>39</v>
      </c>
      <c r="AA36" s="160">
        <v>56</v>
      </c>
      <c r="AB36" s="160">
        <v>54</v>
      </c>
      <c r="AC36" s="160">
        <v>39</v>
      </c>
      <c r="AD36" s="160">
        <v>37</v>
      </c>
      <c r="AE36" s="160">
        <v>53</v>
      </c>
      <c r="AF36" s="160">
        <v>55</v>
      </c>
      <c r="AG36" s="160">
        <v>49</v>
      </c>
      <c r="AH36" s="160">
        <v>48</v>
      </c>
      <c r="AI36" s="160">
        <v>47</v>
      </c>
      <c r="AJ36" s="160">
        <v>33</v>
      </c>
      <c r="AK36" s="160">
        <v>51</v>
      </c>
      <c r="AL36" s="160">
        <v>44</v>
      </c>
      <c r="AM36" s="160">
        <v>38</v>
      </c>
      <c r="AN36" s="160">
        <v>29</v>
      </c>
      <c r="AO36" s="160">
        <v>60</v>
      </c>
      <c r="AP36" s="160">
        <v>47</v>
      </c>
      <c r="AQ36" s="160">
        <v>56</v>
      </c>
      <c r="AR36" s="160">
        <v>49</v>
      </c>
      <c r="AS36" s="160">
        <v>68</v>
      </c>
      <c r="AT36" s="160">
        <v>60</v>
      </c>
      <c r="AU36" s="160">
        <v>68</v>
      </c>
      <c r="AV36" s="160">
        <v>58</v>
      </c>
      <c r="AW36" s="160">
        <v>59</v>
      </c>
      <c r="AX36" s="160">
        <v>50</v>
      </c>
      <c r="AY36" s="160">
        <v>66</v>
      </c>
      <c r="AZ36" s="160">
        <v>69</v>
      </c>
      <c r="BA36" s="160">
        <v>60</v>
      </c>
      <c r="BB36" s="160">
        <v>53</v>
      </c>
      <c r="BC36" s="160">
        <v>53</v>
      </c>
      <c r="BD36" s="160">
        <v>46</v>
      </c>
      <c r="BE36" s="160">
        <v>44</v>
      </c>
      <c r="BF36" s="160">
        <v>58</v>
      </c>
      <c r="BG36" s="160">
        <v>52</v>
      </c>
      <c r="BH36" s="160">
        <v>54</v>
      </c>
      <c r="BI36" s="160">
        <v>50</v>
      </c>
      <c r="BJ36" s="160">
        <v>57</v>
      </c>
      <c r="BK36" s="160">
        <v>45</v>
      </c>
      <c r="BL36" s="160">
        <v>41</v>
      </c>
      <c r="BM36" s="160">
        <v>47</v>
      </c>
      <c r="BN36" s="160">
        <v>46</v>
      </c>
      <c r="BO36" s="160">
        <v>48</v>
      </c>
      <c r="BP36" s="160">
        <v>40</v>
      </c>
      <c r="BQ36" s="160">
        <v>43</v>
      </c>
      <c r="BR36" s="160">
        <v>45</v>
      </c>
      <c r="BS36" s="160">
        <v>47</v>
      </c>
      <c r="BT36" s="160">
        <v>50</v>
      </c>
      <c r="BU36" s="160">
        <v>39</v>
      </c>
      <c r="BV36" s="160">
        <v>46</v>
      </c>
      <c r="BW36" s="160">
        <v>36</v>
      </c>
      <c r="BX36" s="160">
        <v>35</v>
      </c>
      <c r="BY36" s="160">
        <v>42</v>
      </c>
      <c r="BZ36" s="160">
        <v>55</v>
      </c>
      <c r="CA36" s="160">
        <v>53</v>
      </c>
      <c r="CB36" s="160">
        <v>71</v>
      </c>
      <c r="CC36" s="160">
        <v>55</v>
      </c>
      <c r="CD36" s="160">
        <v>39</v>
      </c>
      <c r="CE36" s="160">
        <v>49</v>
      </c>
      <c r="CF36" s="160">
        <v>56</v>
      </c>
      <c r="CG36" s="160">
        <v>48</v>
      </c>
      <c r="CH36" s="160">
        <v>42</v>
      </c>
      <c r="CI36" s="160">
        <v>49</v>
      </c>
      <c r="CJ36" s="160">
        <v>39</v>
      </c>
      <c r="CK36" s="160">
        <v>50</v>
      </c>
      <c r="CL36" s="160">
        <v>36</v>
      </c>
      <c r="CM36" s="160">
        <v>33</v>
      </c>
      <c r="CN36" s="160">
        <v>22</v>
      </c>
      <c r="CO36" s="160">
        <v>29</v>
      </c>
      <c r="CP36" s="160">
        <v>22</v>
      </c>
      <c r="CQ36" s="160">
        <v>26</v>
      </c>
      <c r="CR36" s="160">
        <v>36</v>
      </c>
      <c r="CS36" s="160">
        <v>23</v>
      </c>
      <c r="CT36" s="160">
        <v>23</v>
      </c>
      <c r="CU36" s="160">
        <v>18</v>
      </c>
      <c r="CV36" s="160">
        <v>16</v>
      </c>
      <c r="CW36" s="160">
        <v>26</v>
      </c>
      <c r="CX36" s="160">
        <v>18</v>
      </c>
      <c r="CY36" s="160">
        <v>25</v>
      </c>
      <c r="CZ36" s="160">
        <v>15</v>
      </c>
      <c r="DA36" s="160">
        <v>14</v>
      </c>
      <c r="DB36" s="160">
        <v>14</v>
      </c>
      <c r="DC36" s="160">
        <v>13</v>
      </c>
      <c r="DD36" s="160">
        <v>14</v>
      </c>
      <c r="DE36" s="160">
        <v>12</v>
      </c>
      <c r="DF36" s="160">
        <v>10</v>
      </c>
      <c r="DG36" s="160">
        <v>12</v>
      </c>
      <c r="DH36" s="160">
        <v>11</v>
      </c>
      <c r="DI36" s="160">
        <v>10</v>
      </c>
      <c r="DJ36" s="160">
        <v>4</v>
      </c>
      <c r="DK36" s="160">
        <v>4</v>
      </c>
      <c r="DL36" s="160">
        <v>7</v>
      </c>
      <c r="DM36" s="160">
        <v>3</v>
      </c>
      <c r="DN36" s="160">
        <v>0</v>
      </c>
      <c r="DO36" s="160">
        <v>0</v>
      </c>
      <c r="DP36" s="160">
        <v>0</v>
      </c>
      <c r="DQ36" s="160">
        <v>0</v>
      </c>
      <c r="DR36" s="160">
        <v>0</v>
      </c>
      <c r="DS36" s="160">
        <v>0</v>
      </c>
      <c r="DT36" s="160">
        <v>0</v>
      </c>
      <c r="DU36" s="160">
        <v>1</v>
      </c>
      <c r="DV36" s="160">
        <v>0</v>
      </c>
      <c r="DW36" s="160">
        <v>0</v>
      </c>
      <c r="DX36" s="160">
        <v>0</v>
      </c>
      <c r="DY36" s="160">
        <v>0</v>
      </c>
      <c r="DZ36" s="160">
        <v>0</v>
      </c>
      <c r="EA36" s="160">
        <v>0</v>
      </c>
    </row>
    <row r="37" spans="1:131">
      <c r="A37" s="11">
        <v>4502</v>
      </c>
      <c r="B37" s="11" t="s">
        <v>176</v>
      </c>
      <c r="C37" s="13">
        <f t="shared" si="0"/>
        <v>2</v>
      </c>
      <c r="D37" s="263">
        <f t="shared" si="1"/>
        <v>0.85836909871244638</v>
      </c>
      <c r="E37" s="13">
        <f t="shared" si="2"/>
        <v>13</v>
      </c>
      <c r="F37" s="263">
        <f t="shared" si="3"/>
        <v>5.5793991416309012</v>
      </c>
      <c r="G37" s="13">
        <f t="shared" si="4"/>
        <v>30</v>
      </c>
      <c r="H37" s="263">
        <f t="shared" si="5"/>
        <v>12.875536480686694</v>
      </c>
      <c r="I37" s="13">
        <f t="shared" si="6"/>
        <v>30</v>
      </c>
      <c r="J37" s="263">
        <f t="shared" si="7"/>
        <v>12.875536480686694</v>
      </c>
      <c r="K37" s="13">
        <f t="shared" si="8"/>
        <v>109</v>
      </c>
      <c r="L37" s="263">
        <f t="shared" si="9"/>
        <v>46.781115879828327</v>
      </c>
      <c r="M37" s="13">
        <f t="shared" si="10"/>
        <v>33</v>
      </c>
      <c r="N37" s="263">
        <f t="shared" si="11"/>
        <v>14.163090128755366</v>
      </c>
      <c r="O37" s="13">
        <f t="shared" si="12"/>
        <v>16</v>
      </c>
      <c r="P37" s="263">
        <f t="shared" si="13"/>
        <v>6.866952789699571</v>
      </c>
      <c r="Q37" s="13">
        <f t="shared" si="14"/>
        <v>233</v>
      </c>
      <c r="S37">
        <v>4502</v>
      </c>
      <c r="T37" t="s">
        <v>176</v>
      </c>
      <c r="U37" s="160">
        <v>233</v>
      </c>
      <c r="V37" s="160">
        <v>2</v>
      </c>
      <c r="W37" s="160">
        <v>0</v>
      </c>
      <c r="X37" s="160">
        <v>2</v>
      </c>
      <c r="Y37" s="160">
        <v>4</v>
      </c>
      <c r="Z37" s="160">
        <v>4</v>
      </c>
      <c r="AA37" s="160">
        <v>3</v>
      </c>
      <c r="AB37" s="160">
        <v>0</v>
      </c>
      <c r="AC37" s="160">
        <v>2</v>
      </c>
      <c r="AD37" s="160">
        <v>5</v>
      </c>
      <c r="AE37" s="160">
        <v>2</v>
      </c>
      <c r="AF37" s="160">
        <v>2</v>
      </c>
      <c r="AG37" s="160">
        <v>2</v>
      </c>
      <c r="AH37" s="160">
        <v>6</v>
      </c>
      <c r="AI37" s="160">
        <v>3</v>
      </c>
      <c r="AJ37" s="160">
        <v>3</v>
      </c>
      <c r="AK37" s="160">
        <v>5</v>
      </c>
      <c r="AL37" s="160">
        <v>3</v>
      </c>
      <c r="AM37" s="160">
        <v>5</v>
      </c>
      <c r="AN37" s="160">
        <v>4</v>
      </c>
      <c r="AO37" s="160">
        <v>5</v>
      </c>
      <c r="AP37" s="160">
        <v>2</v>
      </c>
      <c r="AQ37" s="160">
        <v>3</v>
      </c>
      <c r="AR37" s="160">
        <v>3</v>
      </c>
      <c r="AS37" s="160">
        <v>2</v>
      </c>
      <c r="AT37" s="160">
        <v>0</v>
      </c>
      <c r="AU37" s="160">
        <v>3</v>
      </c>
      <c r="AV37" s="160">
        <v>3</v>
      </c>
      <c r="AW37" s="160">
        <v>1</v>
      </c>
      <c r="AX37" s="160">
        <v>4</v>
      </c>
      <c r="AY37" s="160">
        <v>5</v>
      </c>
      <c r="AZ37" s="160">
        <v>2</v>
      </c>
      <c r="BA37" s="160">
        <v>1</v>
      </c>
      <c r="BB37" s="160">
        <v>1</v>
      </c>
      <c r="BC37" s="160">
        <v>0</v>
      </c>
      <c r="BD37" s="160">
        <v>0</v>
      </c>
      <c r="BE37" s="160">
        <v>0</v>
      </c>
      <c r="BF37" s="160">
        <v>4</v>
      </c>
      <c r="BG37" s="160">
        <v>1</v>
      </c>
      <c r="BH37" s="160">
        <v>3</v>
      </c>
      <c r="BI37" s="160">
        <v>1</v>
      </c>
      <c r="BJ37" s="160">
        <v>1</v>
      </c>
      <c r="BK37" s="160">
        <v>4</v>
      </c>
      <c r="BL37" s="160">
        <v>3</v>
      </c>
      <c r="BM37" s="160">
        <v>5</v>
      </c>
      <c r="BN37" s="160">
        <v>1</v>
      </c>
      <c r="BO37" s="160">
        <v>7</v>
      </c>
      <c r="BP37" s="160">
        <v>2</v>
      </c>
      <c r="BQ37" s="160">
        <v>0</v>
      </c>
      <c r="BR37" s="160">
        <v>0</v>
      </c>
      <c r="BS37" s="160">
        <v>0</v>
      </c>
      <c r="BT37" s="160">
        <v>3</v>
      </c>
      <c r="BU37" s="160">
        <v>4</v>
      </c>
      <c r="BV37" s="160">
        <v>1</v>
      </c>
      <c r="BW37" s="160">
        <v>3</v>
      </c>
      <c r="BX37" s="160">
        <v>2</v>
      </c>
      <c r="BY37" s="160">
        <v>3</v>
      </c>
      <c r="BZ37" s="160">
        <v>2</v>
      </c>
      <c r="CA37" s="160">
        <v>4</v>
      </c>
      <c r="CB37" s="160">
        <v>4</v>
      </c>
      <c r="CC37" s="160">
        <v>6</v>
      </c>
      <c r="CD37" s="160">
        <v>3</v>
      </c>
      <c r="CE37" s="160">
        <v>4</v>
      </c>
      <c r="CF37" s="160">
        <v>6</v>
      </c>
      <c r="CG37" s="160">
        <v>2</v>
      </c>
      <c r="CH37" s="160">
        <v>4</v>
      </c>
      <c r="CI37" s="160">
        <v>6</v>
      </c>
      <c r="CJ37" s="160">
        <v>3</v>
      </c>
      <c r="CK37" s="160">
        <v>6</v>
      </c>
      <c r="CL37" s="160">
        <v>3</v>
      </c>
      <c r="CM37" s="160">
        <v>0</v>
      </c>
      <c r="CN37" s="160">
        <v>2</v>
      </c>
      <c r="CO37" s="160">
        <v>4</v>
      </c>
      <c r="CP37" s="160">
        <v>2</v>
      </c>
      <c r="CQ37" s="160">
        <v>0</v>
      </c>
      <c r="CR37" s="160">
        <v>3</v>
      </c>
      <c r="CS37" s="160">
        <v>3</v>
      </c>
      <c r="CT37" s="160">
        <v>4</v>
      </c>
      <c r="CU37" s="160">
        <v>3</v>
      </c>
      <c r="CV37" s="160">
        <v>1</v>
      </c>
      <c r="CW37" s="160">
        <v>2</v>
      </c>
      <c r="CX37" s="160">
        <v>2</v>
      </c>
      <c r="CY37" s="160">
        <v>1</v>
      </c>
      <c r="CZ37" s="160">
        <v>1</v>
      </c>
      <c r="DA37" s="160">
        <v>3</v>
      </c>
      <c r="DB37" s="160">
        <v>1</v>
      </c>
      <c r="DC37" s="160">
        <v>1</v>
      </c>
      <c r="DD37" s="160">
        <v>3</v>
      </c>
      <c r="DE37" s="160">
        <v>0</v>
      </c>
      <c r="DF37" s="160">
        <v>1</v>
      </c>
      <c r="DG37" s="160">
        <v>1</v>
      </c>
      <c r="DH37" s="160">
        <v>0</v>
      </c>
      <c r="DI37" s="160">
        <v>0</v>
      </c>
      <c r="DJ37" s="160">
        <v>0</v>
      </c>
      <c r="DK37" s="160">
        <v>0</v>
      </c>
      <c r="DL37" s="160">
        <v>2</v>
      </c>
      <c r="DM37" s="160">
        <v>0</v>
      </c>
      <c r="DN37" s="160">
        <v>0</v>
      </c>
      <c r="DO37" s="160">
        <v>0</v>
      </c>
      <c r="DP37" s="160">
        <v>0</v>
      </c>
      <c r="DQ37" s="160">
        <v>0</v>
      </c>
      <c r="DR37" s="160">
        <v>0</v>
      </c>
      <c r="DS37" s="160">
        <v>0</v>
      </c>
      <c r="DT37" s="160">
        <v>0</v>
      </c>
      <c r="DU37" s="160">
        <v>0</v>
      </c>
      <c r="DV37" s="160">
        <v>0</v>
      </c>
      <c r="DW37" s="160">
        <v>0</v>
      </c>
      <c r="DX37" s="160">
        <v>0</v>
      </c>
      <c r="DY37" s="160">
        <v>0</v>
      </c>
      <c r="DZ37" s="160">
        <v>0</v>
      </c>
      <c r="EA37" s="160">
        <v>0</v>
      </c>
    </row>
    <row r="38" spans="1:131">
      <c r="A38">
        <v>4604</v>
      </c>
      <c r="B38" t="s">
        <v>177</v>
      </c>
      <c r="C38" s="14">
        <f t="shared" si="0"/>
        <v>1</v>
      </c>
      <c r="D38" s="264">
        <f t="shared" si="1"/>
        <v>0.39215686274509803</v>
      </c>
      <c r="E38" s="14">
        <f t="shared" si="2"/>
        <v>12</v>
      </c>
      <c r="F38" s="264">
        <f t="shared" si="3"/>
        <v>4.7058823529411766</v>
      </c>
      <c r="G38" s="14">
        <f t="shared" si="4"/>
        <v>33</v>
      </c>
      <c r="H38" s="264">
        <f t="shared" si="5"/>
        <v>12.941176470588237</v>
      </c>
      <c r="I38" s="14">
        <f t="shared" si="6"/>
        <v>40</v>
      </c>
      <c r="J38" s="264">
        <f t="shared" si="7"/>
        <v>15.686274509803921</v>
      </c>
      <c r="K38" s="14">
        <f t="shared" si="8"/>
        <v>148</v>
      </c>
      <c r="L38" s="264">
        <f t="shared" si="9"/>
        <v>58.039215686274517</v>
      </c>
      <c r="M38" s="14">
        <f t="shared" si="10"/>
        <v>15</v>
      </c>
      <c r="N38" s="264">
        <f t="shared" si="11"/>
        <v>5.8823529411764701</v>
      </c>
      <c r="O38" s="14">
        <f t="shared" si="12"/>
        <v>6</v>
      </c>
      <c r="P38" s="264">
        <f t="shared" si="13"/>
        <v>2.3529411764705883</v>
      </c>
      <c r="Q38" s="14">
        <f t="shared" si="14"/>
        <v>255</v>
      </c>
      <c r="S38">
        <v>4604</v>
      </c>
      <c r="T38" t="s">
        <v>177</v>
      </c>
      <c r="U38" s="160">
        <v>255</v>
      </c>
      <c r="V38" s="160">
        <v>1</v>
      </c>
      <c r="W38" s="160">
        <v>2</v>
      </c>
      <c r="X38" s="160">
        <v>7</v>
      </c>
      <c r="Y38" s="160">
        <v>2</v>
      </c>
      <c r="Z38" s="160">
        <v>0</v>
      </c>
      <c r="AA38" s="160">
        <v>1</v>
      </c>
      <c r="AB38" s="160">
        <v>2</v>
      </c>
      <c r="AC38" s="160">
        <v>3</v>
      </c>
      <c r="AD38" s="160">
        <v>5</v>
      </c>
      <c r="AE38" s="160">
        <v>5</v>
      </c>
      <c r="AF38" s="160">
        <v>1</v>
      </c>
      <c r="AG38" s="160">
        <v>6</v>
      </c>
      <c r="AH38" s="160">
        <v>3</v>
      </c>
      <c r="AI38" s="160">
        <v>3</v>
      </c>
      <c r="AJ38" s="160">
        <v>0</v>
      </c>
      <c r="AK38" s="160">
        <v>5</v>
      </c>
      <c r="AL38" s="160">
        <v>6</v>
      </c>
      <c r="AM38" s="160">
        <v>6</v>
      </c>
      <c r="AN38" s="160">
        <v>6</v>
      </c>
      <c r="AO38" s="160">
        <v>2</v>
      </c>
      <c r="AP38" s="160">
        <v>3</v>
      </c>
      <c r="AQ38" s="160">
        <v>4</v>
      </c>
      <c r="AR38" s="160">
        <v>1</v>
      </c>
      <c r="AS38" s="160">
        <v>5</v>
      </c>
      <c r="AT38" s="160">
        <v>4</v>
      </c>
      <c r="AU38" s="160">
        <v>3</v>
      </c>
      <c r="AV38" s="160">
        <v>5</v>
      </c>
      <c r="AW38" s="160">
        <v>5</v>
      </c>
      <c r="AX38" s="160">
        <v>6</v>
      </c>
      <c r="AY38" s="160">
        <v>6</v>
      </c>
      <c r="AZ38" s="160">
        <v>2</v>
      </c>
      <c r="BA38" s="160">
        <v>2</v>
      </c>
      <c r="BB38" s="160">
        <v>2</v>
      </c>
      <c r="BC38" s="160">
        <v>3</v>
      </c>
      <c r="BD38" s="160">
        <v>7</v>
      </c>
      <c r="BE38" s="160">
        <v>5</v>
      </c>
      <c r="BF38" s="160">
        <v>3</v>
      </c>
      <c r="BG38" s="160">
        <v>5</v>
      </c>
      <c r="BH38" s="160">
        <v>7</v>
      </c>
      <c r="BI38" s="160">
        <v>3</v>
      </c>
      <c r="BJ38" s="160">
        <v>4</v>
      </c>
      <c r="BK38" s="160">
        <v>1</v>
      </c>
      <c r="BL38" s="160">
        <v>3</v>
      </c>
      <c r="BM38" s="160">
        <v>4</v>
      </c>
      <c r="BN38" s="160">
        <v>1</v>
      </c>
      <c r="BO38" s="160">
        <v>1</v>
      </c>
      <c r="BP38" s="160">
        <v>1</v>
      </c>
      <c r="BQ38" s="160">
        <v>3</v>
      </c>
      <c r="BR38" s="160">
        <v>7</v>
      </c>
      <c r="BS38" s="160">
        <v>5</v>
      </c>
      <c r="BT38" s="160">
        <v>5</v>
      </c>
      <c r="BU38" s="160">
        <v>4</v>
      </c>
      <c r="BV38" s="160">
        <v>2</v>
      </c>
      <c r="BW38" s="160">
        <v>4</v>
      </c>
      <c r="BX38" s="160">
        <v>3</v>
      </c>
      <c r="BY38" s="160">
        <v>4</v>
      </c>
      <c r="BZ38" s="160">
        <v>6</v>
      </c>
      <c r="CA38" s="160">
        <v>6</v>
      </c>
      <c r="CB38" s="160">
        <v>3</v>
      </c>
      <c r="CC38" s="160">
        <v>2</v>
      </c>
      <c r="CD38" s="160">
        <v>2</v>
      </c>
      <c r="CE38" s="160">
        <v>6</v>
      </c>
      <c r="CF38" s="160">
        <v>1</v>
      </c>
      <c r="CG38" s="160">
        <v>3</v>
      </c>
      <c r="CH38" s="160">
        <v>2</v>
      </c>
      <c r="CI38" s="160">
        <v>2</v>
      </c>
      <c r="CJ38" s="160">
        <v>2</v>
      </c>
      <c r="CK38" s="160">
        <v>1</v>
      </c>
      <c r="CL38" s="160">
        <v>1</v>
      </c>
      <c r="CM38" s="160">
        <v>1</v>
      </c>
      <c r="CN38" s="160">
        <v>1</v>
      </c>
      <c r="CO38" s="160">
        <v>2</v>
      </c>
      <c r="CP38" s="160">
        <v>1</v>
      </c>
      <c r="CQ38" s="160">
        <v>1</v>
      </c>
      <c r="CR38" s="160">
        <v>1</v>
      </c>
      <c r="CS38" s="160">
        <v>3</v>
      </c>
      <c r="CT38" s="160">
        <v>1</v>
      </c>
      <c r="CU38" s="160">
        <v>1</v>
      </c>
      <c r="CV38" s="160">
        <v>1</v>
      </c>
      <c r="CW38" s="160">
        <v>0</v>
      </c>
      <c r="CX38" s="160">
        <v>0</v>
      </c>
      <c r="CY38" s="160">
        <v>3</v>
      </c>
      <c r="CZ38" s="160">
        <v>0</v>
      </c>
      <c r="DA38" s="160">
        <v>0</v>
      </c>
      <c r="DB38" s="160">
        <v>0</v>
      </c>
      <c r="DC38" s="160">
        <v>2</v>
      </c>
      <c r="DD38" s="160">
        <v>0</v>
      </c>
      <c r="DE38" s="160">
        <v>0</v>
      </c>
      <c r="DF38" s="160">
        <v>0</v>
      </c>
      <c r="DG38" s="160">
        <v>0</v>
      </c>
      <c r="DH38" s="160">
        <v>0</v>
      </c>
      <c r="DI38" s="160">
        <v>1</v>
      </c>
      <c r="DJ38" s="160">
        <v>0</v>
      </c>
      <c r="DK38" s="160">
        <v>0</v>
      </c>
      <c r="DL38" s="160">
        <v>0</v>
      </c>
      <c r="DM38" s="160">
        <v>0</v>
      </c>
      <c r="DN38" s="160">
        <v>0</v>
      </c>
      <c r="DO38" s="160">
        <v>0</v>
      </c>
      <c r="DP38" s="160">
        <v>0</v>
      </c>
      <c r="DQ38" s="160">
        <v>0</v>
      </c>
      <c r="DR38" s="160">
        <v>0</v>
      </c>
      <c r="DS38" s="160">
        <v>0</v>
      </c>
      <c r="DT38" s="160">
        <v>0</v>
      </c>
      <c r="DU38" s="160">
        <v>0</v>
      </c>
      <c r="DV38" s="160">
        <v>0</v>
      </c>
      <c r="DW38" s="160">
        <v>0</v>
      </c>
      <c r="DX38" s="160">
        <v>0</v>
      </c>
      <c r="DY38" s="160">
        <v>0</v>
      </c>
      <c r="DZ38" s="160">
        <v>0</v>
      </c>
      <c r="EA38" s="160">
        <v>0</v>
      </c>
    </row>
    <row r="39" spans="1:131">
      <c r="A39" s="98">
        <v>4607</v>
      </c>
      <c r="B39" s="11" t="s">
        <v>178</v>
      </c>
      <c r="C39" s="13">
        <f t="shared" si="0"/>
        <v>19</v>
      </c>
      <c r="D39" s="263">
        <f t="shared" si="1"/>
        <v>1.6799292661361624</v>
      </c>
      <c r="E39" s="13">
        <f t="shared" si="2"/>
        <v>75</v>
      </c>
      <c r="F39" s="263">
        <f t="shared" si="3"/>
        <v>6.6312997347480112</v>
      </c>
      <c r="G39" s="13">
        <f t="shared" si="4"/>
        <v>114</v>
      </c>
      <c r="H39" s="263">
        <f t="shared" si="5"/>
        <v>10.079575596816976</v>
      </c>
      <c r="I39" s="13">
        <f t="shared" si="6"/>
        <v>152</v>
      </c>
      <c r="J39" s="263">
        <f t="shared" si="7"/>
        <v>13.4394341290893</v>
      </c>
      <c r="K39" s="13">
        <f t="shared" si="8"/>
        <v>638</v>
      </c>
      <c r="L39" s="263">
        <f t="shared" si="9"/>
        <v>56.410256410256409</v>
      </c>
      <c r="M39" s="13">
        <f t="shared" si="10"/>
        <v>106</v>
      </c>
      <c r="N39" s="263">
        <f t="shared" si="11"/>
        <v>9.372236958443855</v>
      </c>
      <c r="O39" s="13">
        <f t="shared" si="12"/>
        <v>27</v>
      </c>
      <c r="P39" s="263">
        <f t="shared" si="13"/>
        <v>2.3872679045092835</v>
      </c>
      <c r="Q39" s="13">
        <f t="shared" si="14"/>
        <v>1131</v>
      </c>
      <c r="S39">
        <v>4607</v>
      </c>
      <c r="T39" t="s">
        <v>178</v>
      </c>
      <c r="U39" s="160">
        <v>1131</v>
      </c>
      <c r="V39" s="160">
        <v>19</v>
      </c>
      <c r="W39" s="160">
        <v>17</v>
      </c>
      <c r="X39" s="160">
        <v>13</v>
      </c>
      <c r="Y39" s="160">
        <v>12</v>
      </c>
      <c r="Z39" s="160">
        <v>19</v>
      </c>
      <c r="AA39" s="160">
        <v>14</v>
      </c>
      <c r="AB39" s="160">
        <v>10</v>
      </c>
      <c r="AC39" s="160">
        <v>17</v>
      </c>
      <c r="AD39" s="160">
        <v>5</v>
      </c>
      <c r="AE39" s="160">
        <v>18</v>
      </c>
      <c r="AF39" s="160">
        <v>12</v>
      </c>
      <c r="AG39" s="160">
        <v>10</v>
      </c>
      <c r="AH39" s="160">
        <v>14</v>
      </c>
      <c r="AI39" s="160">
        <v>9</v>
      </c>
      <c r="AJ39" s="160">
        <v>14</v>
      </c>
      <c r="AK39" s="160">
        <v>5</v>
      </c>
      <c r="AL39" s="160">
        <v>9</v>
      </c>
      <c r="AM39" s="160">
        <v>9</v>
      </c>
      <c r="AN39" s="160">
        <v>13</v>
      </c>
      <c r="AO39" s="160">
        <v>14</v>
      </c>
      <c r="AP39" s="160">
        <v>15</v>
      </c>
      <c r="AQ39" s="160">
        <v>27</v>
      </c>
      <c r="AR39" s="160">
        <v>15</v>
      </c>
      <c r="AS39" s="160">
        <v>13</v>
      </c>
      <c r="AT39" s="160">
        <v>16</v>
      </c>
      <c r="AU39" s="160">
        <v>21</v>
      </c>
      <c r="AV39" s="160">
        <v>18</v>
      </c>
      <c r="AW39" s="160">
        <v>22</v>
      </c>
      <c r="AX39" s="160">
        <v>28</v>
      </c>
      <c r="AY39" s="160">
        <v>24</v>
      </c>
      <c r="AZ39" s="160">
        <v>27</v>
      </c>
      <c r="BA39" s="160">
        <v>19</v>
      </c>
      <c r="BB39" s="160">
        <v>19</v>
      </c>
      <c r="BC39" s="160">
        <v>21</v>
      </c>
      <c r="BD39" s="160">
        <v>14</v>
      </c>
      <c r="BE39" s="160">
        <v>17</v>
      </c>
      <c r="BF39" s="160">
        <v>16</v>
      </c>
      <c r="BG39" s="160">
        <v>20</v>
      </c>
      <c r="BH39" s="160">
        <v>12</v>
      </c>
      <c r="BI39" s="160">
        <v>11</v>
      </c>
      <c r="BJ39" s="160">
        <v>18</v>
      </c>
      <c r="BK39" s="160">
        <v>13</v>
      </c>
      <c r="BL39" s="160">
        <v>15</v>
      </c>
      <c r="BM39" s="160">
        <v>16</v>
      </c>
      <c r="BN39" s="160">
        <v>17</v>
      </c>
      <c r="BO39" s="160">
        <v>13</v>
      </c>
      <c r="BP39" s="160">
        <v>12</v>
      </c>
      <c r="BQ39" s="160">
        <v>11</v>
      </c>
      <c r="BR39" s="160">
        <v>15</v>
      </c>
      <c r="BS39" s="160">
        <v>9</v>
      </c>
      <c r="BT39" s="160">
        <v>15</v>
      </c>
      <c r="BU39" s="160">
        <v>15</v>
      </c>
      <c r="BV39" s="160">
        <v>10</v>
      </c>
      <c r="BW39" s="160">
        <v>14</v>
      </c>
      <c r="BX39" s="160">
        <v>19</v>
      </c>
      <c r="BY39" s="160">
        <v>13</v>
      </c>
      <c r="BZ39" s="160">
        <v>19</v>
      </c>
      <c r="CA39" s="160">
        <v>15</v>
      </c>
      <c r="CB39" s="160">
        <v>11</v>
      </c>
      <c r="CC39" s="160">
        <v>10</v>
      </c>
      <c r="CD39" s="160">
        <v>15</v>
      </c>
      <c r="CE39" s="160">
        <v>16</v>
      </c>
      <c r="CF39" s="160">
        <v>11</v>
      </c>
      <c r="CG39" s="160">
        <v>16</v>
      </c>
      <c r="CH39" s="160">
        <v>10</v>
      </c>
      <c r="CI39" s="160">
        <v>12</v>
      </c>
      <c r="CJ39" s="160">
        <v>10</v>
      </c>
      <c r="CK39" s="160">
        <v>14</v>
      </c>
      <c r="CL39" s="160">
        <v>8</v>
      </c>
      <c r="CM39" s="160">
        <v>8</v>
      </c>
      <c r="CN39" s="160">
        <v>9</v>
      </c>
      <c r="CO39" s="160">
        <v>8</v>
      </c>
      <c r="CP39" s="160">
        <v>7</v>
      </c>
      <c r="CQ39" s="160">
        <v>12</v>
      </c>
      <c r="CR39" s="160">
        <v>10</v>
      </c>
      <c r="CS39" s="160">
        <v>11</v>
      </c>
      <c r="CT39" s="160">
        <v>6</v>
      </c>
      <c r="CU39" s="160">
        <v>5</v>
      </c>
      <c r="CV39" s="160">
        <v>5</v>
      </c>
      <c r="CW39" s="160">
        <v>3</v>
      </c>
      <c r="CX39" s="160">
        <v>3</v>
      </c>
      <c r="CY39" s="160">
        <v>5</v>
      </c>
      <c r="CZ39" s="160">
        <v>4</v>
      </c>
      <c r="DA39" s="160">
        <v>2</v>
      </c>
      <c r="DB39" s="160">
        <v>2</v>
      </c>
      <c r="DC39" s="160">
        <v>4</v>
      </c>
      <c r="DD39" s="160">
        <v>0</v>
      </c>
      <c r="DE39" s="160">
        <v>1</v>
      </c>
      <c r="DF39" s="160">
        <v>0</v>
      </c>
      <c r="DG39" s="160">
        <v>0</v>
      </c>
      <c r="DH39" s="160">
        <v>1</v>
      </c>
      <c r="DI39" s="160">
        <v>1</v>
      </c>
      <c r="DJ39" s="160">
        <v>1</v>
      </c>
      <c r="DK39" s="160">
        <v>0</v>
      </c>
      <c r="DL39" s="160">
        <v>3</v>
      </c>
      <c r="DM39" s="160">
        <v>0</v>
      </c>
      <c r="DN39" s="160">
        <v>0</v>
      </c>
      <c r="DO39" s="160">
        <v>0</v>
      </c>
      <c r="DP39" s="160">
        <v>0</v>
      </c>
      <c r="DQ39" s="160">
        <v>0</v>
      </c>
      <c r="DR39" s="160">
        <v>0</v>
      </c>
      <c r="DS39" s="160">
        <v>0</v>
      </c>
      <c r="DT39" s="160">
        <v>0</v>
      </c>
      <c r="DU39" s="160">
        <v>0</v>
      </c>
      <c r="DV39" s="160">
        <v>0</v>
      </c>
      <c r="DW39" s="160">
        <v>0</v>
      </c>
      <c r="DX39" s="160">
        <v>0</v>
      </c>
      <c r="DY39" s="160">
        <v>0</v>
      </c>
      <c r="DZ39" s="160">
        <v>0</v>
      </c>
      <c r="EA39" s="160">
        <v>0</v>
      </c>
    </row>
    <row r="40" spans="1:131">
      <c r="A40">
        <v>4803</v>
      </c>
      <c r="B40" t="s">
        <v>179</v>
      </c>
      <c r="C40" s="14">
        <f t="shared" si="0"/>
        <v>1</v>
      </c>
      <c r="D40" s="264">
        <f t="shared" si="1"/>
        <v>0.46511627906976744</v>
      </c>
      <c r="E40" s="14">
        <f t="shared" si="2"/>
        <v>11</v>
      </c>
      <c r="F40" s="264">
        <f t="shared" si="3"/>
        <v>5.1162790697674421</v>
      </c>
      <c r="G40" s="14">
        <f t="shared" si="4"/>
        <v>14</v>
      </c>
      <c r="H40" s="264">
        <f t="shared" si="5"/>
        <v>6.5116279069767442</v>
      </c>
      <c r="I40" s="14">
        <f t="shared" si="6"/>
        <v>34</v>
      </c>
      <c r="J40" s="264">
        <f t="shared" si="7"/>
        <v>15.813953488372093</v>
      </c>
      <c r="K40" s="14">
        <f t="shared" si="8"/>
        <v>125</v>
      </c>
      <c r="L40" s="264">
        <f t="shared" si="9"/>
        <v>58.139534883720934</v>
      </c>
      <c r="M40" s="14">
        <f t="shared" si="10"/>
        <v>25</v>
      </c>
      <c r="N40" s="264">
        <f t="shared" si="11"/>
        <v>11.627906976744185</v>
      </c>
      <c r="O40" s="14">
        <f t="shared" si="12"/>
        <v>5</v>
      </c>
      <c r="P40" s="264">
        <f t="shared" si="13"/>
        <v>2.3255813953488373</v>
      </c>
      <c r="Q40" s="14">
        <f t="shared" si="14"/>
        <v>215</v>
      </c>
      <c r="S40">
        <v>4803</v>
      </c>
      <c r="T40" t="s">
        <v>179</v>
      </c>
      <c r="U40" s="160">
        <v>215</v>
      </c>
      <c r="V40" s="160">
        <v>1</v>
      </c>
      <c r="W40" s="160">
        <v>3</v>
      </c>
      <c r="X40" s="160">
        <v>0</v>
      </c>
      <c r="Y40" s="160">
        <v>4</v>
      </c>
      <c r="Z40" s="160">
        <v>3</v>
      </c>
      <c r="AA40" s="160">
        <v>1</v>
      </c>
      <c r="AB40" s="160">
        <v>4</v>
      </c>
      <c r="AC40" s="160">
        <v>1</v>
      </c>
      <c r="AD40" s="160">
        <v>0</v>
      </c>
      <c r="AE40" s="160">
        <v>0</v>
      </c>
      <c r="AF40" s="160">
        <v>0</v>
      </c>
      <c r="AG40" s="160">
        <v>1</v>
      </c>
      <c r="AH40" s="160">
        <v>1</v>
      </c>
      <c r="AI40" s="160">
        <v>2</v>
      </c>
      <c r="AJ40" s="160">
        <v>3</v>
      </c>
      <c r="AK40" s="160">
        <v>2</v>
      </c>
      <c r="AL40" s="160">
        <v>2</v>
      </c>
      <c r="AM40" s="160">
        <v>2</v>
      </c>
      <c r="AN40" s="160">
        <v>2</v>
      </c>
      <c r="AO40" s="160">
        <v>8</v>
      </c>
      <c r="AP40" s="160">
        <v>3</v>
      </c>
      <c r="AQ40" s="160">
        <v>3</v>
      </c>
      <c r="AR40" s="160">
        <v>0</v>
      </c>
      <c r="AS40" s="160">
        <v>0</v>
      </c>
      <c r="AT40" s="160">
        <v>7</v>
      </c>
      <c r="AU40" s="160">
        <v>7</v>
      </c>
      <c r="AV40" s="160">
        <v>1</v>
      </c>
      <c r="AW40" s="160">
        <v>7</v>
      </c>
      <c r="AX40" s="160">
        <v>3</v>
      </c>
      <c r="AY40" s="160">
        <v>5</v>
      </c>
      <c r="AZ40" s="160">
        <v>0</v>
      </c>
      <c r="BA40" s="160">
        <v>2</v>
      </c>
      <c r="BB40" s="160">
        <v>4</v>
      </c>
      <c r="BC40" s="160">
        <v>0</v>
      </c>
      <c r="BD40" s="160">
        <v>6</v>
      </c>
      <c r="BE40" s="160">
        <v>3</v>
      </c>
      <c r="BF40" s="160">
        <v>2</v>
      </c>
      <c r="BG40" s="160">
        <v>7</v>
      </c>
      <c r="BH40" s="160">
        <v>1</v>
      </c>
      <c r="BI40" s="160">
        <v>2</v>
      </c>
      <c r="BJ40" s="160">
        <v>1</v>
      </c>
      <c r="BK40" s="160">
        <v>1</v>
      </c>
      <c r="BL40" s="160">
        <v>1</v>
      </c>
      <c r="BM40" s="160">
        <v>2</v>
      </c>
      <c r="BN40" s="160">
        <v>5</v>
      </c>
      <c r="BO40" s="160">
        <v>3</v>
      </c>
      <c r="BP40" s="160">
        <v>1</v>
      </c>
      <c r="BQ40" s="160">
        <v>2</v>
      </c>
      <c r="BR40" s="160">
        <v>4</v>
      </c>
      <c r="BS40" s="160">
        <v>2</v>
      </c>
      <c r="BT40" s="160">
        <v>3</v>
      </c>
      <c r="BU40" s="160">
        <v>5</v>
      </c>
      <c r="BV40" s="160">
        <v>5</v>
      </c>
      <c r="BW40" s="160">
        <v>2</v>
      </c>
      <c r="BX40" s="160">
        <v>3</v>
      </c>
      <c r="BY40" s="160">
        <v>3</v>
      </c>
      <c r="BZ40" s="160">
        <v>2</v>
      </c>
      <c r="CA40" s="160">
        <v>4</v>
      </c>
      <c r="CB40" s="160">
        <v>2</v>
      </c>
      <c r="CC40" s="160">
        <v>4</v>
      </c>
      <c r="CD40" s="160">
        <v>2</v>
      </c>
      <c r="CE40" s="160">
        <v>7</v>
      </c>
      <c r="CF40" s="160">
        <v>4</v>
      </c>
      <c r="CG40" s="160">
        <v>2</v>
      </c>
      <c r="CH40" s="160">
        <v>6</v>
      </c>
      <c r="CI40" s="160">
        <v>3</v>
      </c>
      <c r="CJ40" s="160">
        <v>3</v>
      </c>
      <c r="CK40" s="160">
        <v>3</v>
      </c>
      <c r="CL40" s="160">
        <v>3</v>
      </c>
      <c r="CM40" s="160">
        <v>3</v>
      </c>
      <c r="CN40" s="160">
        <v>1</v>
      </c>
      <c r="CO40" s="160">
        <v>3</v>
      </c>
      <c r="CP40" s="160">
        <v>2</v>
      </c>
      <c r="CQ40" s="160">
        <v>2</v>
      </c>
      <c r="CR40" s="160">
        <v>1</v>
      </c>
      <c r="CS40" s="160">
        <v>2</v>
      </c>
      <c r="CT40" s="160">
        <v>3</v>
      </c>
      <c r="CU40" s="160">
        <v>0</v>
      </c>
      <c r="CV40" s="160">
        <v>2</v>
      </c>
      <c r="CW40" s="160">
        <v>0</v>
      </c>
      <c r="CX40" s="160">
        <v>2</v>
      </c>
      <c r="CY40" s="160">
        <v>1</v>
      </c>
      <c r="CZ40" s="160">
        <v>0</v>
      </c>
      <c r="DA40" s="160">
        <v>0</v>
      </c>
      <c r="DB40" s="160">
        <v>0</v>
      </c>
      <c r="DC40" s="160">
        <v>0</v>
      </c>
      <c r="DD40" s="160">
        <v>0</v>
      </c>
      <c r="DE40" s="160">
        <v>0</v>
      </c>
      <c r="DF40" s="160">
        <v>0</v>
      </c>
      <c r="DG40" s="160">
        <v>0</v>
      </c>
      <c r="DH40" s="160">
        <v>0</v>
      </c>
      <c r="DI40" s="160">
        <v>0</v>
      </c>
      <c r="DJ40" s="160">
        <v>0</v>
      </c>
      <c r="DK40" s="160">
        <v>1</v>
      </c>
      <c r="DL40" s="160">
        <v>0</v>
      </c>
      <c r="DM40" s="160">
        <v>0</v>
      </c>
      <c r="DN40" s="160">
        <v>1</v>
      </c>
      <c r="DO40" s="160">
        <v>0</v>
      </c>
      <c r="DP40" s="160">
        <v>0</v>
      </c>
      <c r="DQ40" s="160">
        <v>0</v>
      </c>
      <c r="DR40" s="160">
        <v>0</v>
      </c>
      <c r="DS40" s="160">
        <v>0</v>
      </c>
      <c r="DT40" s="160">
        <v>0</v>
      </c>
      <c r="DU40" s="160">
        <v>0</v>
      </c>
      <c r="DV40" s="160">
        <v>0</v>
      </c>
      <c r="DW40" s="160">
        <v>0</v>
      </c>
      <c r="DX40" s="160">
        <v>0</v>
      </c>
      <c r="DY40" s="160">
        <v>0</v>
      </c>
      <c r="DZ40" s="160">
        <v>0</v>
      </c>
      <c r="EA40" s="160">
        <v>0</v>
      </c>
    </row>
    <row r="41" spans="1:131">
      <c r="A41" s="11">
        <v>4901</v>
      </c>
      <c r="B41" s="11" t="s">
        <v>180</v>
      </c>
      <c r="C41" s="13">
        <f t="shared" si="0"/>
        <v>0</v>
      </c>
      <c r="D41" s="263">
        <f t="shared" si="1"/>
        <v>0</v>
      </c>
      <c r="E41" s="13">
        <f t="shared" si="2"/>
        <v>0</v>
      </c>
      <c r="F41" s="263">
        <f t="shared" si="3"/>
        <v>0</v>
      </c>
      <c r="G41" s="13">
        <f t="shared" si="4"/>
        <v>0</v>
      </c>
      <c r="H41" s="263">
        <f t="shared" si="5"/>
        <v>0</v>
      </c>
      <c r="I41" s="13">
        <f t="shared" si="6"/>
        <v>2</v>
      </c>
      <c r="J41" s="263">
        <f t="shared" si="7"/>
        <v>4.7619047619047619</v>
      </c>
      <c r="K41" s="13">
        <f t="shared" si="8"/>
        <v>21</v>
      </c>
      <c r="L41" s="263">
        <f t="shared" si="9"/>
        <v>50</v>
      </c>
      <c r="M41" s="13">
        <f t="shared" si="10"/>
        <v>13</v>
      </c>
      <c r="N41" s="263">
        <f t="shared" si="11"/>
        <v>30.952380952380953</v>
      </c>
      <c r="O41" s="13">
        <f t="shared" si="12"/>
        <v>6</v>
      </c>
      <c r="P41" s="263">
        <f t="shared" si="13"/>
        <v>14.285714285714285</v>
      </c>
      <c r="Q41" s="13">
        <f t="shared" si="14"/>
        <v>42</v>
      </c>
      <c r="S41">
        <v>4901</v>
      </c>
      <c r="T41" t="s">
        <v>180</v>
      </c>
      <c r="U41" s="160">
        <v>42</v>
      </c>
      <c r="V41" s="160">
        <v>0</v>
      </c>
      <c r="W41" s="160">
        <v>0</v>
      </c>
      <c r="X41" s="160">
        <v>0</v>
      </c>
      <c r="Y41" s="160">
        <v>0</v>
      </c>
      <c r="Z41" s="160">
        <v>0</v>
      </c>
      <c r="AA41" s="160">
        <v>0</v>
      </c>
      <c r="AB41" s="160">
        <v>0</v>
      </c>
      <c r="AC41" s="160">
        <v>0</v>
      </c>
      <c r="AD41" s="160">
        <v>0</v>
      </c>
      <c r="AE41" s="160">
        <v>0</v>
      </c>
      <c r="AF41" s="160">
        <v>0</v>
      </c>
      <c r="AG41" s="160">
        <v>0</v>
      </c>
      <c r="AH41" s="160">
        <v>0</v>
      </c>
      <c r="AI41" s="160">
        <v>0</v>
      </c>
      <c r="AJ41" s="160">
        <v>0</v>
      </c>
      <c r="AK41" s="160">
        <v>0</v>
      </c>
      <c r="AL41" s="160">
        <v>0</v>
      </c>
      <c r="AM41" s="160">
        <v>0</v>
      </c>
      <c r="AN41" s="160">
        <v>0</v>
      </c>
      <c r="AO41" s="160">
        <v>0</v>
      </c>
      <c r="AP41" s="160">
        <v>0</v>
      </c>
      <c r="AQ41" s="160">
        <v>1</v>
      </c>
      <c r="AR41" s="160">
        <v>0</v>
      </c>
      <c r="AS41" s="160">
        <v>0</v>
      </c>
      <c r="AT41" s="160">
        <v>1</v>
      </c>
      <c r="AU41" s="160">
        <v>0</v>
      </c>
      <c r="AV41" s="160">
        <v>0</v>
      </c>
      <c r="AW41" s="160">
        <v>0</v>
      </c>
      <c r="AX41" s="160">
        <v>0</v>
      </c>
      <c r="AY41" s="160">
        <v>0</v>
      </c>
      <c r="AZ41" s="160">
        <v>1</v>
      </c>
      <c r="BA41" s="160">
        <v>0</v>
      </c>
      <c r="BB41" s="160">
        <v>1</v>
      </c>
      <c r="BC41" s="160">
        <v>1</v>
      </c>
      <c r="BD41" s="160">
        <v>0</v>
      </c>
      <c r="BE41" s="160">
        <v>0</v>
      </c>
      <c r="BF41" s="160">
        <v>0</v>
      </c>
      <c r="BG41" s="160">
        <v>0</v>
      </c>
      <c r="BH41" s="160">
        <v>0</v>
      </c>
      <c r="BI41" s="160">
        <v>1</v>
      </c>
      <c r="BJ41" s="160">
        <v>1</v>
      </c>
      <c r="BK41" s="160">
        <v>0</v>
      </c>
      <c r="BL41" s="160">
        <v>1</v>
      </c>
      <c r="BM41" s="160">
        <v>0</v>
      </c>
      <c r="BN41" s="160">
        <v>0</v>
      </c>
      <c r="BO41" s="160">
        <v>0</v>
      </c>
      <c r="BP41" s="160">
        <v>0</v>
      </c>
      <c r="BQ41" s="160">
        <v>0</v>
      </c>
      <c r="BR41" s="160">
        <v>0</v>
      </c>
      <c r="BS41" s="160">
        <v>1</v>
      </c>
      <c r="BT41" s="160">
        <v>1</v>
      </c>
      <c r="BU41" s="160">
        <v>0</v>
      </c>
      <c r="BV41" s="160">
        <v>1</v>
      </c>
      <c r="BW41" s="160">
        <v>0</v>
      </c>
      <c r="BX41" s="160">
        <v>0</v>
      </c>
      <c r="BY41" s="160">
        <v>1</v>
      </c>
      <c r="BZ41" s="160">
        <v>2</v>
      </c>
      <c r="CA41" s="160">
        <v>0</v>
      </c>
      <c r="CB41" s="160">
        <v>0</v>
      </c>
      <c r="CC41" s="160">
        <v>0</v>
      </c>
      <c r="CD41" s="160">
        <v>0</v>
      </c>
      <c r="CE41" s="160">
        <v>0</v>
      </c>
      <c r="CF41" s="160">
        <v>1</v>
      </c>
      <c r="CG41" s="160">
        <v>1</v>
      </c>
      <c r="CH41" s="160">
        <v>3</v>
      </c>
      <c r="CI41" s="160">
        <v>3</v>
      </c>
      <c r="CJ41" s="160">
        <v>1</v>
      </c>
      <c r="CK41" s="160">
        <v>0</v>
      </c>
      <c r="CL41" s="160">
        <v>1</v>
      </c>
      <c r="CM41" s="160">
        <v>1</v>
      </c>
      <c r="CN41" s="160">
        <v>3</v>
      </c>
      <c r="CO41" s="160">
        <v>3</v>
      </c>
      <c r="CP41" s="160">
        <v>1</v>
      </c>
      <c r="CQ41" s="160">
        <v>0</v>
      </c>
      <c r="CR41" s="160">
        <v>0</v>
      </c>
      <c r="CS41" s="160">
        <v>2</v>
      </c>
      <c r="CT41" s="160">
        <v>0</v>
      </c>
      <c r="CU41" s="160">
        <v>2</v>
      </c>
      <c r="CV41" s="160">
        <v>0</v>
      </c>
      <c r="CW41" s="160">
        <v>0</v>
      </c>
      <c r="CX41" s="160">
        <v>1</v>
      </c>
      <c r="CY41" s="160">
        <v>0</v>
      </c>
      <c r="CZ41" s="160">
        <v>1</v>
      </c>
      <c r="DA41" s="160">
        <v>2</v>
      </c>
      <c r="DB41" s="160">
        <v>1</v>
      </c>
      <c r="DC41" s="160">
        <v>0</v>
      </c>
      <c r="DD41" s="160">
        <v>0</v>
      </c>
      <c r="DE41" s="160">
        <v>0</v>
      </c>
      <c r="DF41" s="160">
        <v>0</v>
      </c>
      <c r="DG41" s="160">
        <v>1</v>
      </c>
      <c r="DH41" s="160">
        <v>0</v>
      </c>
      <c r="DI41" s="160">
        <v>0</v>
      </c>
      <c r="DJ41" s="160">
        <v>0</v>
      </c>
      <c r="DK41" s="160">
        <v>0</v>
      </c>
      <c r="DL41" s="160">
        <v>0</v>
      </c>
      <c r="DM41" s="160">
        <v>0</v>
      </c>
      <c r="DN41" s="160">
        <v>0</v>
      </c>
      <c r="DO41" s="160">
        <v>0</v>
      </c>
      <c r="DP41" s="160">
        <v>0</v>
      </c>
      <c r="DQ41" s="160">
        <v>0</v>
      </c>
      <c r="DR41" s="160">
        <v>0</v>
      </c>
      <c r="DS41" s="160">
        <v>0</v>
      </c>
      <c r="DT41" s="160">
        <v>0</v>
      </c>
      <c r="DU41" s="160">
        <v>0</v>
      </c>
      <c r="DV41" s="160">
        <v>0</v>
      </c>
      <c r="DW41" s="160">
        <v>0</v>
      </c>
      <c r="DX41" s="160">
        <v>0</v>
      </c>
      <c r="DY41" s="160">
        <v>0</v>
      </c>
      <c r="DZ41" s="160">
        <v>0</v>
      </c>
      <c r="EA41" s="160">
        <v>0</v>
      </c>
    </row>
    <row r="42" spans="1:131">
      <c r="A42">
        <v>4902</v>
      </c>
      <c r="B42" t="s">
        <v>181</v>
      </c>
      <c r="C42" s="14">
        <f t="shared" si="0"/>
        <v>0</v>
      </c>
      <c r="D42" s="264">
        <f t="shared" si="1"/>
        <v>0</v>
      </c>
      <c r="E42" s="14">
        <f t="shared" si="2"/>
        <v>1</v>
      </c>
      <c r="F42" s="264">
        <f t="shared" si="3"/>
        <v>0.91743119266055051</v>
      </c>
      <c r="G42" s="14">
        <f t="shared" si="4"/>
        <v>7</v>
      </c>
      <c r="H42" s="264">
        <f t="shared" si="5"/>
        <v>6.4220183486238538</v>
      </c>
      <c r="I42" s="14">
        <f t="shared" si="6"/>
        <v>16</v>
      </c>
      <c r="J42" s="264">
        <f t="shared" si="7"/>
        <v>14.678899082568808</v>
      </c>
      <c r="K42" s="14">
        <f t="shared" si="8"/>
        <v>55</v>
      </c>
      <c r="L42" s="264">
        <f t="shared" si="9"/>
        <v>50.458715596330272</v>
      </c>
      <c r="M42" s="14">
        <f t="shared" si="10"/>
        <v>26</v>
      </c>
      <c r="N42" s="264">
        <f t="shared" si="11"/>
        <v>23.853211009174313</v>
      </c>
      <c r="O42" s="14">
        <f t="shared" si="12"/>
        <v>4</v>
      </c>
      <c r="P42" s="264">
        <f t="shared" si="13"/>
        <v>3.669724770642202</v>
      </c>
      <c r="Q42" s="14">
        <f t="shared" si="14"/>
        <v>109</v>
      </c>
      <c r="S42">
        <v>4902</v>
      </c>
      <c r="T42" t="s">
        <v>181</v>
      </c>
      <c r="U42" s="160">
        <v>109</v>
      </c>
      <c r="V42" s="160">
        <v>0</v>
      </c>
      <c r="W42" s="160">
        <v>1</v>
      </c>
      <c r="X42" s="160">
        <v>0</v>
      </c>
      <c r="Y42" s="160">
        <v>0</v>
      </c>
      <c r="Z42" s="160">
        <v>0</v>
      </c>
      <c r="AA42" s="160">
        <v>0</v>
      </c>
      <c r="AB42" s="160">
        <v>1</v>
      </c>
      <c r="AC42" s="160">
        <v>1</v>
      </c>
      <c r="AD42" s="160">
        <v>1</v>
      </c>
      <c r="AE42" s="160">
        <v>2</v>
      </c>
      <c r="AF42" s="160">
        <v>0</v>
      </c>
      <c r="AG42" s="160">
        <v>0</v>
      </c>
      <c r="AH42" s="160">
        <v>0</v>
      </c>
      <c r="AI42" s="160">
        <v>2</v>
      </c>
      <c r="AJ42" s="160">
        <v>0</v>
      </c>
      <c r="AK42" s="160">
        <v>0</v>
      </c>
      <c r="AL42" s="160">
        <v>0</v>
      </c>
      <c r="AM42" s="160">
        <v>1</v>
      </c>
      <c r="AN42" s="160">
        <v>0</v>
      </c>
      <c r="AO42" s="160">
        <v>2</v>
      </c>
      <c r="AP42" s="160">
        <v>0</v>
      </c>
      <c r="AQ42" s="160">
        <v>1</v>
      </c>
      <c r="AR42" s="160">
        <v>4</v>
      </c>
      <c r="AS42" s="160">
        <v>7</v>
      </c>
      <c r="AT42" s="160">
        <v>1</v>
      </c>
      <c r="AU42" s="160">
        <v>0</v>
      </c>
      <c r="AV42" s="160">
        <v>2</v>
      </c>
      <c r="AW42" s="160">
        <v>2</v>
      </c>
      <c r="AX42" s="160">
        <v>1</v>
      </c>
      <c r="AY42" s="160">
        <v>0</v>
      </c>
      <c r="AZ42" s="160">
        <v>0</v>
      </c>
      <c r="BA42" s="160">
        <v>0</v>
      </c>
      <c r="BB42" s="160">
        <v>1</v>
      </c>
      <c r="BC42" s="160">
        <v>3</v>
      </c>
      <c r="BD42" s="160">
        <v>0</v>
      </c>
      <c r="BE42" s="160">
        <v>0</v>
      </c>
      <c r="BF42" s="160">
        <v>0</v>
      </c>
      <c r="BG42" s="160">
        <v>2</v>
      </c>
      <c r="BH42" s="160">
        <v>0</v>
      </c>
      <c r="BI42" s="160">
        <v>1</v>
      </c>
      <c r="BJ42" s="160">
        <v>3</v>
      </c>
      <c r="BK42" s="160">
        <v>1</v>
      </c>
      <c r="BL42" s="160">
        <v>1</v>
      </c>
      <c r="BM42" s="160">
        <v>3</v>
      </c>
      <c r="BN42" s="160">
        <v>0</v>
      </c>
      <c r="BO42" s="160">
        <v>2</v>
      </c>
      <c r="BP42" s="160">
        <v>3</v>
      </c>
      <c r="BQ42" s="160">
        <v>0</v>
      </c>
      <c r="BR42" s="160">
        <v>2</v>
      </c>
      <c r="BS42" s="160">
        <v>2</v>
      </c>
      <c r="BT42" s="160">
        <v>0</v>
      </c>
      <c r="BU42" s="160">
        <v>1</v>
      </c>
      <c r="BV42" s="160">
        <v>2</v>
      </c>
      <c r="BW42" s="160">
        <v>0</v>
      </c>
      <c r="BX42" s="160">
        <v>0</v>
      </c>
      <c r="BY42" s="160">
        <v>2</v>
      </c>
      <c r="BZ42" s="160">
        <v>0</v>
      </c>
      <c r="CA42" s="160">
        <v>4</v>
      </c>
      <c r="CB42" s="160">
        <v>2</v>
      </c>
      <c r="CC42" s="160">
        <v>3</v>
      </c>
      <c r="CD42" s="160">
        <v>0</v>
      </c>
      <c r="CE42" s="160">
        <v>2</v>
      </c>
      <c r="CF42" s="160">
        <v>1</v>
      </c>
      <c r="CG42" s="160">
        <v>2</v>
      </c>
      <c r="CH42" s="160">
        <v>2</v>
      </c>
      <c r="CI42" s="160">
        <v>2</v>
      </c>
      <c r="CJ42" s="160">
        <v>3</v>
      </c>
      <c r="CK42" s="160">
        <v>5</v>
      </c>
      <c r="CL42" s="160">
        <v>3</v>
      </c>
      <c r="CM42" s="160">
        <v>5</v>
      </c>
      <c r="CN42" s="160">
        <v>3</v>
      </c>
      <c r="CO42" s="160">
        <v>4</v>
      </c>
      <c r="CP42" s="160">
        <v>0</v>
      </c>
      <c r="CQ42" s="160">
        <v>0</v>
      </c>
      <c r="CR42" s="160">
        <v>4</v>
      </c>
      <c r="CS42" s="160">
        <v>0</v>
      </c>
      <c r="CT42" s="160">
        <v>2</v>
      </c>
      <c r="CU42" s="160">
        <v>0</v>
      </c>
      <c r="CV42" s="160">
        <v>0</v>
      </c>
      <c r="CW42" s="160">
        <v>0</v>
      </c>
      <c r="CX42" s="160">
        <v>0</v>
      </c>
      <c r="CY42" s="160">
        <v>0</v>
      </c>
      <c r="CZ42" s="160">
        <v>2</v>
      </c>
      <c r="DA42" s="160">
        <v>1</v>
      </c>
      <c r="DB42" s="160">
        <v>0</v>
      </c>
      <c r="DC42" s="160">
        <v>0</v>
      </c>
      <c r="DD42" s="160">
        <v>0</v>
      </c>
      <c r="DE42" s="160">
        <v>0</v>
      </c>
      <c r="DF42" s="160">
        <v>1</v>
      </c>
      <c r="DG42" s="160">
        <v>0</v>
      </c>
      <c r="DH42" s="160">
        <v>0</v>
      </c>
      <c r="DI42" s="160">
        <v>0</v>
      </c>
      <c r="DJ42" s="160">
        <v>0</v>
      </c>
      <c r="DK42" s="160">
        <v>0</v>
      </c>
      <c r="DL42" s="160">
        <v>0</v>
      </c>
      <c r="DM42" s="160">
        <v>0</v>
      </c>
      <c r="DN42" s="160">
        <v>0</v>
      </c>
      <c r="DO42" s="160">
        <v>0</v>
      </c>
      <c r="DP42" s="160">
        <v>0</v>
      </c>
      <c r="DQ42" s="160">
        <v>0</v>
      </c>
      <c r="DR42" s="160">
        <v>0</v>
      </c>
      <c r="DS42" s="160">
        <v>0</v>
      </c>
      <c r="DT42" s="160">
        <v>0</v>
      </c>
      <c r="DU42" s="160">
        <v>0</v>
      </c>
      <c r="DV42" s="160">
        <v>0</v>
      </c>
      <c r="DW42" s="160">
        <v>0</v>
      </c>
      <c r="DX42" s="160">
        <v>0</v>
      </c>
      <c r="DY42" s="160">
        <v>0</v>
      </c>
      <c r="DZ42" s="160">
        <v>0</v>
      </c>
      <c r="EA42" s="160">
        <v>0</v>
      </c>
    </row>
    <row r="43" spans="1:131">
      <c r="A43" s="98">
        <v>4911</v>
      </c>
      <c r="B43" s="11" t="s">
        <v>182</v>
      </c>
      <c r="C43" s="13">
        <f t="shared" si="0"/>
        <v>3</v>
      </c>
      <c r="D43" s="263">
        <f t="shared" si="1"/>
        <v>0.70754716981132082</v>
      </c>
      <c r="E43" s="13">
        <f t="shared" si="2"/>
        <v>25</v>
      </c>
      <c r="F43" s="263">
        <f t="shared" si="3"/>
        <v>5.8962264150943398</v>
      </c>
      <c r="G43" s="13">
        <f t="shared" si="4"/>
        <v>45</v>
      </c>
      <c r="H43" s="263">
        <f t="shared" si="5"/>
        <v>10.613207547169811</v>
      </c>
      <c r="I43" s="13">
        <f t="shared" si="6"/>
        <v>52</v>
      </c>
      <c r="J43" s="263">
        <f t="shared" si="7"/>
        <v>12.264150943396226</v>
      </c>
      <c r="K43" s="13">
        <f t="shared" si="8"/>
        <v>223</v>
      </c>
      <c r="L43" s="263">
        <f t="shared" si="9"/>
        <v>52.594339622641506</v>
      </c>
      <c r="M43" s="13">
        <f t="shared" si="10"/>
        <v>48</v>
      </c>
      <c r="N43" s="263">
        <f t="shared" si="11"/>
        <v>11.320754716981133</v>
      </c>
      <c r="O43" s="13">
        <f t="shared" si="12"/>
        <v>28</v>
      </c>
      <c r="P43" s="263">
        <f t="shared" si="13"/>
        <v>6.6037735849056602</v>
      </c>
      <c r="Q43" s="13">
        <f t="shared" si="14"/>
        <v>424</v>
      </c>
      <c r="S43">
        <v>4911</v>
      </c>
      <c r="T43" t="s">
        <v>182</v>
      </c>
      <c r="U43" s="160">
        <v>424</v>
      </c>
      <c r="V43" s="160">
        <v>3</v>
      </c>
      <c r="W43" s="160">
        <v>6</v>
      </c>
      <c r="X43" s="160">
        <v>6</v>
      </c>
      <c r="Y43" s="160">
        <v>3</v>
      </c>
      <c r="Z43" s="160">
        <v>5</v>
      </c>
      <c r="AA43" s="160">
        <v>5</v>
      </c>
      <c r="AB43" s="160">
        <v>5</v>
      </c>
      <c r="AC43" s="160">
        <v>3</v>
      </c>
      <c r="AD43" s="160">
        <v>7</v>
      </c>
      <c r="AE43" s="160">
        <v>2</v>
      </c>
      <c r="AF43" s="160">
        <v>6</v>
      </c>
      <c r="AG43" s="160">
        <v>6</v>
      </c>
      <c r="AH43" s="160">
        <v>1</v>
      </c>
      <c r="AI43" s="160">
        <v>3</v>
      </c>
      <c r="AJ43" s="160">
        <v>5</v>
      </c>
      <c r="AK43" s="160">
        <v>7</v>
      </c>
      <c r="AL43" s="160">
        <v>2</v>
      </c>
      <c r="AM43" s="160">
        <v>0</v>
      </c>
      <c r="AN43" s="160">
        <v>10</v>
      </c>
      <c r="AO43" s="160">
        <v>3</v>
      </c>
      <c r="AP43" s="160">
        <v>3</v>
      </c>
      <c r="AQ43" s="160">
        <v>7</v>
      </c>
      <c r="AR43" s="160">
        <v>7</v>
      </c>
      <c r="AS43" s="160">
        <v>14</v>
      </c>
      <c r="AT43" s="160">
        <v>3</v>
      </c>
      <c r="AU43" s="160">
        <v>3</v>
      </c>
      <c r="AV43" s="160">
        <v>2</v>
      </c>
      <c r="AW43" s="160">
        <v>3</v>
      </c>
      <c r="AX43" s="160">
        <v>9</v>
      </c>
      <c r="AY43" s="160">
        <v>5</v>
      </c>
      <c r="AZ43" s="160">
        <v>3</v>
      </c>
      <c r="BA43" s="160">
        <v>9</v>
      </c>
      <c r="BB43" s="160">
        <v>7</v>
      </c>
      <c r="BC43" s="160">
        <v>8</v>
      </c>
      <c r="BD43" s="160">
        <v>5</v>
      </c>
      <c r="BE43" s="160">
        <v>4</v>
      </c>
      <c r="BF43" s="160">
        <v>5</v>
      </c>
      <c r="BG43" s="160">
        <v>3</v>
      </c>
      <c r="BH43" s="160">
        <v>2</v>
      </c>
      <c r="BI43" s="160">
        <v>4</v>
      </c>
      <c r="BJ43" s="160">
        <v>6</v>
      </c>
      <c r="BK43" s="160">
        <v>3</v>
      </c>
      <c r="BL43" s="160">
        <v>3</v>
      </c>
      <c r="BM43" s="160">
        <v>1</v>
      </c>
      <c r="BN43" s="160">
        <v>3</v>
      </c>
      <c r="BO43" s="160">
        <v>5</v>
      </c>
      <c r="BP43" s="160">
        <v>5</v>
      </c>
      <c r="BQ43" s="160">
        <v>5</v>
      </c>
      <c r="BR43" s="160">
        <v>5</v>
      </c>
      <c r="BS43" s="160">
        <v>2</v>
      </c>
      <c r="BT43" s="160">
        <v>6</v>
      </c>
      <c r="BU43" s="160">
        <v>2</v>
      </c>
      <c r="BV43" s="160">
        <v>5</v>
      </c>
      <c r="BW43" s="160">
        <v>4</v>
      </c>
      <c r="BX43" s="160">
        <v>4</v>
      </c>
      <c r="BY43" s="160">
        <v>5</v>
      </c>
      <c r="BZ43" s="160">
        <v>10</v>
      </c>
      <c r="CA43" s="160">
        <v>4</v>
      </c>
      <c r="CB43" s="160">
        <v>8</v>
      </c>
      <c r="CC43" s="160">
        <v>13</v>
      </c>
      <c r="CD43" s="160">
        <v>9</v>
      </c>
      <c r="CE43" s="160">
        <v>9</v>
      </c>
      <c r="CF43" s="160">
        <v>10</v>
      </c>
      <c r="CG43" s="160">
        <v>5</v>
      </c>
      <c r="CH43" s="160">
        <v>7</v>
      </c>
      <c r="CI43" s="160">
        <v>4</v>
      </c>
      <c r="CJ43" s="160">
        <v>11</v>
      </c>
      <c r="CK43" s="160">
        <v>7</v>
      </c>
      <c r="CL43" s="160">
        <v>5</v>
      </c>
      <c r="CM43" s="160">
        <v>6</v>
      </c>
      <c r="CN43" s="160">
        <v>3</v>
      </c>
      <c r="CO43" s="160">
        <v>3</v>
      </c>
      <c r="CP43" s="160">
        <v>4</v>
      </c>
      <c r="CQ43" s="160">
        <v>3</v>
      </c>
      <c r="CR43" s="160">
        <v>2</v>
      </c>
      <c r="CS43" s="160">
        <v>5</v>
      </c>
      <c r="CT43" s="160">
        <v>3</v>
      </c>
      <c r="CU43" s="160">
        <v>1</v>
      </c>
      <c r="CV43" s="160">
        <v>2</v>
      </c>
      <c r="CW43" s="160">
        <v>4</v>
      </c>
      <c r="CX43" s="160">
        <v>2</v>
      </c>
      <c r="CY43" s="160">
        <v>3</v>
      </c>
      <c r="CZ43" s="160">
        <v>2</v>
      </c>
      <c r="DA43" s="160">
        <v>1</v>
      </c>
      <c r="DB43" s="160">
        <v>2</v>
      </c>
      <c r="DC43" s="160">
        <v>1</v>
      </c>
      <c r="DD43" s="160">
        <v>4</v>
      </c>
      <c r="DE43" s="160">
        <v>2</v>
      </c>
      <c r="DF43" s="160">
        <v>2</v>
      </c>
      <c r="DG43" s="160">
        <v>1</v>
      </c>
      <c r="DH43" s="160">
        <v>3</v>
      </c>
      <c r="DI43" s="160">
        <v>1</v>
      </c>
      <c r="DJ43" s="160">
        <v>1</v>
      </c>
      <c r="DK43" s="160">
        <v>2</v>
      </c>
      <c r="DL43" s="160">
        <v>1</v>
      </c>
      <c r="DM43" s="160">
        <v>0</v>
      </c>
      <c r="DN43" s="160">
        <v>0</v>
      </c>
      <c r="DO43" s="160">
        <v>0</v>
      </c>
      <c r="DP43" s="160">
        <v>0</v>
      </c>
      <c r="DQ43" s="160">
        <v>0</v>
      </c>
      <c r="DR43" s="160">
        <v>0</v>
      </c>
      <c r="DS43" s="160">
        <v>0</v>
      </c>
      <c r="DT43" s="160">
        <v>0</v>
      </c>
      <c r="DU43" s="160">
        <v>0</v>
      </c>
      <c r="DV43" s="160">
        <v>0</v>
      </c>
      <c r="DW43" s="160">
        <v>0</v>
      </c>
      <c r="DX43" s="160">
        <v>0</v>
      </c>
      <c r="DY43" s="160">
        <v>0</v>
      </c>
      <c r="DZ43" s="160">
        <v>0</v>
      </c>
      <c r="EA43" s="160">
        <v>0</v>
      </c>
    </row>
    <row r="44" spans="1:131">
      <c r="C44" s="19">
        <f>SUM(C35:C43)</f>
        <v>81</v>
      </c>
      <c r="D44" s="265">
        <f t="shared" si="1"/>
        <v>1.1242192921582235</v>
      </c>
      <c r="E44" s="19">
        <f t="shared" ref="E44:Q44" si="18">SUM(E35:E43)</f>
        <v>426</v>
      </c>
      <c r="F44" s="265">
        <f t="shared" si="3"/>
        <v>5.912560721721027</v>
      </c>
      <c r="G44" s="19">
        <f t="shared" si="18"/>
        <v>831</v>
      </c>
      <c r="H44" s="265">
        <f t="shared" si="5"/>
        <v>11.533657182512144</v>
      </c>
      <c r="I44" s="19">
        <f t="shared" si="18"/>
        <v>968</v>
      </c>
      <c r="J44" s="265">
        <f t="shared" si="7"/>
        <v>13.435114503816795</v>
      </c>
      <c r="K44" s="19">
        <f t="shared" si="18"/>
        <v>3856</v>
      </c>
      <c r="L44" s="265">
        <f t="shared" si="9"/>
        <v>53.518390006939619</v>
      </c>
      <c r="M44" s="19">
        <f t="shared" si="18"/>
        <v>728</v>
      </c>
      <c r="N44" s="265">
        <f t="shared" si="11"/>
        <v>10.10409437890354</v>
      </c>
      <c r="O44" s="19">
        <f t="shared" si="18"/>
        <v>315</v>
      </c>
      <c r="P44" s="265">
        <f t="shared" si="13"/>
        <v>4.3719639139486466</v>
      </c>
      <c r="Q44" s="19">
        <f t="shared" si="18"/>
        <v>7205</v>
      </c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60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160"/>
      <c r="CT44" s="160"/>
      <c r="CU44" s="160"/>
      <c r="CV44" s="160"/>
      <c r="CW44" s="160"/>
      <c r="CX44" s="160"/>
      <c r="CY44" s="160"/>
      <c r="CZ44" s="160"/>
      <c r="DA44" s="160"/>
      <c r="DB44" s="160"/>
      <c r="DC44" s="160"/>
      <c r="DD44" s="160"/>
      <c r="DE44" s="160"/>
      <c r="DF44" s="160"/>
      <c r="DG44" s="160"/>
      <c r="DH44" s="160"/>
      <c r="DI44" s="160"/>
      <c r="DJ44" s="160"/>
      <c r="DK44" s="160"/>
      <c r="DL44" s="160"/>
      <c r="DM44" s="160"/>
      <c r="DN44" s="160"/>
      <c r="DO44" s="160"/>
      <c r="DP44" s="160"/>
      <c r="DQ44" s="160"/>
      <c r="DR44" s="160"/>
      <c r="DS44" s="160"/>
      <c r="DT44" s="160"/>
      <c r="DU44" s="160"/>
      <c r="DV44" s="160"/>
      <c r="DW44" s="160"/>
      <c r="DX44" s="160"/>
      <c r="DY44" s="160"/>
      <c r="DZ44" s="160"/>
      <c r="EA44" s="160"/>
    </row>
    <row r="45" spans="1:131">
      <c r="C45" s="14"/>
      <c r="D45" s="264"/>
      <c r="E45" s="14"/>
      <c r="F45" s="264"/>
      <c r="G45" s="14"/>
      <c r="H45" s="264"/>
      <c r="I45" s="14"/>
      <c r="J45" s="264"/>
      <c r="K45" s="14"/>
      <c r="L45" s="264"/>
      <c r="M45" s="14"/>
      <c r="N45" s="264"/>
      <c r="O45" s="14"/>
      <c r="P45" s="264"/>
      <c r="Q45" s="14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0"/>
      <c r="CG45" s="160"/>
      <c r="CH45" s="160"/>
      <c r="CI45" s="160"/>
      <c r="CJ45" s="160"/>
      <c r="CK45" s="160"/>
      <c r="CL45" s="160"/>
      <c r="CM45" s="160"/>
      <c r="CN45" s="160"/>
      <c r="CO45" s="160"/>
      <c r="CP45" s="160"/>
      <c r="CQ45" s="160"/>
      <c r="CR45" s="160"/>
      <c r="CS45" s="160"/>
      <c r="CT45" s="160"/>
      <c r="CU45" s="160"/>
      <c r="CV45" s="160"/>
      <c r="CW45" s="160"/>
      <c r="CX45" s="160"/>
      <c r="CY45" s="160"/>
      <c r="CZ45" s="160"/>
      <c r="DA45" s="160"/>
      <c r="DB45" s="160"/>
      <c r="DC45" s="160"/>
      <c r="DD45" s="160"/>
      <c r="DE45" s="160"/>
      <c r="DF45" s="160"/>
      <c r="DG45" s="160"/>
      <c r="DH45" s="160"/>
      <c r="DI45" s="160"/>
      <c r="DJ45" s="160"/>
      <c r="DK45" s="160"/>
      <c r="DL45" s="160"/>
      <c r="DM45" s="160"/>
      <c r="DN45" s="160"/>
      <c r="DO45" s="160"/>
      <c r="DP45" s="160"/>
      <c r="DQ45" s="160"/>
      <c r="DR45" s="160"/>
      <c r="DS45" s="160"/>
      <c r="DT45" s="160"/>
      <c r="DU45" s="160"/>
      <c r="DV45" s="160"/>
      <c r="DW45" s="160"/>
      <c r="DX45" s="160"/>
      <c r="DY45" s="160"/>
      <c r="DZ45" s="160"/>
      <c r="EA45" s="160"/>
    </row>
    <row r="46" spans="1:131">
      <c r="A46" s="98">
        <v>5200</v>
      </c>
      <c r="B46" s="11" t="s">
        <v>183</v>
      </c>
      <c r="C46" s="13">
        <f t="shared" si="0"/>
        <v>44</v>
      </c>
      <c r="D46" s="263">
        <f t="shared" si="1"/>
        <v>1.0757946210268949</v>
      </c>
      <c r="E46" s="13">
        <f t="shared" si="2"/>
        <v>245</v>
      </c>
      <c r="F46" s="263">
        <f t="shared" si="3"/>
        <v>5.9902200488997552</v>
      </c>
      <c r="G46" s="13">
        <f t="shared" si="4"/>
        <v>516</v>
      </c>
      <c r="H46" s="263">
        <f t="shared" si="5"/>
        <v>12.616136919315405</v>
      </c>
      <c r="I46" s="13">
        <f t="shared" si="6"/>
        <v>553</v>
      </c>
      <c r="J46" s="263">
        <f t="shared" si="7"/>
        <v>13.520782396088018</v>
      </c>
      <c r="K46" s="13">
        <f t="shared" si="8"/>
        <v>2091</v>
      </c>
      <c r="L46" s="263">
        <f t="shared" si="9"/>
        <v>51.124694376528112</v>
      </c>
      <c r="M46" s="13">
        <f t="shared" si="10"/>
        <v>459</v>
      </c>
      <c r="N46" s="263">
        <f t="shared" si="11"/>
        <v>11.222493887530563</v>
      </c>
      <c r="O46" s="13">
        <f t="shared" si="12"/>
        <v>182</v>
      </c>
      <c r="P46" s="263">
        <f t="shared" si="13"/>
        <v>4.4498777506112468</v>
      </c>
      <c r="Q46" s="13">
        <f t="shared" si="14"/>
        <v>4090</v>
      </c>
      <c r="S46">
        <v>5200</v>
      </c>
      <c r="T46" t="s">
        <v>183</v>
      </c>
      <c r="U46" s="160">
        <v>4090</v>
      </c>
      <c r="V46" s="160">
        <v>44</v>
      </c>
      <c r="W46" s="160">
        <v>57</v>
      </c>
      <c r="X46" s="160">
        <v>37</v>
      </c>
      <c r="Y46" s="160">
        <v>50</v>
      </c>
      <c r="Z46" s="160">
        <v>58</v>
      </c>
      <c r="AA46" s="160">
        <v>43</v>
      </c>
      <c r="AB46" s="160">
        <v>55</v>
      </c>
      <c r="AC46" s="160">
        <v>60</v>
      </c>
      <c r="AD46" s="160">
        <v>53</v>
      </c>
      <c r="AE46" s="160">
        <v>64</v>
      </c>
      <c r="AF46" s="160">
        <v>41</v>
      </c>
      <c r="AG46" s="160">
        <v>56</v>
      </c>
      <c r="AH46" s="160">
        <v>46</v>
      </c>
      <c r="AI46" s="160">
        <v>51</v>
      </c>
      <c r="AJ46" s="160">
        <v>44</v>
      </c>
      <c r="AK46" s="160">
        <v>46</v>
      </c>
      <c r="AL46" s="160">
        <v>65</v>
      </c>
      <c r="AM46" s="160">
        <v>57</v>
      </c>
      <c r="AN46" s="160">
        <v>41</v>
      </c>
      <c r="AO46" s="160">
        <v>56</v>
      </c>
      <c r="AP46" s="160">
        <v>54</v>
      </c>
      <c r="AQ46" s="160">
        <v>61</v>
      </c>
      <c r="AR46" s="160">
        <v>60</v>
      </c>
      <c r="AS46" s="160">
        <v>51</v>
      </c>
      <c r="AT46" s="160">
        <v>52</v>
      </c>
      <c r="AU46" s="160">
        <v>56</v>
      </c>
      <c r="AV46" s="160">
        <v>54</v>
      </c>
      <c r="AW46" s="160">
        <v>60</v>
      </c>
      <c r="AX46" s="160">
        <v>58</v>
      </c>
      <c r="AY46" s="160">
        <v>65</v>
      </c>
      <c r="AZ46" s="160">
        <v>68</v>
      </c>
      <c r="BA46" s="160">
        <v>64</v>
      </c>
      <c r="BB46" s="160">
        <v>39</v>
      </c>
      <c r="BC46" s="160">
        <v>51</v>
      </c>
      <c r="BD46" s="160">
        <v>43</v>
      </c>
      <c r="BE46" s="160">
        <v>41</v>
      </c>
      <c r="BF46" s="160">
        <v>45</v>
      </c>
      <c r="BG46" s="160">
        <v>50</v>
      </c>
      <c r="BH46" s="160">
        <v>40</v>
      </c>
      <c r="BI46" s="160">
        <v>53</v>
      </c>
      <c r="BJ46" s="160">
        <v>65</v>
      </c>
      <c r="BK46" s="160">
        <v>48</v>
      </c>
      <c r="BL46" s="160">
        <v>48</v>
      </c>
      <c r="BM46" s="160">
        <v>42</v>
      </c>
      <c r="BN46" s="160">
        <v>49</v>
      </c>
      <c r="BO46" s="160">
        <v>40</v>
      </c>
      <c r="BP46" s="160">
        <v>44</v>
      </c>
      <c r="BQ46" s="160">
        <v>41</v>
      </c>
      <c r="BR46" s="160">
        <v>57</v>
      </c>
      <c r="BS46" s="160">
        <v>54</v>
      </c>
      <c r="BT46" s="160">
        <v>40</v>
      </c>
      <c r="BU46" s="160">
        <v>49</v>
      </c>
      <c r="BV46" s="160">
        <v>48</v>
      </c>
      <c r="BW46" s="160">
        <v>56</v>
      </c>
      <c r="BX46" s="160">
        <v>46</v>
      </c>
      <c r="BY46" s="160">
        <v>42</v>
      </c>
      <c r="BZ46" s="160">
        <v>59</v>
      </c>
      <c r="CA46" s="160">
        <v>57</v>
      </c>
      <c r="CB46" s="160">
        <v>63</v>
      </c>
      <c r="CC46" s="160">
        <v>42</v>
      </c>
      <c r="CD46" s="160">
        <v>53</v>
      </c>
      <c r="CE46" s="160">
        <v>65</v>
      </c>
      <c r="CF46" s="160">
        <v>46</v>
      </c>
      <c r="CG46" s="160">
        <v>46</v>
      </c>
      <c r="CH46" s="160">
        <v>68</v>
      </c>
      <c r="CI46" s="160">
        <v>47</v>
      </c>
      <c r="CJ46" s="160">
        <v>45</v>
      </c>
      <c r="CK46" s="160">
        <v>42</v>
      </c>
      <c r="CL46" s="160">
        <v>45</v>
      </c>
      <c r="CM46" s="160">
        <v>43</v>
      </c>
      <c r="CN46" s="160">
        <v>38</v>
      </c>
      <c r="CO46" s="160">
        <v>38</v>
      </c>
      <c r="CP46" s="160">
        <v>34</v>
      </c>
      <c r="CQ46" s="160">
        <v>44</v>
      </c>
      <c r="CR46" s="160">
        <v>37</v>
      </c>
      <c r="CS46" s="160">
        <v>25</v>
      </c>
      <c r="CT46" s="160">
        <v>34</v>
      </c>
      <c r="CU46" s="160">
        <v>32</v>
      </c>
      <c r="CV46" s="160">
        <v>24</v>
      </c>
      <c r="CW46" s="160">
        <v>23</v>
      </c>
      <c r="CX46" s="160">
        <v>22</v>
      </c>
      <c r="CY46" s="160">
        <v>22</v>
      </c>
      <c r="CZ46" s="160">
        <v>16</v>
      </c>
      <c r="DA46" s="160">
        <v>17</v>
      </c>
      <c r="DB46" s="160">
        <v>18</v>
      </c>
      <c r="DC46" s="160">
        <v>14</v>
      </c>
      <c r="DD46" s="160">
        <v>10</v>
      </c>
      <c r="DE46" s="160">
        <v>8</v>
      </c>
      <c r="DF46" s="160">
        <v>8</v>
      </c>
      <c r="DG46" s="160">
        <v>6</v>
      </c>
      <c r="DH46" s="160">
        <v>8</v>
      </c>
      <c r="DI46" s="160">
        <v>8</v>
      </c>
      <c r="DJ46" s="160">
        <v>6</v>
      </c>
      <c r="DK46" s="160">
        <v>5</v>
      </c>
      <c r="DL46" s="160">
        <v>4</v>
      </c>
      <c r="DM46" s="160">
        <v>4</v>
      </c>
      <c r="DN46" s="160">
        <v>2</v>
      </c>
      <c r="DO46" s="160">
        <v>2</v>
      </c>
      <c r="DP46" s="160">
        <v>1</v>
      </c>
      <c r="DQ46" s="160">
        <v>0</v>
      </c>
      <c r="DR46" s="160">
        <v>1</v>
      </c>
      <c r="DS46" s="160">
        <v>0</v>
      </c>
      <c r="DT46" s="160">
        <v>0</v>
      </c>
      <c r="DU46" s="160">
        <v>0</v>
      </c>
      <c r="DV46" s="160">
        <v>0</v>
      </c>
      <c r="DW46" s="160">
        <v>0</v>
      </c>
      <c r="DX46" s="160">
        <v>0</v>
      </c>
      <c r="DY46" s="160">
        <v>0</v>
      </c>
      <c r="DZ46" s="160">
        <v>0</v>
      </c>
      <c r="EA46" s="160">
        <v>0</v>
      </c>
    </row>
    <row r="47" spans="1:131">
      <c r="A47">
        <v>5508</v>
      </c>
      <c r="B47" t="s">
        <v>184</v>
      </c>
      <c r="C47" s="14">
        <f t="shared" si="0"/>
        <v>11</v>
      </c>
      <c r="D47" s="264">
        <f t="shared" si="1"/>
        <v>0.897226753670473</v>
      </c>
      <c r="E47" s="14">
        <f t="shared" si="2"/>
        <v>60</v>
      </c>
      <c r="F47" s="264">
        <f t="shared" si="3"/>
        <v>4.8939641109298533</v>
      </c>
      <c r="G47" s="14">
        <f t="shared" si="4"/>
        <v>144</v>
      </c>
      <c r="H47" s="264">
        <f t="shared" si="5"/>
        <v>11.745513866231647</v>
      </c>
      <c r="I47" s="14">
        <f t="shared" si="6"/>
        <v>168</v>
      </c>
      <c r="J47" s="264">
        <f t="shared" si="7"/>
        <v>13.70309951060359</v>
      </c>
      <c r="K47" s="14">
        <f t="shared" si="8"/>
        <v>614</v>
      </c>
      <c r="L47" s="264">
        <f t="shared" si="9"/>
        <v>50.081566068515492</v>
      </c>
      <c r="M47" s="14">
        <f t="shared" si="10"/>
        <v>170</v>
      </c>
      <c r="N47" s="264">
        <f t="shared" si="11"/>
        <v>13.866231647634583</v>
      </c>
      <c r="O47" s="14">
        <f t="shared" si="12"/>
        <v>59</v>
      </c>
      <c r="P47" s="264">
        <f t="shared" si="13"/>
        <v>4.8123980424143555</v>
      </c>
      <c r="Q47" s="14">
        <f t="shared" si="14"/>
        <v>1226</v>
      </c>
      <c r="S47">
        <v>5508</v>
      </c>
      <c r="T47" t="s">
        <v>184</v>
      </c>
      <c r="U47" s="160">
        <v>1226</v>
      </c>
      <c r="V47" s="160">
        <v>11</v>
      </c>
      <c r="W47" s="160">
        <v>16</v>
      </c>
      <c r="X47" s="160">
        <v>10</v>
      </c>
      <c r="Y47" s="160">
        <v>7</v>
      </c>
      <c r="Z47" s="160">
        <v>16</v>
      </c>
      <c r="AA47" s="160">
        <v>11</v>
      </c>
      <c r="AB47" s="160">
        <v>16</v>
      </c>
      <c r="AC47" s="160">
        <v>11</v>
      </c>
      <c r="AD47" s="160">
        <v>17</v>
      </c>
      <c r="AE47" s="160">
        <v>7</v>
      </c>
      <c r="AF47" s="160">
        <v>15</v>
      </c>
      <c r="AG47" s="160">
        <v>12</v>
      </c>
      <c r="AH47" s="160">
        <v>14</v>
      </c>
      <c r="AI47" s="160">
        <v>18</v>
      </c>
      <c r="AJ47" s="160">
        <v>16</v>
      </c>
      <c r="AK47" s="160">
        <v>18</v>
      </c>
      <c r="AL47" s="160">
        <v>12</v>
      </c>
      <c r="AM47" s="160">
        <v>27</v>
      </c>
      <c r="AN47" s="160">
        <v>14</v>
      </c>
      <c r="AO47" s="160">
        <v>14</v>
      </c>
      <c r="AP47" s="160">
        <v>6</v>
      </c>
      <c r="AQ47" s="160">
        <v>15</v>
      </c>
      <c r="AR47" s="160">
        <v>26</v>
      </c>
      <c r="AS47" s="160">
        <v>19</v>
      </c>
      <c r="AT47" s="160">
        <v>14</v>
      </c>
      <c r="AU47" s="160">
        <v>21</v>
      </c>
      <c r="AV47" s="160">
        <v>17</v>
      </c>
      <c r="AW47" s="160">
        <v>17</v>
      </c>
      <c r="AX47" s="160">
        <v>13</v>
      </c>
      <c r="AY47" s="160">
        <v>17</v>
      </c>
      <c r="AZ47" s="160">
        <v>14</v>
      </c>
      <c r="BA47" s="160">
        <v>17</v>
      </c>
      <c r="BB47" s="160">
        <v>9</v>
      </c>
      <c r="BC47" s="160">
        <v>16</v>
      </c>
      <c r="BD47" s="160">
        <v>18</v>
      </c>
      <c r="BE47" s="160">
        <v>8</v>
      </c>
      <c r="BF47" s="160">
        <v>9</v>
      </c>
      <c r="BG47" s="160">
        <v>13</v>
      </c>
      <c r="BH47" s="160">
        <v>8</v>
      </c>
      <c r="BI47" s="160">
        <v>20</v>
      </c>
      <c r="BJ47" s="160">
        <v>14</v>
      </c>
      <c r="BK47" s="160">
        <v>15</v>
      </c>
      <c r="BL47" s="160">
        <v>19</v>
      </c>
      <c r="BM47" s="160">
        <v>21</v>
      </c>
      <c r="BN47" s="160">
        <v>16</v>
      </c>
      <c r="BO47" s="160">
        <v>15</v>
      </c>
      <c r="BP47" s="160">
        <v>10</v>
      </c>
      <c r="BQ47" s="160">
        <v>15</v>
      </c>
      <c r="BR47" s="160">
        <v>20</v>
      </c>
      <c r="BS47" s="160">
        <v>13</v>
      </c>
      <c r="BT47" s="160">
        <v>13</v>
      </c>
      <c r="BU47" s="160">
        <v>13</v>
      </c>
      <c r="BV47" s="160">
        <v>19</v>
      </c>
      <c r="BW47" s="160">
        <v>9</v>
      </c>
      <c r="BX47" s="160">
        <v>15</v>
      </c>
      <c r="BY47" s="160">
        <v>14</v>
      </c>
      <c r="BZ47" s="160">
        <v>16</v>
      </c>
      <c r="CA47" s="160">
        <v>19</v>
      </c>
      <c r="CB47" s="160">
        <v>20</v>
      </c>
      <c r="CC47" s="160">
        <v>10</v>
      </c>
      <c r="CD47" s="160">
        <v>10</v>
      </c>
      <c r="CE47" s="160">
        <v>16</v>
      </c>
      <c r="CF47" s="160">
        <v>16</v>
      </c>
      <c r="CG47" s="160">
        <v>7</v>
      </c>
      <c r="CH47" s="160">
        <v>16</v>
      </c>
      <c r="CI47" s="160">
        <v>23</v>
      </c>
      <c r="CJ47" s="160">
        <v>24</v>
      </c>
      <c r="CK47" s="160">
        <v>20</v>
      </c>
      <c r="CL47" s="160">
        <v>17</v>
      </c>
      <c r="CM47" s="160">
        <v>17</v>
      </c>
      <c r="CN47" s="160">
        <v>17</v>
      </c>
      <c r="CO47" s="160">
        <v>14</v>
      </c>
      <c r="CP47" s="160">
        <v>19</v>
      </c>
      <c r="CQ47" s="160">
        <v>9</v>
      </c>
      <c r="CR47" s="160">
        <v>11</v>
      </c>
      <c r="CS47" s="160">
        <v>10</v>
      </c>
      <c r="CT47" s="160">
        <v>9</v>
      </c>
      <c r="CU47" s="160">
        <v>6</v>
      </c>
      <c r="CV47" s="160">
        <v>12</v>
      </c>
      <c r="CW47" s="160">
        <v>9</v>
      </c>
      <c r="CX47" s="160">
        <v>9</v>
      </c>
      <c r="CY47" s="160">
        <v>4</v>
      </c>
      <c r="CZ47" s="160">
        <v>3</v>
      </c>
      <c r="DA47" s="160">
        <v>7</v>
      </c>
      <c r="DB47" s="160">
        <v>9</v>
      </c>
      <c r="DC47" s="160">
        <v>3</v>
      </c>
      <c r="DD47" s="160">
        <v>3</v>
      </c>
      <c r="DE47" s="160">
        <v>1</v>
      </c>
      <c r="DF47" s="160">
        <v>5</v>
      </c>
      <c r="DG47" s="160">
        <v>3</v>
      </c>
      <c r="DH47" s="160">
        <v>3</v>
      </c>
      <c r="DI47" s="160">
        <v>2</v>
      </c>
      <c r="DJ47" s="160">
        <v>3</v>
      </c>
      <c r="DK47" s="160">
        <v>3</v>
      </c>
      <c r="DL47" s="160">
        <v>0</v>
      </c>
      <c r="DM47" s="160">
        <v>1</v>
      </c>
      <c r="DN47" s="160">
        <v>0</v>
      </c>
      <c r="DO47" s="160">
        <v>0</v>
      </c>
      <c r="DP47" s="160">
        <v>0</v>
      </c>
      <c r="DQ47" s="160">
        <v>0</v>
      </c>
      <c r="DR47" s="160">
        <v>0</v>
      </c>
      <c r="DS47" s="160">
        <v>0</v>
      </c>
      <c r="DT47" s="160">
        <v>0</v>
      </c>
      <c r="DU47" s="160">
        <v>0</v>
      </c>
      <c r="DV47" s="160">
        <v>0</v>
      </c>
      <c r="DW47" s="160">
        <v>0</v>
      </c>
      <c r="DX47" s="160">
        <v>0</v>
      </c>
      <c r="DY47" s="160">
        <v>0</v>
      </c>
      <c r="DZ47" s="160">
        <v>0</v>
      </c>
      <c r="EA47" s="160">
        <v>0</v>
      </c>
    </row>
    <row r="48" spans="1:131">
      <c r="A48" s="11">
        <v>5604</v>
      </c>
      <c r="B48" s="11" t="s">
        <v>185</v>
      </c>
      <c r="C48" s="13">
        <f t="shared" si="0"/>
        <v>10</v>
      </c>
      <c r="D48" s="263">
        <f t="shared" si="1"/>
        <v>1.0775862068965518</v>
      </c>
      <c r="E48" s="13">
        <f t="shared" si="2"/>
        <v>63</v>
      </c>
      <c r="F48" s="263">
        <f t="shared" si="3"/>
        <v>6.7887931034482758</v>
      </c>
      <c r="G48" s="13">
        <f t="shared" si="4"/>
        <v>142</v>
      </c>
      <c r="H48" s="263">
        <f t="shared" si="5"/>
        <v>15.301724137931034</v>
      </c>
      <c r="I48" s="13">
        <f t="shared" si="6"/>
        <v>107</v>
      </c>
      <c r="J48" s="263">
        <f t="shared" si="7"/>
        <v>11.530172413793103</v>
      </c>
      <c r="K48" s="13">
        <f t="shared" si="8"/>
        <v>438</v>
      </c>
      <c r="L48" s="263">
        <f t="shared" si="9"/>
        <v>47.198275862068968</v>
      </c>
      <c r="M48" s="13">
        <f t="shared" si="10"/>
        <v>122</v>
      </c>
      <c r="N48" s="263">
        <f t="shared" si="11"/>
        <v>13.146551724137931</v>
      </c>
      <c r="O48" s="13">
        <f t="shared" si="12"/>
        <v>46</v>
      </c>
      <c r="P48" s="263">
        <f t="shared" si="13"/>
        <v>4.9568965517241379</v>
      </c>
      <c r="Q48" s="13">
        <f t="shared" si="14"/>
        <v>928</v>
      </c>
      <c r="S48">
        <v>5604</v>
      </c>
      <c r="T48" t="s">
        <v>185</v>
      </c>
      <c r="U48" s="160">
        <v>928</v>
      </c>
      <c r="V48" s="160">
        <v>10</v>
      </c>
      <c r="W48" s="160">
        <v>13</v>
      </c>
      <c r="X48" s="160">
        <v>8</v>
      </c>
      <c r="Y48" s="160">
        <v>13</v>
      </c>
      <c r="Z48" s="160">
        <v>14</v>
      </c>
      <c r="AA48" s="160">
        <v>15</v>
      </c>
      <c r="AB48" s="160">
        <v>15</v>
      </c>
      <c r="AC48" s="160">
        <v>12</v>
      </c>
      <c r="AD48" s="160">
        <v>12</v>
      </c>
      <c r="AE48" s="160">
        <v>13</v>
      </c>
      <c r="AF48" s="160">
        <v>14</v>
      </c>
      <c r="AG48" s="160">
        <v>18</v>
      </c>
      <c r="AH48" s="160">
        <v>17</v>
      </c>
      <c r="AI48" s="160">
        <v>16</v>
      </c>
      <c r="AJ48" s="160">
        <v>10</v>
      </c>
      <c r="AK48" s="160">
        <v>15</v>
      </c>
      <c r="AL48" s="160">
        <v>14</v>
      </c>
      <c r="AM48" s="160">
        <v>9</v>
      </c>
      <c r="AN48" s="160">
        <v>16</v>
      </c>
      <c r="AO48" s="160">
        <v>9</v>
      </c>
      <c r="AP48" s="160">
        <v>9</v>
      </c>
      <c r="AQ48" s="160">
        <v>9</v>
      </c>
      <c r="AR48" s="160">
        <v>8</v>
      </c>
      <c r="AS48" s="160">
        <v>12</v>
      </c>
      <c r="AT48" s="160">
        <v>11</v>
      </c>
      <c r="AU48" s="160">
        <v>10</v>
      </c>
      <c r="AV48" s="160">
        <v>9</v>
      </c>
      <c r="AW48" s="160">
        <v>11</v>
      </c>
      <c r="AX48" s="160">
        <v>11</v>
      </c>
      <c r="AY48" s="160">
        <v>12</v>
      </c>
      <c r="AZ48" s="160">
        <v>12</v>
      </c>
      <c r="BA48" s="160">
        <v>9</v>
      </c>
      <c r="BB48" s="160">
        <v>9</v>
      </c>
      <c r="BC48" s="160">
        <v>10</v>
      </c>
      <c r="BD48" s="160">
        <v>15</v>
      </c>
      <c r="BE48" s="160">
        <v>11</v>
      </c>
      <c r="BF48" s="160">
        <v>8</v>
      </c>
      <c r="BG48" s="160">
        <v>13</v>
      </c>
      <c r="BH48" s="160">
        <v>16</v>
      </c>
      <c r="BI48" s="160">
        <v>13</v>
      </c>
      <c r="BJ48" s="160">
        <v>13</v>
      </c>
      <c r="BK48" s="160">
        <v>13</v>
      </c>
      <c r="BL48" s="160">
        <v>15</v>
      </c>
      <c r="BM48" s="160">
        <v>16</v>
      </c>
      <c r="BN48" s="160">
        <v>8</v>
      </c>
      <c r="BO48" s="160">
        <v>6</v>
      </c>
      <c r="BP48" s="160">
        <v>11</v>
      </c>
      <c r="BQ48" s="160">
        <v>13</v>
      </c>
      <c r="BR48" s="160">
        <v>19</v>
      </c>
      <c r="BS48" s="160">
        <v>10</v>
      </c>
      <c r="BT48" s="160">
        <v>13</v>
      </c>
      <c r="BU48" s="160">
        <v>11</v>
      </c>
      <c r="BV48" s="160">
        <v>10</v>
      </c>
      <c r="BW48" s="160">
        <v>9</v>
      </c>
      <c r="BX48" s="160">
        <v>8</v>
      </c>
      <c r="BY48" s="160">
        <v>7</v>
      </c>
      <c r="BZ48" s="160">
        <v>7</v>
      </c>
      <c r="CA48" s="160">
        <v>7</v>
      </c>
      <c r="CB48" s="160">
        <v>11</v>
      </c>
      <c r="CC48" s="160">
        <v>12</v>
      </c>
      <c r="CD48" s="160">
        <v>13</v>
      </c>
      <c r="CE48" s="160">
        <v>6</v>
      </c>
      <c r="CF48" s="160">
        <v>9</v>
      </c>
      <c r="CG48" s="160">
        <v>9</v>
      </c>
      <c r="CH48" s="160">
        <v>11</v>
      </c>
      <c r="CI48" s="160">
        <v>4</v>
      </c>
      <c r="CJ48" s="160">
        <v>8</v>
      </c>
      <c r="CK48" s="160">
        <v>4</v>
      </c>
      <c r="CL48" s="160">
        <v>24</v>
      </c>
      <c r="CM48" s="160">
        <v>9</v>
      </c>
      <c r="CN48" s="160">
        <v>11</v>
      </c>
      <c r="CO48" s="160">
        <v>10</v>
      </c>
      <c r="CP48" s="160">
        <v>9</v>
      </c>
      <c r="CQ48" s="160">
        <v>6</v>
      </c>
      <c r="CR48" s="160">
        <v>8</v>
      </c>
      <c r="CS48" s="160">
        <v>6</v>
      </c>
      <c r="CT48" s="160">
        <v>13</v>
      </c>
      <c r="CU48" s="160">
        <v>10</v>
      </c>
      <c r="CV48" s="160">
        <v>5</v>
      </c>
      <c r="CW48" s="160">
        <v>7</v>
      </c>
      <c r="CX48" s="160">
        <v>3</v>
      </c>
      <c r="CY48" s="160">
        <v>3</v>
      </c>
      <c r="CZ48" s="160">
        <v>4</v>
      </c>
      <c r="DA48" s="160">
        <v>6</v>
      </c>
      <c r="DB48" s="160">
        <v>3</v>
      </c>
      <c r="DC48" s="160">
        <v>3</v>
      </c>
      <c r="DD48" s="160">
        <v>4</v>
      </c>
      <c r="DE48" s="160">
        <v>3</v>
      </c>
      <c r="DF48" s="160">
        <v>2</v>
      </c>
      <c r="DG48" s="160">
        <v>2</v>
      </c>
      <c r="DH48" s="160">
        <v>1</v>
      </c>
      <c r="DI48" s="160">
        <v>3</v>
      </c>
      <c r="DJ48" s="160">
        <v>1</v>
      </c>
      <c r="DK48" s="160">
        <v>3</v>
      </c>
      <c r="DL48" s="160">
        <v>0</v>
      </c>
      <c r="DM48" s="160">
        <v>0</v>
      </c>
      <c r="DN48" s="160">
        <v>4</v>
      </c>
      <c r="DO48" s="160">
        <v>0</v>
      </c>
      <c r="DP48" s="160">
        <v>1</v>
      </c>
      <c r="DQ48" s="160">
        <v>0</v>
      </c>
      <c r="DR48" s="160">
        <v>0</v>
      </c>
      <c r="DS48" s="160">
        <v>0</v>
      </c>
      <c r="DT48" s="160">
        <v>0</v>
      </c>
      <c r="DU48" s="160">
        <v>0</v>
      </c>
      <c r="DV48" s="160">
        <v>0</v>
      </c>
      <c r="DW48" s="160">
        <v>0</v>
      </c>
      <c r="DX48" s="160">
        <v>0</v>
      </c>
      <c r="DY48" s="160">
        <v>0</v>
      </c>
      <c r="DZ48" s="160">
        <v>0</v>
      </c>
      <c r="EA48" s="160">
        <v>0</v>
      </c>
    </row>
    <row r="49" spans="1:131">
      <c r="A49">
        <v>5609</v>
      </c>
      <c r="B49" t="s">
        <v>186</v>
      </c>
      <c r="C49" s="14">
        <f t="shared" si="0"/>
        <v>7</v>
      </c>
      <c r="D49" s="264">
        <f t="shared" si="1"/>
        <v>1.4492753623188406</v>
      </c>
      <c r="E49" s="14">
        <f t="shared" si="2"/>
        <v>30</v>
      </c>
      <c r="F49" s="264">
        <f t="shared" si="3"/>
        <v>6.2111801242236027</v>
      </c>
      <c r="G49" s="14">
        <f t="shared" si="4"/>
        <v>60</v>
      </c>
      <c r="H49" s="264">
        <f t="shared" si="5"/>
        <v>12.422360248447205</v>
      </c>
      <c r="I49" s="14">
        <f t="shared" si="6"/>
        <v>81</v>
      </c>
      <c r="J49" s="264">
        <f t="shared" si="7"/>
        <v>16.770186335403729</v>
      </c>
      <c r="K49" s="14">
        <f t="shared" si="8"/>
        <v>222</v>
      </c>
      <c r="L49" s="264">
        <f t="shared" si="9"/>
        <v>45.962732919254655</v>
      </c>
      <c r="M49" s="14">
        <f t="shared" si="10"/>
        <v>63</v>
      </c>
      <c r="N49" s="264">
        <f t="shared" si="11"/>
        <v>13.043478260869565</v>
      </c>
      <c r="O49" s="14">
        <f t="shared" si="12"/>
        <v>20</v>
      </c>
      <c r="P49" s="264">
        <f t="shared" si="13"/>
        <v>4.1407867494824018</v>
      </c>
      <c r="Q49" s="14">
        <f t="shared" si="14"/>
        <v>483</v>
      </c>
      <c r="S49">
        <v>5609</v>
      </c>
      <c r="T49" t="s">
        <v>186</v>
      </c>
      <c r="U49" s="160">
        <v>483</v>
      </c>
      <c r="V49" s="160">
        <v>7</v>
      </c>
      <c r="W49" s="160">
        <v>6</v>
      </c>
      <c r="X49" s="160">
        <v>4</v>
      </c>
      <c r="Y49" s="160">
        <v>5</v>
      </c>
      <c r="Z49" s="160">
        <v>9</v>
      </c>
      <c r="AA49" s="160">
        <v>6</v>
      </c>
      <c r="AB49" s="160">
        <v>1</v>
      </c>
      <c r="AC49" s="160">
        <v>6</v>
      </c>
      <c r="AD49" s="160">
        <v>5</v>
      </c>
      <c r="AE49" s="160">
        <v>7</v>
      </c>
      <c r="AF49" s="160">
        <v>11</v>
      </c>
      <c r="AG49" s="160">
        <v>7</v>
      </c>
      <c r="AH49" s="160">
        <v>3</v>
      </c>
      <c r="AI49" s="160">
        <v>7</v>
      </c>
      <c r="AJ49" s="160">
        <v>5</v>
      </c>
      <c r="AK49" s="160">
        <v>8</v>
      </c>
      <c r="AL49" s="160">
        <v>8</v>
      </c>
      <c r="AM49" s="160">
        <v>9</v>
      </c>
      <c r="AN49" s="160">
        <v>9</v>
      </c>
      <c r="AO49" s="160">
        <v>7</v>
      </c>
      <c r="AP49" s="160">
        <v>11</v>
      </c>
      <c r="AQ49" s="160">
        <v>7</v>
      </c>
      <c r="AR49" s="160">
        <v>7</v>
      </c>
      <c r="AS49" s="160">
        <v>8</v>
      </c>
      <c r="AT49" s="160">
        <v>7</v>
      </c>
      <c r="AU49" s="160">
        <v>8</v>
      </c>
      <c r="AV49" s="160">
        <v>4</v>
      </c>
      <c r="AW49" s="160">
        <v>5</v>
      </c>
      <c r="AX49" s="160">
        <v>5</v>
      </c>
      <c r="AY49" s="160">
        <v>2</v>
      </c>
      <c r="AZ49" s="160">
        <v>9</v>
      </c>
      <c r="BA49" s="160">
        <v>5</v>
      </c>
      <c r="BB49" s="160">
        <v>4</v>
      </c>
      <c r="BC49" s="160">
        <v>6</v>
      </c>
      <c r="BD49" s="160">
        <v>2</v>
      </c>
      <c r="BE49" s="160">
        <v>4</v>
      </c>
      <c r="BF49" s="160">
        <v>5</v>
      </c>
      <c r="BG49" s="160">
        <v>3</v>
      </c>
      <c r="BH49" s="160">
        <v>6</v>
      </c>
      <c r="BI49" s="160">
        <v>5</v>
      </c>
      <c r="BJ49" s="160">
        <v>4</v>
      </c>
      <c r="BK49" s="160">
        <v>7</v>
      </c>
      <c r="BL49" s="160">
        <v>6</v>
      </c>
      <c r="BM49" s="160">
        <v>8</v>
      </c>
      <c r="BN49" s="160">
        <v>2</v>
      </c>
      <c r="BO49" s="160">
        <v>4</v>
      </c>
      <c r="BP49" s="160">
        <v>7</v>
      </c>
      <c r="BQ49" s="160">
        <v>9</v>
      </c>
      <c r="BR49" s="160">
        <v>5</v>
      </c>
      <c r="BS49" s="160">
        <v>5</v>
      </c>
      <c r="BT49" s="160">
        <v>12</v>
      </c>
      <c r="BU49" s="160">
        <v>5</v>
      </c>
      <c r="BV49" s="160">
        <v>9</v>
      </c>
      <c r="BW49" s="160">
        <v>4</v>
      </c>
      <c r="BX49" s="160">
        <v>11</v>
      </c>
      <c r="BY49" s="160">
        <v>6</v>
      </c>
      <c r="BZ49" s="160">
        <v>4</v>
      </c>
      <c r="CA49" s="160">
        <v>4</v>
      </c>
      <c r="CB49" s="160">
        <v>7</v>
      </c>
      <c r="CC49" s="160">
        <v>3</v>
      </c>
      <c r="CD49" s="160">
        <v>3</v>
      </c>
      <c r="CE49" s="160">
        <v>8</v>
      </c>
      <c r="CF49" s="160">
        <v>5</v>
      </c>
      <c r="CG49" s="160">
        <v>2</v>
      </c>
      <c r="CH49" s="160">
        <v>7</v>
      </c>
      <c r="CI49" s="160">
        <v>7</v>
      </c>
      <c r="CJ49" s="160">
        <v>3</v>
      </c>
      <c r="CK49" s="160">
        <v>4</v>
      </c>
      <c r="CL49" s="160">
        <v>5</v>
      </c>
      <c r="CM49" s="160">
        <v>9</v>
      </c>
      <c r="CN49" s="160">
        <v>9</v>
      </c>
      <c r="CO49" s="160">
        <v>3</v>
      </c>
      <c r="CP49" s="160">
        <v>6</v>
      </c>
      <c r="CQ49" s="160">
        <v>3</v>
      </c>
      <c r="CR49" s="160">
        <v>4</v>
      </c>
      <c r="CS49" s="160">
        <v>5</v>
      </c>
      <c r="CT49" s="160">
        <v>7</v>
      </c>
      <c r="CU49" s="160">
        <v>0</v>
      </c>
      <c r="CV49" s="160">
        <v>6</v>
      </c>
      <c r="CW49" s="160">
        <v>2</v>
      </c>
      <c r="CX49" s="160">
        <v>5</v>
      </c>
      <c r="CY49" s="160">
        <v>3</v>
      </c>
      <c r="CZ49" s="160">
        <v>0</v>
      </c>
      <c r="DA49" s="160">
        <v>2</v>
      </c>
      <c r="DB49" s="160">
        <v>1</v>
      </c>
      <c r="DC49" s="160">
        <v>3</v>
      </c>
      <c r="DD49" s="160">
        <v>1</v>
      </c>
      <c r="DE49" s="160">
        <v>2</v>
      </c>
      <c r="DF49" s="160">
        <v>0</v>
      </c>
      <c r="DG49" s="160">
        <v>0</v>
      </c>
      <c r="DH49" s="160">
        <v>0</v>
      </c>
      <c r="DI49" s="160">
        <v>1</v>
      </c>
      <c r="DJ49" s="160">
        <v>0</v>
      </c>
      <c r="DK49" s="160">
        <v>0</v>
      </c>
      <c r="DL49" s="160">
        <v>1</v>
      </c>
      <c r="DM49" s="160">
        <v>0</v>
      </c>
      <c r="DN49" s="160">
        <v>0</v>
      </c>
      <c r="DO49" s="160">
        <v>0</v>
      </c>
      <c r="DP49" s="160">
        <v>0</v>
      </c>
      <c r="DQ49" s="160">
        <v>1</v>
      </c>
      <c r="DR49" s="160">
        <v>0</v>
      </c>
      <c r="DS49" s="160">
        <v>0</v>
      </c>
      <c r="DT49" s="160">
        <v>0</v>
      </c>
      <c r="DU49" s="160">
        <v>0</v>
      </c>
      <c r="DV49" s="160">
        <v>0</v>
      </c>
      <c r="DW49" s="160">
        <v>0</v>
      </c>
      <c r="DX49" s="160">
        <v>0</v>
      </c>
      <c r="DY49" s="160">
        <v>0</v>
      </c>
      <c r="DZ49" s="160">
        <v>0</v>
      </c>
      <c r="EA49" s="160">
        <v>0</v>
      </c>
    </row>
    <row r="50" spans="1:131">
      <c r="A50" s="98">
        <v>5611</v>
      </c>
      <c r="B50" s="11" t="s">
        <v>187</v>
      </c>
      <c r="C50" s="13">
        <f t="shared" si="0"/>
        <v>3</v>
      </c>
      <c r="D50" s="263">
        <f t="shared" si="1"/>
        <v>3.3333333333333335</v>
      </c>
      <c r="E50" s="13">
        <f t="shared" si="2"/>
        <v>4</v>
      </c>
      <c r="F50" s="263">
        <f t="shared" si="3"/>
        <v>4.4444444444444446</v>
      </c>
      <c r="G50" s="13">
        <f t="shared" si="4"/>
        <v>13</v>
      </c>
      <c r="H50" s="263">
        <f t="shared" si="5"/>
        <v>14.444444444444443</v>
      </c>
      <c r="I50" s="13">
        <f t="shared" si="6"/>
        <v>13</v>
      </c>
      <c r="J50" s="263">
        <f t="shared" si="7"/>
        <v>14.444444444444443</v>
      </c>
      <c r="K50" s="13">
        <f t="shared" si="8"/>
        <v>43</v>
      </c>
      <c r="L50" s="263">
        <f t="shared" si="9"/>
        <v>47.777777777777779</v>
      </c>
      <c r="M50" s="13">
        <f t="shared" si="10"/>
        <v>8</v>
      </c>
      <c r="N50" s="263">
        <f t="shared" si="11"/>
        <v>8.8888888888888893</v>
      </c>
      <c r="O50" s="13">
        <f t="shared" si="12"/>
        <v>6</v>
      </c>
      <c r="P50" s="263">
        <f t="shared" si="13"/>
        <v>6.666666666666667</v>
      </c>
      <c r="Q50" s="13">
        <f t="shared" si="14"/>
        <v>90</v>
      </c>
      <c r="S50">
        <v>5611</v>
      </c>
      <c r="T50" t="s">
        <v>187</v>
      </c>
      <c r="U50" s="160">
        <v>90</v>
      </c>
      <c r="V50" s="160">
        <v>3</v>
      </c>
      <c r="W50" s="160">
        <v>0</v>
      </c>
      <c r="X50" s="160">
        <v>1</v>
      </c>
      <c r="Y50" s="160">
        <v>1</v>
      </c>
      <c r="Z50" s="160">
        <v>2</v>
      </c>
      <c r="AA50" s="160">
        <v>0</v>
      </c>
      <c r="AB50" s="160">
        <v>2</v>
      </c>
      <c r="AC50" s="160">
        <v>0</v>
      </c>
      <c r="AD50" s="160">
        <v>1</v>
      </c>
      <c r="AE50" s="160">
        <v>2</v>
      </c>
      <c r="AF50" s="160">
        <v>0</v>
      </c>
      <c r="AG50" s="160">
        <v>1</v>
      </c>
      <c r="AH50" s="160">
        <v>2</v>
      </c>
      <c r="AI50" s="160">
        <v>2</v>
      </c>
      <c r="AJ50" s="160">
        <v>1</v>
      </c>
      <c r="AK50" s="160">
        <v>2</v>
      </c>
      <c r="AL50" s="160">
        <v>0</v>
      </c>
      <c r="AM50" s="160">
        <v>1</v>
      </c>
      <c r="AN50" s="160">
        <v>1</v>
      </c>
      <c r="AO50" s="160">
        <v>3</v>
      </c>
      <c r="AP50" s="160">
        <v>2</v>
      </c>
      <c r="AQ50" s="160">
        <v>2</v>
      </c>
      <c r="AR50" s="160">
        <v>2</v>
      </c>
      <c r="AS50" s="160">
        <v>1</v>
      </c>
      <c r="AT50" s="160">
        <v>1</v>
      </c>
      <c r="AU50" s="160">
        <v>0</v>
      </c>
      <c r="AV50" s="160">
        <v>3</v>
      </c>
      <c r="AW50" s="160">
        <v>1</v>
      </c>
      <c r="AX50" s="160">
        <v>1</v>
      </c>
      <c r="AY50" s="160">
        <v>0</v>
      </c>
      <c r="AZ50" s="160">
        <v>1</v>
      </c>
      <c r="BA50" s="160">
        <v>0</v>
      </c>
      <c r="BB50" s="160">
        <v>2</v>
      </c>
      <c r="BC50" s="160">
        <v>0</v>
      </c>
      <c r="BD50" s="160">
        <v>0</v>
      </c>
      <c r="BE50" s="160">
        <v>0</v>
      </c>
      <c r="BF50" s="160">
        <v>0</v>
      </c>
      <c r="BG50" s="160">
        <v>0</v>
      </c>
      <c r="BH50" s="160">
        <v>0</v>
      </c>
      <c r="BI50" s="160">
        <v>1</v>
      </c>
      <c r="BJ50" s="160">
        <v>1</v>
      </c>
      <c r="BK50" s="160">
        <v>0</v>
      </c>
      <c r="BL50" s="160">
        <v>0</v>
      </c>
      <c r="BM50" s="160">
        <v>1</v>
      </c>
      <c r="BN50" s="160">
        <v>0</v>
      </c>
      <c r="BO50" s="160">
        <v>1</v>
      </c>
      <c r="BP50" s="160">
        <v>0</v>
      </c>
      <c r="BQ50" s="160">
        <v>1</v>
      </c>
      <c r="BR50" s="160">
        <v>1</v>
      </c>
      <c r="BS50" s="160">
        <v>2</v>
      </c>
      <c r="BT50" s="160">
        <v>3</v>
      </c>
      <c r="BU50" s="160">
        <v>3</v>
      </c>
      <c r="BV50" s="160">
        <v>2</v>
      </c>
      <c r="BW50" s="160">
        <v>2</v>
      </c>
      <c r="BX50" s="160">
        <v>2</v>
      </c>
      <c r="BY50" s="160">
        <v>5</v>
      </c>
      <c r="BZ50" s="160">
        <v>1</v>
      </c>
      <c r="CA50" s="160">
        <v>1</v>
      </c>
      <c r="CB50" s="160">
        <v>1</v>
      </c>
      <c r="CC50" s="160">
        <v>1</v>
      </c>
      <c r="CD50" s="160">
        <v>2</v>
      </c>
      <c r="CE50" s="160">
        <v>0</v>
      </c>
      <c r="CF50" s="160">
        <v>0</v>
      </c>
      <c r="CG50" s="160">
        <v>0</v>
      </c>
      <c r="CH50" s="160">
        <v>0</v>
      </c>
      <c r="CI50" s="160">
        <v>4</v>
      </c>
      <c r="CJ50" s="160">
        <v>0</v>
      </c>
      <c r="CK50" s="160">
        <v>1</v>
      </c>
      <c r="CL50" s="160">
        <v>1</v>
      </c>
      <c r="CM50" s="160">
        <v>1</v>
      </c>
      <c r="CN50" s="160">
        <v>1</v>
      </c>
      <c r="CO50" s="160">
        <v>0</v>
      </c>
      <c r="CP50" s="160">
        <v>1</v>
      </c>
      <c r="CQ50" s="160">
        <v>0</v>
      </c>
      <c r="CR50" s="160">
        <v>1</v>
      </c>
      <c r="CS50" s="160">
        <v>1</v>
      </c>
      <c r="CT50" s="160">
        <v>1</v>
      </c>
      <c r="CU50" s="160">
        <v>0</v>
      </c>
      <c r="CV50" s="160">
        <v>0</v>
      </c>
      <c r="CW50" s="160">
        <v>0</v>
      </c>
      <c r="CX50" s="160">
        <v>0</v>
      </c>
      <c r="CY50" s="160">
        <v>1</v>
      </c>
      <c r="CZ50" s="160">
        <v>1</v>
      </c>
      <c r="DA50" s="160">
        <v>1</v>
      </c>
      <c r="DB50" s="160">
        <v>1</v>
      </c>
      <c r="DC50" s="160">
        <v>0</v>
      </c>
      <c r="DD50" s="160">
        <v>1</v>
      </c>
      <c r="DE50" s="160">
        <v>0</v>
      </c>
      <c r="DF50" s="160">
        <v>0</v>
      </c>
      <c r="DG50" s="160">
        <v>1</v>
      </c>
      <c r="DH50" s="160">
        <v>0</v>
      </c>
      <c r="DI50" s="160">
        <v>0</v>
      </c>
      <c r="DJ50" s="160">
        <v>0</v>
      </c>
      <c r="DK50" s="160">
        <v>0</v>
      </c>
      <c r="DL50" s="160">
        <v>0</v>
      </c>
      <c r="DM50" s="160">
        <v>0</v>
      </c>
      <c r="DN50" s="160">
        <v>0</v>
      </c>
      <c r="DO50" s="160">
        <v>0</v>
      </c>
      <c r="DP50" s="160">
        <v>0</v>
      </c>
      <c r="DQ50" s="160">
        <v>0</v>
      </c>
      <c r="DR50" s="160">
        <v>0</v>
      </c>
      <c r="DS50" s="160">
        <v>0</v>
      </c>
      <c r="DT50" s="160">
        <v>0</v>
      </c>
      <c r="DU50" s="160">
        <v>0</v>
      </c>
      <c r="DV50" s="160">
        <v>0</v>
      </c>
      <c r="DW50" s="160">
        <v>0</v>
      </c>
      <c r="DX50" s="160">
        <v>0</v>
      </c>
      <c r="DY50" s="160">
        <v>0</v>
      </c>
      <c r="DZ50" s="160">
        <v>0</v>
      </c>
      <c r="EA50" s="160">
        <v>0</v>
      </c>
    </row>
    <row r="51" spans="1:131">
      <c r="A51">
        <v>5612</v>
      </c>
      <c r="B51" t="s">
        <v>188</v>
      </c>
      <c r="C51" s="14">
        <f t="shared" si="0"/>
        <v>7</v>
      </c>
      <c r="D51" s="264">
        <f t="shared" si="1"/>
        <v>1.8229166666666667</v>
      </c>
      <c r="E51" s="14">
        <f t="shared" si="2"/>
        <v>17</v>
      </c>
      <c r="F51" s="264">
        <f t="shared" si="3"/>
        <v>4.4270833333333339</v>
      </c>
      <c r="G51" s="14">
        <f t="shared" si="4"/>
        <v>33</v>
      </c>
      <c r="H51" s="264">
        <f t="shared" si="5"/>
        <v>8.59375</v>
      </c>
      <c r="I51" s="14">
        <f t="shared" si="6"/>
        <v>64</v>
      </c>
      <c r="J51" s="264">
        <f t="shared" si="7"/>
        <v>16.666666666666664</v>
      </c>
      <c r="K51" s="14">
        <f t="shared" si="8"/>
        <v>199</v>
      </c>
      <c r="L51" s="264">
        <f t="shared" si="9"/>
        <v>51.822916666666664</v>
      </c>
      <c r="M51" s="14">
        <f t="shared" si="10"/>
        <v>52</v>
      </c>
      <c r="N51" s="264">
        <f t="shared" si="11"/>
        <v>13.541666666666666</v>
      </c>
      <c r="O51" s="14">
        <f t="shared" si="12"/>
        <v>12</v>
      </c>
      <c r="P51" s="264">
        <f t="shared" si="13"/>
        <v>3.125</v>
      </c>
      <c r="Q51" s="14">
        <f t="shared" si="14"/>
        <v>384</v>
      </c>
      <c r="S51">
        <v>5612</v>
      </c>
      <c r="T51" t="s">
        <v>188</v>
      </c>
      <c r="U51" s="160">
        <v>384</v>
      </c>
      <c r="V51" s="160">
        <v>7</v>
      </c>
      <c r="W51" s="160">
        <v>5</v>
      </c>
      <c r="X51" s="160">
        <v>2</v>
      </c>
      <c r="Y51" s="160">
        <v>5</v>
      </c>
      <c r="Z51" s="160">
        <v>3</v>
      </c>
      <c r="AA51" s="160">
        <v>2</v>
      </c>
      <c r="AB51" s="160">
        <v>4</v>
      </c>
      <c r="AC51" s="160">
        <v>3</v>
      </c>
      <c r="AD51" s="160">
        <v>4</v>
      </c>
      <c r="AE51" s="160">
        <v>4</v>
      </c>
      <c r="AF51" s="160">
        <v>1</v>
      </c>
      <c r="AG51" s="160">
        <v>6</v>
      </c>
      <c r="AH51" s="160">
        <v>3</v>
      </c>
      <c r="AI51" s="160">
        <v>1</v>
      </c>
      <c r="AJ51" s="160">
        <v>3</v>
      </c>
      <c r="AK51" s="160">
        <v>4</v>
      </c>
      <c r="AL51" s="160">
        <v>5</v>
      </c>
      <c r="AM51" s="160">
        <v>2</v>
      </c>
      <c r="AN51" s="160">
        <v>9</v>
      </c>
      <c r="AO51" s="160">
        <v>6</v>
      </c>
      <c r="AP51" s="160">
        <v>9</v>
      </c>
      <c r="AQ51" s="160">
        <v>9</v>
      </c>
      <c r="AR51" s="160">
        <v>9</v>
      </c>
      <c r="AS51" s="160">
        <v>5</v>
      </c>
      <c r="AT51" s="160">
        <v>4</v>
      </c>
      <c r="AU51" s="160">
        <v>6</v>
      </c>
      <c r="AV51" s="160">
        <v>5</v>
      </c>
      <c r="AW51" s="160">
        <v>4</v>
      </c>
      <c r="AX51" s="160">
        <v>11</v>
      </c>
      <c r="AY51" s="160">
        <v>3</v>
      </c>
      <c r="AZ51" s="160">
        <v>5</v>
      </c>
      <c r="BA51" s="160">
        <v>6</v>
      </c>
      <c r="BB51" s="160">
        <v>7</v>
      </c>
      <c r="BC51" s="160">
        <v>2</v>
      </c>
      <c r="BD51" s="160">
        <v>5</v>
      </c>
      <c r="BE51" s="160">
        <v>2</v>
      </c>
      <c r="BF51" s="160">
        <v>3</v>
      </c>
      <c r="BG51" s="160">
        <v>0</v>
      </c>
      <c r="BH51" s="160">
        <v>2</v>
      </c>
      <c r="BI51" s="160">
        <v>3</v>
      </c>
      <c r="BJ51" s="160">
        <v>5</v>
      </c>
      <c r="BK51" s="160">
        <v>5</v>
      </c>
      <c r="BL51" s="160">
        <v>4</v>
      </c>
      <c r="BM51" s="160">
        <v>5</v>
      </c>
      <c r="BN51" s="160">
        <v>2</v>
      </c>
      <c r="BO51" s="160">
        <v>3</v>
      </c>
      <c r="BP51" s="160">
        <v>1</v>
      </c>
      <c r="BQ51" s="160">
        <v>7</v>
      </c>
      <c r="BR51" s="160">
        <v>8</v>
      </c>
      <c r="BS51" s="160">
        <v>6</v>
      </c>
      <c r="BT51" s="160">
        <v>8</v>
      </c>
      <c r="BU51" s="160">
        <v>3</v>
      </c>
      <c r="BV51" s="160">
        <v>6</v>
      </c>
      <c r="BW51" s="160">
        <v>3</v>
      </c>
      <c r="BX51" s="160">
        <v>7</v>
      </c>
      <c r="BY51" s="160">
        <v>4</v>
      </c>
      <c r="BZ51" s="160">
        <v>6</v>
      </c>
      <c r="CA51" s="160">
        <v>5</v>
      </c>
      <c r="CB51" s="160">
        <v>5</v>
      </c>
      <c r="CC51" s="160">
        <v>4</v>
      </c>
      <c r="CD51" s="160">
        <v>7</v>
      </c>
      <c r="CE51" s="160">
        <v>6</v>
      </c>
      <c r="CF51" s="160">
        <v>8</v>
      </c>
      <c r="CG51" s="160">
        <v>9</v>
      </c>
      <c r="CH51" s="160">
        <v>4</v>
      </c>
      <c r="CI51" s="160">
        <v>8</v>
      </c>
      <c r="CJ51" s="160">
        <v>2</v>
      </c>
      <c r="CK51" s="160">
        <v>4</v>
      </c>
      <c r="CL51" s="160">
        <v>4</v>
      </c>
      <c r="CM51" s="160">
        <v>7</v>
      </c>
      <c r="CN51" s="160">
        <v>6</v>
      </c>
      <c r="CO51" s="160">
        <v>3</v>
      </c>
      <c r="CP51" s="160">
        <v>1</v>
      </c>
      <c r="CQ51" s="160">
        <v>6</v>
      </c>
      <c r="CR51" s="160">
        <v>2</v>
      </c>
      <c r="CS51" s="160">
        <v>6</v>
      </c>
      <c r="CT51" s="160">
        <v>5</v>
      </c>
      <c r="CU51" s="160">
        <v>3</v>
      </c>
      <c r="CV51" s="160">
        <v>5</v>
      </c>
      <c r="CW51" s="160">
        <v>0</v>
      </c>
      <c r="CX51" s="160">
        <v>1</v>
      </c>
      <c r="CY51" s="160">
        <v>0</v>
      </c>
      <c r="CZ51" s="160">
        <v>1</v>
      </c>
      <c r="DA51" s="160">
        <v>2</v>
      </c>
      <c r="DB51" s="160">
        <v>0</v>
      </c>
      <c r="DC51" s="160">
        <v>1</v>
      </c>
      <c r="DD51" s="160">
        <v>0</v>
      </c>
      <c r="DE51" s="160">
        <v>1</v>
      </c>
      <c r="DF51" s="160">
        <v>2</v>
      </c>
      <c r="DG51" s="160">
        <v>0</v>
      </c>
      <c r="DH51" s="160">
        <v>1</v>
      </c>
      <c r="DI51" s="160">
        <v>1</v>
      </c>
      <c r="DJ51" s="160">
        <v>0</v>
      </c>
      <c r="DK51" s="160">
        <v>0</v>
      </c>
      <c r="DL51" s="160">
        <v>1</v>
      </c>
      <c r="DM51" s="160">
        <v>0</v>
      </c>
      <c r="DN51" s="160">
        <v>0</v>
      </c>
      <c r="DO51" s="160">
        <v>1</v>
      </c>
      <c r="DP51" s="160">
        <v>0</v>
      </c>
      <c r="DQ51" s="160">
        <v>0</v>
      </c>
      <c r="DR51" s="160">
        <v>0</v>
      </c>
      <c r="DS51" s="160">
        <v>0</v>
      </c>
      <c r="DT51" s="160">
        <v>0</v>
      </c>
      <c r="DU51" s="160">
        <v>0</v>
      </c>
      <c r="DV51" s="160">
        <v>0</v>
      </c>
      <c r="DW51" s="160">
        <v>0</v>
      </c>
      <c r="DX51" s="160">
        <v>0</v>
      </c>
      <c r="DY51" s="160">
        <v>0</v>
      </c>
      <c r="DZ51" s="160">
        <v>0</v>
      </c>
      <c r="EA51" s="160">
        <v>0</v>
      </c>
    </row>
    <row r="52" spans="1:131">
      <c r="A52" s="11">
        <v>5706</v>
      </c>
      <c r="B52" s="11" t="s">
        <v>189</v>
      </c>
      <c r="C52" s="13">
        <f t="shared" si="0"/>
        <v>0</v>
      </c>
      <c r="D52" s="263">
        <f t="shared" si="1"/>
        <v>0</v>
      </c>
      <c r="E52" s="13">
        <f t="shared" si="2"/>
        <v>11</v>
      </c>
      <c r="F52" s="263">
        <f t="shared" si="3"/>
        <v>5.3921568627450984</v>
      </c>
      <c r="G52" s="13">
        <f t="shared" si="4"/>
        <v>23</v>
      </c>
      <c r="H52" s="263">
        <f t="shared" si="5"/>
        <v>11.274509803921569</v>
      </c>
      <c r="I52" s="13">
        <f t="shared" si="6"/>
        <v>43</v>
      </c>
      <c r="J52" s="263">
        <f t="shared" si="7"/>
        <v>21.078431372549019</v>
      </c>
      <c r="K52" s="13">
        <f t="shared" si="8"/>
        <v>87</v>
      </c>
      <c r="L52" s="263">
        <f t="shared" si="9"/>
        <v>42.647058823529413</v>
      </c>
      <c r="M52" s="13">
        <f t="shared" si="10"/>
        <v>25</v>
      </c>
      <c r="N52" s="263">
        <f t="shared" si="11"/>
        <v>12.254901960784313</v>
      </c>
      <c r="O52" s="13">
        <f t="shared" si="12"/>
        <v>15</v>
      </c>
      <c r="P52" s="263">
        <f t="shared" si="13"/>
        <v>7.3529411764705888</v>
      </c>
      <c r="Q52" s="13">
        <f t="shared" si="14"/>
        <v>204</v>
      </c>
      <c r="S52">
        <v>5706</v>
      </c>
      <c r="T52" t="s">
        <v>189</v>
      </c>
      <c r="U52" s="160">
        <v>204</v>
      </c>
      <c r="V52" s="160">
        <v>0</v>
      </c>
      <c r="W52" s="160">
        <v>5</v>
      </c>
      <c r="X52" s="160">
        <v>2</v>
      </c>
      <c r="Y52" s="160">
        <v>2</v>
      </c>
      <c r="Z52" s="160">
        <v>1</v>
      </c>
      <c r="AA52" s="160">
        <v>1</v>
      </c>
      <c r="AB52" s="160">
        <v>3</v>
      </c>
      <c r="AC52" s="160">
        <v>1</v>
      </c>
      <c r="AD52" s="160">
        <v>2</v>
      </c>
      <c r="AE52" s="160">
        <v>1</v>
      </c>
      <c r="AF52" s="160">
        <v>3</v>
      </c>
      <c r="AG52" s="160">
        <v>2</v>
      </c>
      <c r="AH52" s="160">
        <v>2</v>
      </c>
      <c r="AI52" s="160">
        <v>2</v>
      </c>
      <c r="AJ52" s="160">
        <v>3</v>
      </c>
      <c r="AK52" s="160">
        <v>4</v>
      </c>
      <c r="AL52" s="160">
        <v>4</v>
      </c>
      <c r="AM52" s="160">
        <v>1</v>
      </c>
      <c r="AN52" s="160">
        <v>5</v>
      </c>
      <c r="AO52" s="160">
        <v>5</v>
      </c>
      <c r="AP52" s="160">
        <v>5</v>
      </c>
      <c r="AQ52" s="160">
        <v>4</v>
      </c>
      <c r="AR52" s="160">
        <v>5</v>
      </c>
      <c r="AS52" s="160">
        <v>7</v>
      </c>
      <c r="AT52" s="160">
        <v>3</v>
      </c>
      <c r="AU52" s="160">
        <v>4</v>
      </c>
      <c r="AV52" s="160">
        <v>3</v>
      </c>
      <c r="AW52" s="160">
        <v>0</v>
      </c>
      <c r="AX52" s="160">
        <v>1</v>
      </c>
      <c r="AY52" s="160">
        <v>3</v>
      </c>
      <c r="AZ52" s="160">
        <v>0</v>
      </c>
      <c r="BA52" s="160">
        <v>3</v>
      </c>
      <c r="BB52" s="160">
        <v>2</v>
      </c>
      <c r="BC52" s="160">
        <v>3</v>
      </c>
      <c r="BD52" s="160">
        <v>1</v>
      </c>
      <c r="BE52" s="160">
        <v>1</v>
      </c>
      <c r="BF52" s="160">
        <v>1</v>
      </c>
      <c r="BG52" s="160">
        <v>1</v>
      </c>
      <c r="BH52" s="160">
        <v>3</v>
      </c>
      <c r="BI52" s="160">
        <v>0</v>
      </c>
      <c r="BJ52" s="160">
        <v>1</v>
      </c>
      <c r="BK52" s="160">
        <v>4</v>
      </c>
      <c r="BL52" s="160">
        <v>5</v>
      </c>
      <c r="BM52" s="160">
        <v>1</v>
      </c>
      <c r="BN52" s="160">
        <v>2</v>
      </c>
      <c r="BO52" s="160">
        <v>2</v>
      </c>
      <c r="BP52" s="160">
        <v>6</v>
      </c>
      <c r="BQ52" s="160">
        <v>1</v>
      </c>
      <c r="BR52" s="160">
        <v>2</v>
      </c>
      <c r="BS52" s="160">
        <v>3</v>
      </c>
      <c r="BT52" s="160">
        <v>1</v>
      </c>
      <c r="BU52" s="160">
        <v>4</v>
      </c>
      <c r="BV52" s="160">
        <v>3</v>
      </c>
      <c r="BW52" s="160">
        <v>4</v>
      </c>
      <c r="BX52" s="160">
        <v>2</v>
      </c>
      <c r="BY52" s="160">
        <v>4</v>
      </c>
      <c r="BZ52" s="160">
        <v>2</v>
      </c>
      <c r="CA52" s="160">
        <v>1</v>
      </c>
      <c r="CB52" s="160">
        <v>2</v>
      </c>
      <c r="CC52" s="160">
        <v>2</v>
      </c>
      <c r="CD52" s="160">
        <v>1</v>
      </c>
      <c r="CE52" s="160">
        <v>1</v>
      </c>
      <c r="CF52" s="160">
        <v>1</v>
      </c>
      <c r="CG52" s="160">
        <v>3</v>
      </c>
      <c r="CH52" s="160">
        <v>3</v>
      </c>
      <c r="CI52" s="160">
        <v>2</v>
      </c>
      <c r="CJ52" s="160">
        <v>2</v>
      </c>
      <c r="CK52" s="160">
        <v>4</v>
      </c>
      <c r="CL52" s="160">
        <v>1</v>
      </c>
      <c r="CM52" s="160">
        <v>3</v>
      </c>
      <c r="CN52" s="160">
        <v>3</v>
      </c>
      <c r="CO52" s="160">
        <v>2</v>
      </c>
      <c r="CP52" s="160">
        <v>2</v>
      </c>
      <c r="CQ52" s="160">
        <v>1</v>
      </c>
      <c r="CR52" s="160">
        <v>5</v>
      </c>
      <c r="CS52" s="160">
        <v>0</v>
      </c>
      <c r="CT52" s="160">
        <v>0</v>
      </c>
      <c r="CU52" s="160">
        <v>3</v>
      </c>
      <c r="CV52" s="160">
        <v>1</v>
      </c>
      <c r="CW52" s="160">
        <v>0</v>
      </c>
      <c r="CX52" s="160">
        <v>2</v>
      </c>
      <c r="CY52" s="160">
        <v>0</v>
      </c>
      <c r="CZ52" s="160">
        <v>2</v>
      </c>
      <c r="DA52" s="160">
        <v>1</v>
      </c>
      <c r="DB52" s="160">
        <v>2</v>
      </c>
      <c r="DC52" s="160">
        <v>2</v>
      </c>
      <c r="DD52" s="160">
        <v>1</v>
      </c>
      <c r="DE52" s="160">
        <v>1</v>
      </c>
      <c r="DF52" s="160">
        <v>2</v>
      </c>
      <c r="DG52" s="160">
        <v>0</v>
      </c>
      <c r="DH52" s="160">
        <v>1</v>
      </c>
      <c r="DI52" s="160">
        <v>1</v>
      </c>
      <c r="DJ52" s="160">
        <v>0</v>
      </c>
      <c r="DK52" s="160">
        <v>0</v>
      </c>
      <c r="DL52" s="160">
        <v>0</v>
      </c>
      <c r="DM52" s="160">
        <v>0</v>
      </c>
      <c r="DN52" s="160">
        <v>0</v>
      </c>
      <c r="DO52" s="160">
        <v>0</v>
      </c>
      <c r="DP52" s="160">
        <v>0</v>
      </c>
      <c r="DQ52" s="160">
        <v>0</v>
      </c>
      <c r="DR52" s="160">
        <v>0</v>
      </c>
      <c r="DS52" s="160">
        <v>0</v>
      </c>
      <c r="DT52" s="160">
        <v>0</v>
      </c>
      <c r="DU52" s="160">
        <v>0</v>
      </c>
      <c r="DV52" s="160">
        <v>0</v>
      </c>
      <c r="DW52" s="160">
        <v>0</v>
      </c>
      <c r="DX52" s="160">
        <v>0</v>
      </c>
      <c r="DY52" s="160">
        <v>0</v>
      </c>
      <c r="DZ52" s="160">
        <v>0</v>
      </c>
      <c r="EA52" s="160">
        <v>0</v>
      </c>
    </row>
    <row r="53" spans="1:131">
      <c r="C53" s="19">
        <f>SUM(C46:C52)</f>
        <v>82</v>
      </c>
      <c r="D53" s="265">
        <f t="shared" si="1"/>
        <v>1.1073598919648886</v>
      </c>
      <c r="E53" s="19">
        <f t="shared" ref="E53:Q53" si="19">SUM(E46:E52)</f>
        <v>430</v>
      </c>
      <c r="F53" s="265">
        <f t="shared" si="3"/>
        <v>5.8068872383524646</v>
      </c>
      <c r="G53" s="19">
        <f t="shared" si="19"/>
        <v>931</v>
      </c>
      <c r="H53" s="265">
        <f t="shared" si="5"/>
        <v>12.572586090479406</v>
      </c>
      <c r="I53" s="19">
        <f t="shared" si="19"/>
        <v>1029</v>
      </c>
      <c r="J53" s="265">
        <f t="shared" si="7"/>
        <v>13.896016205266712</v>
      </c>
      <c r="K53" s="19">
        <f t="shared" si="19"/>
        <v>3694</v>
      </c>
      <c r="L53" s="265">
        <f t="shared" si="9"/>
        <v>49.885212694125592</v>
      </c>
      <c r="M53" s="19">
        <f t="shared" si="19"/>
        <v>899</v>
      </c>
      <c r="N53" s="265">
        <f t="shared" si="11"/>
        <v>12.140445644834571</v>
      </c>
      <c r="O53" s="19">
        <f t="shared" si="19"/>
        <v>340</v>
      </c>
      <c r="P53" s="265">
        <f t="shared" si="13"/>
        <v>4.5914922349763669</v>
      </c>
      <c r="Q53" s="19">
        <f t="shared" si="19"/>
        <v>7405</v>
      </c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  <c r="BM53" s="160"/>
      <c r="BN53" s="160"/>
      <c r="BO53" s="160"/>
      <c r="BP53" s="160"/>
      <c r="BQ53" s="160"/>
      <c r="BR53" s="160"/>
      <c r="BS53" s="160"/>
      <c r="BT53" s="160"/>
      <c r="BU53" s="160"/>
      <c r="BV53" s="160"/>
      <c r="BW53" s="160"/>
      <c r="BX53" s="160"/>
      <c r="BY53" s="160"/>
      <c r="BZ53" s="160"/>
      <c r="CA53" s="160"/>
      <c r="CB53" s="160"/>
      <c r="CC53" s="160"/>
      <c r="CD53" s="160"/>
      <c r="CE53" s="160"/>
      <c r="CF53" s="160"/>
      <c r="CG53" s="160"/>
      <c r="CH53" s="160"/>
      <c r="CI53" s="160"/>
      <c r="CJ53" s="160"/>
      <c r="CK53" s="160"/>
      <c r="CL53" s="160"/>
      <c r="CM53" s="160"/>
      <c r="CN53" s="160"/>
      <c r="CO53" s="160"/>
      <c r="CP53" s="160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  <c r="DC53" s="160"/>
      <c r="DD53" s="160"/>
      <c r="DE53" s="160"/>
      <c r="DF53" s="160"/>
      <c r="DG53" s="160"/>
      <c r="DH53" s="160"/>
      <c r="DI53" s="160"/>
      <c r="DJ53" s="160"/>
      <c r="DK53" s="160"/>
      <c r="DL53" s="160"/>
      <c r="DM53" s="160"/>
      <c r="DN53" s="160"/>
      <c r="DO53" s="160"/>
      <c r="DP53" s="160"/>
      <c r="DQ53" s="160"/>
      <c r="DR53" s="160"/>
      <c r="DS53" s="160"/>
      <c r="DT53" s="160"/>
      <c r="DU53" s="160"/>
      <c r="DV53" s="160"/>
      <c r="DW53" s="160"/>
      <c r="DX53" s="160"/>
      <c r="DY53" s="160"/>
      <c r="DZ53" s="160"/>
      <c r="EA53" s="160"/>
    </row>
    <row r="54" spans="1:131">
      <c r="C54" s="14"/>
      <c r="D54" s="264"/>
      <c r="E54" s="14"/>
      <c r="F54" s="264"/>
      <c r="G54" s="14"/>
      <c r="H54" s="264"/>
      <c r="I54" s="14"/>
      <c r="J54" s="264"/>
      <c r="K54" s="14"/>
      <c r="L54" s="264"/>
      <c r="M54" s="14"/>
      <c r="N54" s="264"/>
      <c r="O54" s="14"/>
      <c r="P54" s="264"/>
      <c r="Q54" s="14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  <c r="BM54" s="160"/>
      <c r="BN54" s="160"/>
      <c r="BO54" s="160"/>
      <c r="BP54" s="160"/>
      <c r="BQ54" s="160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60"/>
      <c r="CJ54" s="160"/>
      <c r="CK54" s="160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60"/>
      <c r="DE54" s="160"/>
      <c r="DF54" s="160"/>
      <c r="DG54" s="160"/>
      <c r="DH54" s="160"/>
      <c r="DI54" s="160"/>
      <c r="DJ54" s="160"/>
      <c r="DK54" s="160"/>
      <c r="DL54" s="160"/>
      <c r="DM54" s="160"/>
      <c r="DN54" s="160"/>
      <c r="DO54" s="160"/>
      <c r="DP54" s="160"/>
      <c r="DQ54" s="160"/>
      <c r="DR54" s="160"/>
      <c r="DS54" s="160"/>
      <c r="DT54" s="160"/>
      <c r="DU54" s="160"/>
      <c r="DV54" s="160"/>
      <c r="DW54" s="160"/>
      <c r="DX54" s="160"/>
      <c r="DY54" s="160"/>
      <c r="DZ54" s="160"/>
      <c r="EA54" s="160"/>
    </row>
    <row r="55" spans="1:131">
      <c r="A55" s="98">
        <v>6000</v>
      </c>
      <c r="B55" s="11" t="s">
        <v>190</v>
      </c>
      <c r="C55" s="13">
        <f t="shared" si="0"/>
        <v>256</v>
      </c>
      <c r="D55" s="263">
        <f t="shared" si="1"/>
        <v>1.3033295998370837</v>
      </c>
      <c r="E55" s="13">
        <f t="shared" si="2"/>
        <v>1089</v>
      </c>
      <c r="F55" s="263">
        <f t="shared" si="3"/>
        <v>5.5442419305569697</v>
      </c>
      <c r="G55" s="13">
        <f t="shared" si="4"/>
        <v>2705</v>
      </c>
      <c r="H55" s="263">
        <f t="shared" si="5"/>
        <v>13.77151002952856</v>
      </c>
      <c r="I55" s="13">
        <f t="shared" si="6"/>
        <v>2885</v>
      </c>
      <c r="J55" s="263">
        <f t="shared" si="7"/>
        <v>14.687913654414011</v>
      </c>
      <c r="K55" s="13">
        <f t="shared" si="8"/>
        <v>9939</v>
      </c>
      <c r="L55" s="263">
        <f t="shared" si="9"/>
        <v>50.60075348742491</v>
      </c>
      <c r="M55" s="13">
        <f t="shared" si="10"/>
        <v>2044</v>
      </c>
      <c r="N55" s="263">
        <f t="shared" si="11"/>
        <v>10.406272273699216</v>
      </c>
      <c r="O55" s="13">
        <f t="shared" si="12"/>
        <v>724</v>
      </c>
      <c r="P55" s="263">
        <f t="shared" si="13"/>
        <v>3.685979024539253</v>
      </c>
      <c r="Q55" s="13">
        <f t="shared" si="14"/>
        <v>19642</v>
      </c>
      <c r="S55">
        <v>6000</v>
      </c>
      <c r="T55" t="s">
        <v>190</v>
      </c>
      <c r="U55" s="160">
        <v>19642</v>
      </c>
      <c r="V55" s="160">
        <v>256</v>
      </c>
      <c r="W55" s="160">
        <v>201</v>
      </c>
      <c r="X55" s="160">
        <v>208</v>
      </c>
      <c r="Y55" s="160">
        <v>212</v>
      </c>
      <c r="Z55" s="160">
        <v>225</v>
      </c>
      <c r="AA55" s="160">
        <v>243</v>
      </c>
      <c r="AB55" s="160">
        <v>218</v>
      </c>
      <c r="AC55" s="160">
        <v>226</v>
      </c>
      <c r="AD55" s="160">
        <v>265</v>
      </c>
      <c r="AE55" s="160">
        <v>301</v>
      </c>
      <c r="AF55" s="160">
        <v>235</v>
      </c>
      <c r="AG55" s="160">
        <v>311</v>
      </c>
      <c r="AH55" s="160">
        <v>283</v>
      </c>
      <c r="AI55" s="160">
        <v>279</v>
      </c>
      <c r="AJ55" s="160">
        <v>290</v>
      </c>
      <c r="AK55" s="160">
        <v>297</v>
      </c>
      <c r="AL55" s="160">
        <v>263</v>
      </c>
      <c r="AM55" s="160">
        <v>277</v>
      </c>
      <c r="AN55" s="160">
        <v>305</v>
      </c>
      <c r="AO55" s="160">
        <v>281</v>
      </c>
      <c r="AP55" s="160">
        <v>269</v>
      </c>
      <c r="AQ55" s="160">
        <v>289</v>
      </c>
      <c r="AR55" s="160">
        <v>274</v>
      </c>
      <c r="AS55" s="160">
        <v>336</v>
      </c>
      <c r="AT55" s="160">
        <v>300</v>
      </c>
      <c r="AU55" s="160">
        <v>291</v>
      </c>
      <c r="AV55" s="160">
        <v>266</v>
      </c>
      <c r="AW55" s="160">
        <v>273</v>
      </c>
      <c r="AX55" s="160">
        <v>262</v>
      </c>
      <c r="AY55" s="160">
        <v>273</v>
      </c>
      <c r="AZ55" s="160">
        <v>296</v>
      </c>
      <c r="BA55" s="160">
        <v>319</v>
      </c>
      <c r="BB55" s="160">
        <v>275</v>
      </c>
      <c r="BC55" s="160">
        <v>255</v>
      </c>
      <c r="BD55" s="160">
        <v>238</v>
      </c>
      <c r="BE55" s="160">
        <v>243</v>
      </c>
      <c r="BF55" s="160">
        <v>231</v>
      </c>
      <c r="BG55" s="160">
        <v>224</v>
      </c>
      <c r="BH55" s="160">
        <v>245</v>
      </c>
      <c r="BI55" s="160">
        <v>258</v>
      </c>
      <c r="BJ55" s="160">
        <v>258</v>
      </c>
      <c r="BK55" s="160">
        <v>231</v>
      </c>
      <c r="BL55" s="160">
        <v>276</v>
      </c>
      <c r="BM55" s="160">
        <v>230</v>
      </c>
      <c r="BN55" s="160">
        <v>224</v>
      </c>
      <c r="BO55" s="160">
        <v>214</v>
      </c>
      <c r="BP55" s="160">
        <v>263</v>
      </c>
      <c r="BQ55" s="160">
        <v>260</v>
      </c>
      <c r="BR55" s="160">
        <v>230</v>
      </c>
      <c r="BS55" s="160">
        <v>256</v>
      </c>
      <c r="BT55" s="160">
        <v>209</v>
      </c>
      <c r="BU55" s="160">
        <v>206</v>
      </c>
      <c r="BV55" s="160">
        <v>224</v>
      </c>
      <c r="BW55" s="160">
        <v>280</v>
      </c>
      <c r="BX55" s="160">
        <v>233</v>
      </c>
      <c r="BY55" s="160">
        <v>253</v>
      </c>
      <c r="BZ55" s="160">
        <v>234</v>
      </c>
      <c r="CA55" s="160">
        <v>240</v>
      </c>
      <c r="CB55" s="160">
        <v>222</v>
      </c>
      <c r="CC55" s="160">
        <v>231</v>
      </c>
      <c r="CD55" s="160">
        <v>207</v>
      </c>
      <c r="CE55" s="160">
        <v>240</v>
      </c>
      <c r="CF55" s="160">
        <v>227</v>
      </c>
      <c r="CG55" s="160">
        <v>219</v>
      </c>
      <c r="CH55" s="160">
        <v>188</v>
      </c>
      <c r="CI55" s="160">
        <v>217</v>
      </c>
      <c r="CJ55" s="160">
        <v>209</v>
      </c>
      <c r="CK55" s="160">
        <v>206</v>
      </c>
      <c r="CL55" s="160">
        <v>191</v>
      </c>
      <c r="CM55" s="160">
        <v>183</v>
      </c>
      <c r="CN55" s="160">
        <v>173</v>
      </c>
      <c r="CO55" s="160">
        <v>174</v>
      </c>
      <c r="CP55" s="160">
        <v>183</v>
      </c>
      <c r="CQ55" s="160">
        <v>171</v>
      </c>
      <c r="CR55" s="160">
        <v>139</v>
      </c>
      <c r="CS55" s="160">
        <v>131</v>
      </c>
      <c r="CT55" s="160">
        <v>141</v>
      </c>
      <c r="CU55" s="160">
        <v>135</v>
      </c>
      <c r="CV55" s="160">
        <v>111</v>
      </c>
      <c r="CW55" s="160">
        <v>106</v>
      </c>
      <c r="CX55" s="160">
        <v>74</v>
      </c>
      <c r="CY55" s="160">
        <v>78</v>
      </c>
      <c r="CZ55" s="160">
        <v>78</v>
      </c>
      <c r="DA55" s="160">
        <v>56</v>
      </c>
      <c r="DB55" s="160">
        <v>60</v>
      </c>
      <c r="DC55" s="160">
        <v>53</v>
      </c>
      <c r="DD55" s="160">
        <v>51</v>
      </c>
      <c r="DE55" s="160">
        <v>44</v>
      </c>
      <c r="DF55" s="160">
        <v>42</v>
      </c>
      <c r="DG55" s="160">
        <v>43</v>
      </c>
      <c r="DH55" s="160">
        <v>36</v>
      </c>
      <c r="DI55" s="160">
        <v>36</v>
      </c>
      <c r="DJ55" s="160">
        <v>25</v>
      </c>
      <c r="DK55" s="160">
        <v>13</v>
      </c>
      <c r="DL55" s="160">
        <v>9</v>
      </c>
      <c r="DM55" s="160">
        <v>10</v>
      </c>
      <c r="DN55" s="160">
        <v>6</v>
      </c>
      <c r="DO55" s="160">
        <v>8</v>
      </c>
      <c r="DP55" s="160">
        <v>0</v>
      </c>
      <c r="DQ55" s="160">
        <v>2</v>
      </c>
      <c r="DR55" s="160">
        <v>0</v>
      </c>
      <c r="DS55" s="160">
        <v>0</v>
      </c>
      <c r="DT55" s="160">
        <v>0</v>
      </c>
      <c r="DU55" s="160">
        <v>0</v>
      </c>
      <c r="DV55" s="160">
        <v>0</v>
      </c>
      <c r="DW55" s="160">
        <v>0</v>
      </c>
      <c r="DX55" s="160">
        <v>0</v>
      </c>
      <c r="DY55" s="160">
        <v>0</v>
      </c>
      <c r="DZ55" s="160">
        <v>0</v>
      </c>
      <c r="EA55" s="160">
        <v>0</v>
      </c>
    </row>
    <row r="56" spans="1:131">
      <c r="A56">
        <v>6100</v>
      </c>
      <c r="B56" t="s">
        <v>191</v>
      </c>
      <c r="C56" s="14">
        <f t="shared" si="0"/>
        <v>28</v>
      </c>
      <c r="D56" s="264">
        <f t="shared" si="1"/>
        <v>0.92074975337060172</v>
      </c>
      <c r="E56" s="14">
        <f t="shared" si="2"/>
        <v>172</v>
      </c>
      <c r="F56" s="264">
        <f t="shared" si="3"/>
        <v>5.6560341992765535</v>
      </c>
      <c r="G56" s="14">
        <f t="shared" si="4"/>
        <v>335</v>
      </c>
      <c r="H56" s="264">
        <f t="shared" si="5"/>
        <v>11.016113120683986</v>
      </c>
      <c r="I56" s="14">
        <f t="shared" si="6"/>
        <v>345</v>
      </c>
      <c r="J56" s="264">
        <f t="shared" si="7"/>
        <v>11.344952318316343</v>
      </c>
      <c r="K56" s="14">
        <f t="shared" si="8"/>
        <v>1668</v>
      </c>
      <c r="L56" s="264">
        <f t="shared" si="9"/>
        <v>54.850378165077274</v>
      </c>
      <c r="M56" s="14">
        <f t="shared" si="10"/>
        <v>343</v>
      </c>
      <c r="N56" s="264">
        <f t="shared" si="11"/>
        <v>11.279184478789873</v>
      </c>
      <c r="O56" s="14">
        <f t="shared" si="12"/>
        <v>150</v>
      </c>
      <c r="P56" s="264">
        <f t="shared" si="13"/>
        <v>4.932587964485367</v>
      </c>
      <c r="Q56" s="14">
        <f t="shared" si="14"/>
        <v>3041</v>
      </c>
      <c r="S56">
        <v>6100</v>
      </c>
      <c r="T56" t="s">
        <v>191</v>
      </c>
      <c r="U56" s="160">
        <v>3041</v>
      </c>
      <c r="V56" s="160">
        <v>28</v>
      </c>
      <c r="W56" s="160">
        <v>37</v>
      </c>
      <c r="X56" s="160">
        <v>41</v>
      </c>
      <c r="Y56" s="160">
        <v>31</v>
      </c>
      <c r="Z56" s="160">
        <v>34</v>
      </c>
      <c r="AA56" s="160">
        <v>29</v>
      </c>
      <c r="AB56" s="160">
        <v>40</v>
      </c>
      <c r="AC56" s="160">
        <v>36</v>
      </c>
      <c r="AD56" s="160">
        <v>28</v>
      </c>
      <c r="AE56" s="160">
        <v>30</v>
      </c>
      <c r="AF56" s="160">
        <v>22</v>
      </c>
      <c r="AG56" s="160">
        <v>38</v>
      </c>
      <c r="AH56" s="160">
        <v>36</v>
      </c>
      <c r="AI56" s="160">
        <v>37</v>
      </c>
      <c r="AJ56" s="160">
        <v>40</v>
      </c>
      <c r="AK56" s="160">
        <v>28</v>
      </c>
      <c r="AL56" s="160">
        <v>33</v>
      </c>
      <c r="AM56" s="160">
        <v>29</v>
      </c>
      <c r="AN56" s="160">
        <v>28</v>
      </c>
      <c r="AO56" s="160">
        <v>29</v>
      </c>
      <c r="AP56" s="160">
        <v>27</v>
      </c>
      <c r="AQ56" s="160">
        <v>34</v>
      </c>
      <c r="AR56" s="160">
        <v>32</v>
      </c>
      <c r="AS56" s="160">
        <v>43</v>
      </c>
      <c r="AT56" s="160">
        <v>47</v>
      </c>
      <c r="AU56" s="160">
        <v>43</v>
      </c>
      <c r="AV56" s="160">
        <v>40</v>
      </c>
      <c r="AW56" s="160">
        <v>57</v>
      </c>
      <c r="AX56" s="160">
        <v>59</v>
      </c>
      <c r="AY56" s="160">
        <v>50</v>
      </c>
      <c r="AZ56" s="160">
        <v>49</v>
      </c>
      <c r="BA56" s="160">
        <v>56</v>
      </c>
      <c r="BB56" s="160">
        <v>65</v>
      </c>
      <c r="BC56" s="160">
        <v>52</v>
      </c>
      <c r="BD56" s="160">
        <v>39</v>
      </c>
      <c r="BE56" s="160">
        <v>46</v>
      </c>
      <c r="BF56" s="160">
        <v>33</v>
      </c>
      <c r="BG56" s="160">
        <v>32</v>
      </c>
      <c r="BH56" s="160">
        <v>43</v>
      </c>
      <c r="BI56" s="160">
        <v>41</v>
      </c>
      <c r="BJ56" s="160">
        <v>36</v>
      </c>
      <c r="BK56" s="160">
        <v>35</v>
      </c>
      <c r="BL56" s="160">
        <v>37</v>
      </c>
      <c r="BM56" s="160">
        <v>39</v>
      </c>
      <c r="BN56" s="160">
        <v>18</v>
      </c>
      <c r="BO56" s="160">
        <v>34</v>
      </c>
      <c r="BP56" s="160">
        <v>32</v>
      </c>
      <c r="BQ56" s="160">
        <v>40</v>
      </c>
      <c r="BR56" s="160">
        <v>37</v>
      </c>
      <c r="BS56" s="160">
        <v>33</v>
      </c>
      <c r="BT56" s="160">
        <v>37</v>
      </c>
      <c r="BU56" s="160">
        <v>26</v>
      </c>
      <c r="BV56" s="160">
        <v>40</v>
      </c>
      <c r="BW56" s="160">
        <v>48</v>
      </c>
      <c r="BX56" s="160">
        <v>46</v>
      </c>
      <c r="BY56" s="160">
        <v>50</v>
      </c>
      <c r="BZ56" s="160">
        <v>33</v>
      </c>
      <c r="CA56" s="160">
        <v>44</v>
      </c>
      <c r="CB56" s="160">
        <v>38</v>
      </c>
      <c r="CC56" s="160">
        <v>41</v>
      </c>
      <c r="CD56" s="160">
        <v>45</v>
      </c>
      <c r="CE56" s="160">
        <v>35</v>
      </c>
      <c r="CF56" s="160">
        <v>40</v>
      </c>
      <c r="CG56" s="160">
        <v>38</v>
      </c>
      <c r="CH56" s="160">
        <v>32</v>
      </c>
      <c r="CI56" s="160">
        <v>37</v>
      </c>
      <c r="CJ56" s="160">
        <v>35</v>
      </c>
      <c r="CK56" s="160">
        <v>39</v>
      </c>
      <c r="CL56" s="160">
        <v>37</v>
      </c>
      <c r="CM56" s="160">
        <v>25</v>
      </c>
      <c r="CN56" s="160">
        <v>29</v>
      </c>
      <c r="CO56" s="160">
        <v>32</v>
      </c>
      <c r="CP56" s="160">
        <v>19</v>
      </c>
      <c r="CQ56" s="160">
        <v>29</v>
      </c>
      <c r="CR56" s="160">
        <v>24</v>
      </c>
      <c r="CS56" s="160">
        <v>19</v>
      </c>
      <c r="CT56" s="160">
        <v>27</v>
      </c>
      <c r="CU56" s="160">
        <v>22</v>
      </c>
      <c r="CV56" s="160">
        <v>25</v>
      </c>
      <c r="CW56" s="160">
        <v>16</v>
      </c>
      <c r="CX56" s="160">
        <v>14</v>
      </c>
      <c r="CY56" s="160">
        <v>12</v>
      </c>
      <c r="CZ56" s="160">
        <v>9</v>
      </c>
      <c r="DA56" s="160">
        <v>14</v>
      </c>
      <c r="DB56" s="160">
        <v>11</v>
      </c>
      <c r="DC56" s="160">
        <v>7</v>
      </c>
      <c r="DD56" s="160">
        <v>12</v>
      </c>
      <c r="DE56" s="160">
        <v>16</v>
      </c>
      <c r="DF56" s="160">
        <v>10</v>
      </c>
      <c r="DG56" s="160">
        <v>9</v>
      </c>
      <c r="DH56" s="160">
        <v>7</v>
      </c>
      <c r="DI56" s="160">
        <v>7</v>
      </c>
      <c r="DJ56" s="160">
        <v>7</v>
      </c>
      <c r="DK56" s="160">
        <v>7</v>
      </c>
      <c r="DL56" s="160">
        <v>4</v>
      </c>
      <c r="DM56" s="160">
        <v>2</v>
      </c>
      <c r="DN56" s="160">
        <v>1</v>
      </c>
      <c r="DO56" s="160">
        <v>0</v>
      </c>
      <c r="DP56" s="160">
        <v>1</v>
      </c>
      <c r="DQ56" s="160">
        <v>0</v>
      </c>
      <c r="DR56" s="160">
        <v>0</v>
      </c>
      <c r="DS56" s="160">
        <v>0</v>
      </c>
      <c r="DT56" s="160">
        <v>0</v>
      </c>
      <c r="DU56" s="160">
        <v>0</v>
      </c>
      <c r="DV56" s="160">
        <v>0</v>
      </c>
      <c r="DW56" s="160">
        <v>0</v>
      </c>
      <c r="DX56" s="160">
        <v>0</v>
      </c>
      <c r="DY56" s="160">
        <v>0</v>
      </c>
      <c r="DZ56" s="160">
        <v>0</v>
      </c>
      <c r="EA56" s="160">
        <v>0</v>
      </c>
    </row>
    <row r="57" spans="1:131">
      <c r="A57" s="11">
        <v>6250</v>
      </c>
      <c r="B57" s="11" t="s">
        <v>192</v>
      </c>
      <c r="C57" s="13">
        <f t="shared" si="0"/>
        <v>29</v>
      </c>
      <c r="D57" s="263">
        <f t="shared" si="1"/>
        <v>1.4750762970498474</v>
      </c>
      <c r="E57" s="13">
        <f t="shared" si="2"/>
        <v>104</v>
      </c>
      <c r="F57" s="263">
        <f t="shared" si="3"/>
        <v>5.2899287894201423</v>
      </c>
      <c r="G57" s="13">
        <f t="shared" si="4"/>
        <v>209</v>
      </c>
      <c r="H57" s="263">
        <f t="shared" si="5"/>
        <v>10.630722278738554</v>
      </c>
      <c r="I57" s="13">
        <f t="shared" si="6"/>
        <v>215</v>
      </c>
      <c r="J57" s="263">
        <f t="shared" si="7"/>
        <v>10.935910478128179</v>
      </c>
      <c r="K57" s="13">
        <f t="shared" si="8"/>
        <v>1008</v>
      </c>
      <c r="L57" s="263">
        <f t="shared" si="9"/>
        <v>51.271617497456766</v>
      </c>
      <c r="M57" s="13">
        <f t="shared" si="10"/>
        <v>272</v>
      </c>
      <c r="N57" s="263">
        <f t="shared" si="11"/>
        <v>13.835198372329604</v>
      </c>
      <c r="O57" s="13">
        <f t="shared" si="12"/>
        <v>129</v>
      </c>
      <c r="P57" s="263">
        <f t="shared" si="13"/>
        <v>6.561546286876907</v>
      </c>
      <c r="Q57" s="13">
        <f t="shared" si="14"/>
        <v>1966</v>
      </c>
      <c r="S57">
        <v>6250</v>
      </c>
      <c r="T57" t="s">
        <v>192</v>
      </c>
      <c r="U57" s="160">
        <v>1966</v>
      </c>
      <c r="V57" s="160">
        <v>29</v>
      </c>
      <c r="W57" s="160">
        <v>19</v>
      </c>
      <c r="X57" s="160">
        <v>27</v>
      </c>
      <c r="Y57" s="160">
        <v>16</v>
      </c>
      <c r="Z57" s="160">
        <v>20</v>
      </c>
      <c r="AA57" s="160">
        <v>22</v>
      </c>
      <c r="AB57" s="160">
        <v>21</v>
      </c>
      <c r="AC57" s="160">
        <v>24</v>
      </c>
      <c r="AD57" s="160">
        <v>15</v>
      </c>
      <c r="AE57" s="160">
        <v>27</v>
      </c>
      <c r="AF57" s="160">
        <v>21</v>
      </c>
      <c r="AG57" s="160">
        <v>24</v>
      </c>
      <c r="AH57" s="160">
        <v>25</v>
      </c>
      <c r="AI57" s="160">
        <v>18</v>
      </c>
      <c r="AJ57" s="160">
        <v>17</v>
      </c>
      <c r="AK57" s="160">
        <v>17</v>
      </c>
      <c r="AL57" s="160">
        <v>17</v>
      </c>
      <c r="AM57" s="160">
        <v>19</v>
      </c>
      <c r="AN57" s="160">
        <v>17</v>
      </c>
      <c r="AO57" s="160">
        <v>23</v>
      </c>
      <c r="AP57" s="160">
        <v>27</v>
      </c>
      <c r="AQ57" s="160">
        <v>16</v>
      </c>
      <c r="AR57" s="160">
        <v>26</v>
      </c>
      <c r="AS57" s="160">
        <v>17</v>
      </c>
      <c r="AT57" s="160">
        <v>20</v>
      </c>
      <c r="AU57" s="160">
        <v>33</v>
      </c>
      <c r="AV57" s="160">
        <v>27</v>
      </c>
      <c r="AW57" s="160">
        <v>24</v>
      </c>
      <c r="AX57" s="160">
        <v>19</v>
      </c>
      <c r="AY57" s="160">
        <v>18</v>
      </c>
      <c r="AZ57" s="160">
        <v>12</v>
      </c>
      <c r="BA57" s="160">
        <v>26</v>
      </c>
      <c r="BB57" s="160">
        <v>27</v>
      </c>
      <c r="BC57" s="160">
        <v>22</v>
      </c>
      <c r="BD57" s="160">
        <v>25</v>
      </c>
      <c r="BE57" s="160">
        <v>28</v>
      </c>
      <c r="BF57" s="160">
        <v>30</v>
      </c>
      <c r="BG57" s="160">
        <v>21</v>
      </c>
      <c r="BH57" s="160">
        <v>28</v>
      </c>
      <c r="BI57" s="160">
        <v>28</v>
      </c>
      <c r="BJ57" s="160">
        <v>20</v>
      </c>
      <c r="BK57" s="160">
        <v>27</v>
      </c>
      <c r="BL57" s="160">
        <v>25</v>
      </c>
      <c r="BM57" s="160">
        <v>21</v>
      </c>
      <c r="BN57" s="160">
        <v>15</v>
      </c>
      <c r="BO57" s="160">
        <v>17</v>
      </c>
      <c r="BP57" s="160">
        <v>11</v>
      </c>
      <c r="BQ57" s="160">
        <v>22</v>
      </c>
      <c r="BR57" s="160">
        <v>26</v>
      </c>
      <c r="BS57" s="160">
        <v>20</v>
      </c>
      <c r="BT57" s="160">
        <v>20</v>
      </c>
      <c r="BU57" s="160">
        <v>18</v>
      </c>
      <c r="BV57" s="160">
        <v>17</v>
      </c>
      <c r="BW57" s="160">
        <v>20</v>
      </c>
      <c r="BX57" s="160">
        <v>25</v>
      </c>
      <c r="BY57" s="160">
        <v>30</v>
      </c>
      <c r="BZ57" s="160">
        <v>40</v>
      </c>
      <c r="CA57" s="160">
        <v>27</v>
      </c>
      <c r="CB57" s="160">
        <v>32</v>
      </c>
      <c r="CC57" s="160">
        <v>23</v>
      </c>
      <c r="CD57" s="160">
        <v>38</v>
      </c>
      <c r="CE57" s="160">
        <v>41</v>
      </c>
      <c r="CF57" s="160">
        <v>35</v>
      </c>
      <c r="CG57" s="160">
        <v>21</v>
      </c>
      <c r="CH57" s="160">
        <v>29</v>
      </c>
      <c r="CI57" s="160">
        <v>23</v>
      </c>
      <c r="CJ57" s="160">
        <v>30</v>
      </c>
      <c r="CK57" s="160">
        <v>24</v>
      </c>
      <c r="CL57" s="160">
        <v>24</v>
      </c>
      <c r="CM57" s="160">
        <v>21</v>
      </c>
      <c r="CN57" s="160">
        <v>21</v>
      </c>
      <c r="CO57" s="160">
        <v>26</v>
      </c>
      <c r="CP57" s="160">
        <v>20</v>
      </c>
      <c r="CQ57" s="160">
        <v>28</v>
      </c>
      <c r="CR57" s="160">
        <v>21</v>
      </c>
      <c r="CS57" s="160">
        <v>17</v>
      </c>
      <c r="CT57" s="160">
        <v>18</v>
      </c>
      <c r="CU57" s="160">
        <v>22</v>
      </c>
      <c r="CV57" s="160">
        <v>16</v>
      </c>
      <c r="CW57" s="160">
        <v>14</v>
      </c>
      <c r="CX57" s="160">
        <v>18</v>
      </c>
      <c r="CY57" s="160">
        <v>15</v>
      </c>
      <c r="CZ57" s="160">
        <v>13</v>
      </c>
      <c r="DA57" s="160">
        <v>13</v>
      </c>
      <c r="DB57" s="160">
        <v>16</v>
      </c>
      <c r="DC57" s="160">
        <v>12</v>
      </c>
      <c r="DD57" s="160">
        <v>7</v>
      </c>
      <c r="DE57" s="160">
        <v>3</v>
      </c>
      <c r="DF57" s="160">
        <v>6</v>
      </c>
      <c r="DG57" s="160">
        <v>7</v>
      </c>
      <c r="DH57" s="160">
        <v>5</v>
      </c>
      <c r="DI57" s="160">
        <v>6</v>
      </c>
      <c r="DJ57" s="160">
        <v>1</v>
      </c>
      <c r="DK57" s="160">
        <v>1</v>
      </c>
      <c r="DL57" s="160">
        <v>0</v>
      </c>
      <c r="DM57" s="160">
        <v>2</v>
      </c>
      <c r="DN57" s="160">
        <v>0</v>
      </c>
      <c r="DO57" s="160">
        <v>1</v>
      </c>
      <c r="DP57" s="160">
        <v>0</v>
      </c>
      <c r="DQ57" s="160">
        <v>2</v>
      </c>
      <c r="DR57" s="160">
        <v>0</v>
      </c>
      <c r="DS57" s="160">
        <v>0</v>
      </c>
      <c r="DT57" s="160">
        <v>0</v>
      </c>
      <c r="DU57" s="160">
        <v>0</v>
      </c>
      <c r="DV57" s="160">
        <v>0</v>
      </c>
      <c r="DW57" s="160">
        <v>1</v>
      </c>
      <c r="DX57" s="160">
        <v>0</v>
      </c>
      <c r="DY57" s="160">
        <v>0</v>
      </c>
      <c r="DZ57" s="160">
        <v>0</v>
      </c>
      <c r="EA57" s="160">
        <v>0</v>
      </c>
    </row>
    <row r="58" spans="1:131">
      <c r="A58">
        <v>6400</v>
      </c>
      <c r="B58" t="s">
        <v>193</v>
      </c>
      <c r="C58" s="14">
        <f t="shared" si="0"/>
        <v>26</v>
      </c>
      <c r="D58" s="264">
        <f t="shared" si="1"/>
        <v>1.3978494623655915</v>
      </c>
      <c r="E58" s="14">
        <f t="shared" si="2"/>
        <v>96</v>
      </c>
      <c r="F58" s="264">
        <f t="shared" si="3"/>
        <v>5.161290322580645</v>
      </c>
      <c r="G58" s="14">
        <f t="shared" si="4"/>
        <v>246</v>
      </c>
      <c r="H58" s="264">
        <f t="shared" si="5"/>
        <v>13.225806451612904</v>
      </c>
      <c r="I58" s="14">
        <f t="shared" si="6"/>
        <v>257</v>
      </c>
      <c r="J58" s="264">
        <f t="shared" si="7"/>
        <v>13.81720430107527</v>
      </c>
      <c r="K58" s="14">
        <f t="shared" si="8"/>
        <v>943</v>
      </c>
      <c r="L58" s="264">
        <f t="shared" si="9"/>
        <v>50.698924731182792</v>
      </c>
      <c r="M58" s="14">
        <f t="shared" si="10"/>
        <v>194</v>
      </c>
      <c r="N58" s="264">
        <f t="shared" si="11"/>
        <v>10.43010752688172</v>
      </c>
      <c r="O58" s="14">
        <f t="shared" si="12"/>
        <v>98</v>
      </c>
      <c r="P58" s="264">
        <f t="shared" si="13"/>
        <v>5.268817204301075</v>
      </c>
      <c r="Q58" s="14">
        <f t="shared" si="14"/>
        <v>1860</v>
      </c>
      <c r="S58">
        <v>6400</v>
      </c>
      <c r="T58" t="s">
        <v>193</v>
      </c>
      <c r="U58" s="160">
        <v>1860</v>
      </c>
      <c r="V58" s="160">
        <v>26</v>
      </c>
      <c r="W58" s="160">
        <v>15</v>
      </c>
      <c r="X58" s="160">
        <v>19</v>
      </c>
      <c r="Y58" s="160">
        <v>22</v>
      </c>
      <c r="Z58" s="160">
        <v>16</v>
      </c>
      <c r="AA58" s="160">
        <v>24</v>
      </c>
      <c r="AB58" s="160">
        <v>25</v>
      </c>
      <c r="AC58" s="160">
        <v>25</v>
      </c>
      <c r="AD58" s="160">
        <v>30</v>
      </c>
      <c r="AE58" s="160">
        <v>24</v>
      </c>
      <c r="AF58" s="160">
        <v>18</v>
      </c>
      <c r="AG58" s="160">
        <v>26</v>
      </c>
      <c r="AH58" s="160">
        <v>30</v>
      </c>
      <c r="AI58" s="160">
        <v>25</v>
      </c>
      <c r="AJ58" s="160">
        <v>23</v>
      </c>
      <c r="AK58" s="160">
        <v>20</v>
      </c>
      <c r="AL58" s="160">
        <v>15</v>
      </c>
      <c r="AM58" s="160">
        <v>18</v>
      </c>
      <c r="AN58" s="160">
        <v>27</v>
      </c>
      <c r="AO58" s="160">
        <v>27</v>
      </c>
      <c r="AP58" s="160">
        <v>24</v>
      </c>
      <c r="AQ58" s="160">
        <v>33</v>
      </c>
      <c r="AR58" s="160">
        <v>29</v>
      </c>
      <c r="AS58" s="160">
        <v>26</v>
      </c>
      <c r="AT58" s="160">
        <v>25</v>
      </c>
      <c r="AU58" s="160">
        <v>33</v>
      </c>
      <c r="AV58" s="160">
        <v>17</v>
      </c>
      <c r="AW58" s="160">
        <v>27</v>
      </c>
      <c r="AX58" s="160">
        <v>19</v>
      </c>
      <c r="AY58" s="160">
        <v>18</v>
      </c>
      <c r="AZ58" s="160">
        <v>24</v>
      </c>
      <c r="BA58" s="160">
        <v>30</v>
      </c>
      <c r="BB58" s="160">
        <v>22</v>
      </c>
      <c r="BC58" s="160">
        <v>23</v>
      </c>
      <c r="BD58" s="160">
        <v>22</v>
      </c>
      <c r="BE58" s="160">
        <v>17</v>
      </c>
      <c r="BF58" s="160">
        <v>30</v>
      </c>
      <c r="BG58" s="160">
        <v>17</v>
      </c>
      <c r="BH58" s="160">
        <v>17</v>
      </c>
      <c r="BI58" s="160">
        <v>17</v>
      </c>
      <c r="BJ58" s="160">
        <v>23</v>
      </c>
      <c r="BK58" s="160">
        <v>20</v>
      </c>
      <c r="BL58" s="160">
        <v>22</v>
      </c>
      <c r="BM58" s="160">
        <v>16</v>
      </c>
      <c r="BN58" s="160">
        <v>18</v>
      </c>
      <c r="BO58" s="160">
        <v>19</v>
      </c>
      <c r="BP58" s="160">
        <v>22</v>
      </c>
      <c r="BQ58" s="160">
        <v>15</v>
      </c>
      <c r="BR58" s="160">
        <v>27</v>
      </c>
      <c r="BS58" s="160">
        <v>30</v>
      </c>
      <c r="BT58" s="160">
        <v>18</v>
      </c>
      <c r="BU58" s="160">
        <v>29</v>
      </c>
      <c r="BV58" s="160">
        <v>31</v>
      </c>
      <c r="BW58" s="160">
        <v>21</v>
      </c>
      <c r="BX58" s="160">
        <v>21</v>
      </c>
      <c r="BY58" s="160">
        <v>29</v>
      </c>
      <c r="BZ58" s="160">
        <v>27</v>
      </c>
      <c r="CA58" s="160">
        <v>25</v>
      </c>
      <c r="CB58" s="160">
        <v>25</v>
      </c>
      <c r="CC58" s="160">
        <v>32</v>
      </c>
      <c r="CD58" s="160">
        <v>27</v>
      </c>
      <c r="CE58" s="160">
        <v>26</v>
      </c>
      <c r="CF58" s="160">
        <v>32</v>
      </c>
      <c r="CG58" s="160">
        <v>27</v>
      </c>
      <c r="CH58" s="160">
        <v>19</v>
      </c>
      <c r="CI58" s="160">
        <v>15</v>
      </c>
      <c r="CJ58" s="160">
        <v>27</v>
      </c>
      <c r="CK58" s="160">
        <v>19</v>
      </c>
      <c r="CL58" s="160">
        <v>15</v>
      </c>
      <c r="CM58" s="160">
        <v>12</v>
      </c>
      <c r="CN58" s="160">
        <v>20</v>
      </c>
      <c r="CO58" s="160">
        <v>15</v>
      </c>
      <c r="CP58" s="160">
        <v>25</v>
      </c>
      <c r="CQ58" s="160">
        <v>21</v>
      </c>
      <c r="CR58" s="160">
        <v>11</v>
      </c>
      <c r="CS58" s="160">
        <v>16</v>
      </c>
      <c r="CT58" s="160">
        <v>13</v>
      </c>
      <c r="CU58" s="160">
        <v>6</v>
      </c>
      <c r="CV58" s="160">
        <v>12</v>
      </c>
      <c r="CW58" s="160">
        <v>9</v>
      </c>
      <c r="CX58" s="160">
        <v>11</v>
      </c>
      <c r="CY58" s="160">
        <v>9</v>
      </c>
      <c r="CZ58" s="160">
        <v>9</v>
      </c>
      <c r="DA58" s="160">
        <v>7</v>
      </c>
      <c r="DB58" s="160">
        <v>13</v>
      </c>
      <c r="DC58" s="160">
        <v>5</v>
      </c>
      <c r="DD58" s="160">
        <v>8</v>
      </c>
      <c r="DE58" s="160">
        <v>10</v>
      </c>
      <c r="DF58" s="160">
        <v>9</v>
      </c>
      <c r="DG58" s="160">
        <v>9</v>
      </c>
      <c r="DH58" s="160">
        <v>2</v>
      </c>
      <c r="DI58" s="160">
        <v>1</v>
      </c>
      <c r="DJ58" s="160">
        <v>1</v>
      </c>
      <c r="DK58" s="160">
        <v>2</v>
      </c>
      <c r="DL58" s="160">
        <v>1</v>
      </c>
      <c r="DM58" s="160">
        <v>0</v>
      </c>
      <c r="DN58" s="160">
        <v>0</v>
      </c>
      <c r="DO58" s="160">
        <v>1</v>
      </c>
      <c r="DP58" s="160">
        <v>0</v>
      </c>
      <c r="DQ58" s="160">
        <v>0</v>
      </c>
      <c r="DR58" s="160">
        <v>0</v>
      </c>
      <c r="DS58" s="160">
        <v>0</v>
      </c>
      <c r="DT58" s="160">
        <v>0</v>
      </c>
      <c r="DU58" s="160">
        <v>0</v>
      </c>
      <c r="DV58" s="160">
        <v>0</v>
      </c>
      <c r="DW58" s="160">
        <v>0</v>
      </c>
      <c r="DX58" s="160">
        <v>0</v>
      </c>
      <c r="DY58" s="160">
        <v>0</v>
      </c>
      <c r="DZ58" s="160">
        <v>0</v>
      </c>
      <c r="EA58" s="160">
        <v>0</v>
      </c>
    </row>
    <row r="59" spans="1:131">
      <c r="A59" s="98">
        <v>6513</v>
      </c>
      <c r="B59" s="11" t="s">
        <v>194</v>
      </c>
      <c r="C59" s="13">
        <f t="shared" si="0"/>
        <v>16</v>
      </c>
      <c r="D59" s="263">
        <f t="shared" si="1"/>
        <v>1.4298480786416443</v>
      </c>
      <c r="E59" s="13">
        <f t="shared" si="2"/>
        <v>65</v>
      </c>
      <c r="F59" s="263">
        <f t="shared" si="3"/>
        <v>5.8087578194816807</v>
      </c>
      <c r="G59" s="13">
        <f t="shared" si="4"/>
        <v>167</v>
      </c>
      <c r="H59" s="263">
        <f t="shared" si="5"/>
        <v>14.924039320822164</v>
      </c>
      <c r="I59" s="13">
        <f t="shared" si="6"/>
        <v>156</v>
      </c>
      <c r="J59" s="263">
        <f t="shared" si="7"/>
        <v>13.941018766756033</v>
      </c>
      <c r="K59" s="13">
        <f t="shared" si="8"/>
        <v>573</v>
      </c>
      <c r="L59" s="263">
        <f t="shared" si="9"/>
        <v>51.206434316353885</v>
      </c>
      <c r="M59" s="13">
        <f t="shared" si="10"/>
        <v>111</v>
      </c>
      <c r="N59" s="263">
        <f t="shared" si="11"/>
        <v>9.9195710455764079</v>
      </c>
      <c r="O59" s="13">
        <f t="shared" si="12"/>
        <v>31</v>
      </c>
      <c r="P59" s="263">
        <f t="shared" si="13"/>
        <v>2.7703306523681857</v>
      </c>
      <c r="Q59" s="13">
        <f t="shared" si="14"/>
        <v>1119</v>
      </c>
      <c r="S59">
        <v>6513</v>
      </c>
      <c r="T59" t="s">
        <v>194</v>
      </c>
      <c r="U59" s="160">
        <v>1119</v>
      </c>
      <c r="V59" s="160">
        <v>16</v>
      </c>
      <c r="W59" s="160">
        <v>11</v>
      </c>
      <c r="X59" s="160">
        <v>18</v>
      </c>
      <c r="Y59" s="160">
        <v>11</v>
      </c>
      <c r="Z59" s="160">
        <v>13</v>
      </c>
      <c r="AA59" s="160">
        <v>12</v>
      </c>
      <c r="AB59" s="160">
        <v>17</v>
      </c>
      <c r="AC59" s="160">
        <v>18</v>
      </c>
      <c r="AD59" s="160">
        <v>19</v>
      </c>
      <c r="AE59" s="160">
        <v>18</v>
      </c>
      <c r="AF59" s="160">
        <v>16</v>
      </c>
      <c r="AG59" s="160">
        <v>18</v>
      </c>
      <c r="AH59" s="160">
        <v>20</v>
      </c>
      <c r="AI59" s="160">
        <v>18</v>
      </c>
      <c r="AJ59" s="160">
        <v>6</v>
      </c>
      <c r="AK59" s="160">
        <v>17</v>
      </c>
      <c r="AL59" s="160">
        <v>16</v>
      </c>
      <c r="AM59" s="160">
        <v>19</v>
      </c>
      <c r="AN59" s="160">
        <v>18</v>
      </c>
      <c r="AO59" s="160">
        <v>18</v>
      </c>
      <c r="AP59" s="160">
        <v>16</v>
      </c>
      <c r="AQ59" s="160">
        <v>16</v>
      </c>
      <c r="AR59" s="160">
        <v>16</v>
      </c>
      <c r="AS59" s="160">
        <v>11</v>
      </c>
      <c r="AT59" s="160">
        <v>16</v>
      </c>
      <c r="AU59" s="160">
        <v>10</v>
      </c>
      <c r="AV59" s="160">
        <v>7</v>
      </c>
      <c r="AW59" s="160">
        <v>14</v>
      </c>
      <c r="AX59" s="160">
        <v>7</v>
      </c>
      <c r="AY59" s="160">
        <v>15</v>
      </c>
      <c r="AZ59" s="160">
        <v>16</v>
      </c>
      <c r="BA59" s="160">
        <v>12</v>
      </c>
      <c r="BB59" s="160">
        <v>12</v>
      </c>
      <c r="BC59" s="160">
        <v>16</v>
      </c>
      <c r="BD59" s="160">
        <v>13</v>
      </c>
      <c r="BE59" s="160">
        <v>9</v>
      </c>
      <c r="BF59" s="160">
        <v>8</v>
      </c>
      <c r="BG59" s="160">
        <v>14</v>
      </c>
      <c r="BH59" s="160">
        <v>19</v>
      </c>
      <c r="BI59" s="160">
        <v>15</v>
      </c>
      <c r="BJ59" s="160">
        <v>12</v>
      </c>
      <c r="BK59" s="160">
        <v>18</v>
      </c>
      <c r="BL59" s="160">
        <v>14</v>
      </c>
      <c r="BM59" s="160">
        <v>11</v>
      </c>
      <c r="BN59" s="160">
        <v>7</v>
      </c>
      <c r="BO59" s="160">
        <v>11</v>
      </c>
      <c r="BP59" s="160">
        <v>11</v>
      </c>
      <c r="BQ59" s="160">
        <v>20</v>
      </c>
      <c r="BR59" s="160">
        <v>12</v>
      </c>
      <c r="BS59" s="160">
        <v>16</v>
      </c>
      <c r="BT59" s="160">
        <v>25</v>
      </c>
      <c r="BU59" s="160">
        <v>11</v>
      </c>
      <c r="BV59" s="160">
        <v>13</v>
      </c>
      <c r="BW59" s="160">
        <v>11</v>
      </c>
      <c r="BX59" s="160">
        <v>19</v>
      </c>
      <c r="BY59" s="160">
        <v>16</v>
      </c>
      <c r="BZ59" s="160">
        <v>12</v>
      </c>
      <c r="CA59" s="160">
        <v>17</v>
      </c>
      <c r="CB59" s="160">
        <v>22</v>
      </c>
      <c r="CC59" s="160">
        <v>20</v>
      </c>
      <c r="CD59" s="160">
        <v>15</v>
      </c>
      <c r="CE59" s="160">
        <v>12</v>
      </c>
      <c r="CF59" s="160">
        <v>14</v>
      </c>
      <c r="CG59" s="160">
        <v>14</v>
      </c>
      <c r="CH59" s="160">
        <v>14</v>
      </c>
      <c r="CI59" s="160">
        <v>18</v>
      </c>
      <c r="CJ59" s="160">
        <v>11</v>
      </c>
      <c r="CK59" s="160">
        <v>12</v>
      </c>
      <c r="CL59" s="160">
        <v>10</v>
      </c>
      <c r="CM59" s="160">
        <v>6</v>
      </c>
      <c r="CN59" s="160">
        <v>7</v>
      </c>
      <c r="CO59" s="160">
        <v>16</v>
      </c>
      <c r="CP59" s="160">
        <v>17</v>
      </c>
      <c r="CQ59" s="160">
        <v>9</v>
      </c>
      <c r="CR59" s="160">
        <v>9</v>
      </c>
      <c r="CS59" s="160">
        <v>5</v>
      </c>
      <c r="CT59" s="160">
        <v>5</v>
      </c>
      <c r="CU59" s="160">
        <v>4</v>
      </c>
      <c r="CV59" s="160">
        <v>9</v>
      </c>
      <c r="CW59" s="160">
        <v>2</v>
      </c>
      <c r="CX59" s="160">
        <v>4</v>
      </c>
      <c r="CY59" s="160">
        <v>2</v>
      </c>
      <c r="CZ59" s="160">
        <v>3</v>
      </c>
      <c r="DA59" s="160">
        <v>2</v>
      </c>
      <c r="DB59" s="160">
        <v>5</v>
      </c>
      <c r="DC59" s="160">
        <v>3</v>
      </c>
      <c r="DD59" s="160">
        <v>1</v>
      </c>
      <c r="DE59" s="160">
        <v>3</v>
      </c>
      <c r="DF59" s="160">
        <v>3</v>
      </c>
      <c r="DG59" s="160">
        <v>0</v>
      </c>
      <c r="DH59" s="160">
        <v>3</v>
      </c>
      <c r="DI59" s="160">
        <v>0</v>
      </c>
      <c r="DJ59" s="160">
        <v>1</v>
      </c>
      <c r="DK59" s="160">
        <v>0</v>
      </c>
      <c r="DL59" s="160">
        <v>0</v>
      </c>
      <c r="DM59" s="160">
        <v>1</v>
      </c>
      <c r="DN59" s="160">
        <v>0</v>
      </c>
      <c r="DO59" s="160">
        <v>0</v>
      </c>
      <c r="DP59" s="160">
        <v>0</v>
      </c>
      <c r="DQ59" s="160">
        <v>0</v>
      </c>
      <c r="DR59" s="160">
        <v>0</v>
      </c>
      <c r="DS59" s="160">
        <v>0</v>
      </c>
      <c r="DT59" s="160">
        <v>0</v>
      </c>
      <c r="DU59" s="160">
        <v>0</v>
      </c>
      <c r="DV59" s="160">
        <v>0</v>
      </c>
      <c r="DW59" s="160">
        <v>0</v>
      </c>
      <c r="DX59" s="160">
        <v>0</v>
      </c>
      <c r="DY59" s="160">
        <v>0</v>
      </c>
      <c r="DZ59" s="160">
        <v>0</v>
      </c>
      <c r="EA59" s="160">
        <v>0</v>
      </c>
    </row>
    <row r="60" spans="1:131">
      <c r="A60">
        <v>6515</v>
      </c>
      <c r="B60" t="s">
        <v>195</v>
      </c>
      <c r="C60" s="14">
        <f t="shared" si="0"/>
        <v>13</v>
      </c>
      <c r="D60" s="264">
        <f t="shared" si="1"/>
        <v>1.8465909090909092</v>
      </c>
      <c r="E60" s="14">
        <f t="shared" si="2"/>
        <v>59</v>
      </c>
      <c r="F60" s="264">
        <f t="shared" si="3"/>
        <v>8.3806818181818183</v>
      </c>
      <c r="G60" s="14">
        <f t="shared" si="4"/>
        <v>71</v>
      </c>
      <c r="H60" s="264">
        <f t="shared" si="5"/>
        <v>10.085227272727272</v>
      </c>
      <c r="I60" s="14">
        <f t="shared" si="6"/>
        <v>97</v>
      </c>
      <c r="J60" s="264">
        <f t="shared" si="7"/>
        <v>13.778409090909092</v>
      </c>
      <c r="K60" s="14">
        <f t="shared" si="8"/>
        <v>365</v>
      </c>
      <c r="L60" s="264">
        <f t="shared" si="9"/>
        <v>51.846590909090907</v>
      </c>
      <c r="M60" s="14">
        <f t="shared" si="10"/>
        <v>74</v>
      </c>
      <c r="N60" s="264">
        <f t="shared" si="11"/>
        <v>10.511363636363637</v>
      </c>
      <c r="O60" s="14">
        <f t="shared" si="12"/>
        <v>25</v>
      </c>
      <c r="P60" s="264">
        <f t="shared" si="13"/>
        <v>3.5511363636363638</v>
      </c>
      <c r="Q60" s="14">
        <f t="shared" si="14"/>
        <v>704</v>
      </c>
      <c r="S60">
        <v>6515</v>
      </c>
      <c r="T60" t="s">
        <v>195</v>
      </c>
      <c r="U60" s="160">
        <v>704</v>
      </c>
      <c r="V60" s="160">
        <v>13</v>
      </c>
      <c r="W60" s="160">
        <v>15</v>
      </c>
      <c r="X60" s="160">
        <v>8</v>
      </c>
      <c r="Y60" s="160">
        <v>13</v>
      </c>
      <c r="Z60" s="160">
        <v>13</v>
      </c>
      <c r="AA60" s="160">
        <v>10</v>
      </c>
      <c r="AB60" s="160">
        <v>9</v>
      </c>
      <c r="AC60" s="160">
        <v>8</v>
      </c>
      <c r="AD60" s="160">
        <v>4</v>
      </c>
      <c r="AE60" s="160">
        <v>11</v>
      </c>
      <c r="AF60" s="160">
        <v>6</v>
      </c>
      <c r="AG60" s="160">
        <v>5</v>
      </c>
      <c r="AH60" s="160">
        <v>6</v>
      </c>
      <c r="AI60" s="160">
        <v>11</v>
      </c>
      <c r="AJ60" s="160">
        <v>4</v>
      </c>
      <c r="AK60" s="160">
        <v>7</v>
      </c>
      <c r="AL60" s="160">
        <v>6</v>
      </c>
      <c r="AM60" s="160">
        <v>11</v>
      </c>
      <c r="AN60" s="160">
        <v>10</v>
      </c>
      <c r="AO60" s="160">
        <v>11</v>
      </c>
      <c r="AP60" s="160">
        <v>10</v>
      </c>
      <c r="AQ60" s="160">
        <v>11</v>
      </c>
      <c r="AR60" s="160">
        <v>10</v>
      </c>
      <c r="AS60" s="160">
        <v>11</v>
      </c>
      <c r="AT60" s="160">
        <v>8</v>
      </c>
      <c r="AU60" s="160">
        <v>9</v>
      </c>
      <c r="AV60" s="160">
        <v>14</v>
      </c>
      <c r="AW60" s="160">
        <v>17</v>
      </c>
      <c r="AX60" s="160">
        <v>17</v>
      </c>
      <c r="AY60" s="160">
        <v>5</v>
      </c>
      <c r="AZ60" s="160">
        <v>11</v>
      </c>
      <c r="BA60" s="160">
        <v>11</v>
      </c>
      <c r="BB60" s="160">
        <v>8</v>
      </c>
      <c r="BC60" s="160">
        <v>9</v>
      </c>
      <c r="BD60" s="160">
        <v>10</v>
      </c>
      <c r="BE60" s="160">
        <v>8</v>
      </c>
      <c r="BF60" s="160">
        <v>5</v>
      </c>
      <c r="BG60" s="160">
        <v>6</v>
      </c>
      <c r="BH60" s="160">
        <v>7</v>
      </c>
      <c r="BI60" s="160">
        <v>8</v>
      </c>
      <c r="BJ60" s="160">
        <v>7</v>
      </c>
      <c r="BK60" s="160">
        <v>4</v>
      </c>
      <c r="BL60" s="160">
        <v>7</v>
      </c>
      <c r="BM60" s="160">
        <v>3</v>
      </c>
      <c r="BN60" s="160">
        <v>3</v>
      </c>
      <c r="BO60" s="160">
        <v>11</v>
      </c>
      <c r="BP60" s="160">
        <v>7</v>
      </c>
      <c r="BQ60" s="160">
        <v>8</v>
      </c>
      <c r="BR60" s="160">
        <v>6</v>
      </c>
      <c r="BS60" s="160">
        <v>10</v>
      </c>
      <c r="BT60" s="160">
        <v>13</v>
      </c>
      <c r="BU60" s="160">
        <v>5</v>
      </c>
      <c r="BV60" s="160">
        <v>10</v>
      </c>
      <c r="BW60" s="160">
        <v>5</v>
      </c>
      <c r="BX60" s="160">
        <v>8</v>
      </c>
      <c r="BY60" s="160">
        <v>20</v>
      </c>
      <c r="BZ60" s="160">
        <v>11</v>
      </c>
      <c r="CA60" s="160">
        <v>5</v>
      </c>
      <c r="CB60" s="160">
        <v>9</v>
      </c>
      <c r="CC60" s="160">
        <v>18</v>
      </c>
      <c r="CD60" s="160">
        <v>11</v>
      </c>
      <c r="CE60" s="160">
        <v>13</v>
      </c>
      <c r="CF60" s="160">
        <v>13</v>
      </c>
      <c r="CG60" s="160">
        <v>7</v>
      </c>
      <c r="CH60" s="160">
        <v>8</v>
      </c>
      <c r="CI60" s="160">
        <v>2</v>
      </c>
      <c r="CJ60" s="160">
        <v>5</v>
      </c>
      <c r="CK60" s="160">
        <v>6</v>
      </c>
      <c r="CL60" s="160">
        <v>10</v>
      </c>
      <c r="CM60" s="160">
        <v>7</v>
      </c>
      <c r="CN60" s="160">
        <v>5</v>
      </c>
      <c r="CO60" s="160">
        <v>8</v>
      </c>
      <c r="CP60" s="160">
        <v>5</v>
      </c>
      <c r="CQ60" s="160">
        <v>4</v>
      </c>
      <c r="CR60" s="160">
        <v>4</v>
      </c>
      <c r="CS60" s="160">
        <v>5</v>
      </c>
      <c r="CT60" s="160">
        <v>5</v>
      </c>
      <c r="CU60" s="160">
        <v>6</v>
      </c>
      <c r="CV60" s="160">
        <v>5</v>
      </c>
      <c r="CW60" s="160">
        <v>4</v>
      </c>
      <c r="CX60" s="160">
        <v>8</v>
      </c>
      <c r="CY60" s="160">
        <v>3</v>
      </c>
      <c r="CZ60" s="160">
        <v>1</v>
      </c>
      <c r="DA60" s="160">
        <v>1</v>
      </c>
      <c r="DB60" s="160">
        <v>3</v>
      </c>
      <c r="DC60" s="160">
        <v>1</v>
      </c>
      <c r="DD60" s="160">
        <v>0</v>
      </c>
      <c r="DE60" s="160">
        <v>0</v>
      </c>
      <c r="DF60" s="160">
        <v>4</v>
      </c>
      <c r="DG60" s="160">
        <v>1</v>
      </c>
      <c r="DH60" s="160">
        <v>1</v>
      </c>
      <c r="DI60" s="160">
        <v>0</v>
      </c>
      <c r="DJ60" s="160">
        <v>2</v>
      </c>
      <c r="DK60" s="160">
        <v>0</v>
      </c>
      <c r="DL60" s="160">
        <v>0</v>
      </c>
      <c r="DM60" s="160">
        <v>0</v>
      </c>
      <c r="DN60" s="160">
        <v>0</v>
      </c>
      <c r="DO60" s="160">
        <v>0</v>
      </c>
      <c r="DP60" s="160">
        <v>0</v>
      </c>
      <c r="DQ60" s="160">
        <v>0</v>
      </c>
      <c r="DR60" s="160">
        <v>0</v>
      </c>
      <c r="DS60" s="160">
        <v>0</v>
      </c>
      <c r="DT60" s="160">
        <v>0</v>
      </c>
      <c r="DU60" s="160">
        <v>0</v>
      </c>
      <c r="DV60" s="160">
        <v>0</v>
      </c>
      <c r="DW60" s="160">
        <v>0</v>
      </c>
      <c r="DX60" s="160">
        <v>0</v>
      </c>
      <c r="DY60" s="160">
        <v>0</v>
      </c>
      <c r="DZ60" s="160">
        <v>0</v>
      </c>
      <c r="EA60" s="160">
        <v>0</v>
      </c>
    </row>
    <row r="61" spans="1:131">
      <c r="A61" s="11">
        <v>6601</v>
      </c>
      <c r="B61" s="11" t="s">
        <v>196</v>
      </c>
      <c r="C61" s="13">
        <f t="shared" si="0"/>
        <v>6</v>
      </c>
      <c r="D61" s="263">
        <f t="shared" si="1"/>
        <v>1.3363028953229399</v>
      </c>
      <c r="E61" s="13">
        <f t="shared" si="2"/>
        <v>35</v>
      </c>
      <c r="F61" s="263">
        <f t="shared" si="3"/>
        <v>7.7951002227171493</v>
      </c>
      <c r="G61" s="13">
        <f t="shared" si="4"/>
        <v>53</v>
      </c>
      <c r="H61" s="263">
        <f t="shared" si="5"/>
        <v>11.804008908685969</v>
      </c>
      <c r="I61" s="13">
        <f t="shared" si="6"/>
        <v>50</v>
      </c>
      <c r="J61" s="263">
        <f t="shared" si="7"/>
        <v>11.1358574610245</v>
      </c>
      <c r="K61" s="13">
        <f t="shared" si="8"/>
        <v>260</v>
      </c>
      <c r="L61" s="263">
        <f t="shared" si="9"/>
        <v>57.906458797327396</v>
      </c>
      <c r="M61" s="13">
        <f t="shared" si="10"/>
        <v>39</v>
      </c>
      <c r="N61" s="263">
        <f t="shared" si="11"/>
        <v>8.6859688195991094</v>
      </c>
      <c r="O61" s="13">
        <f t="shared" si="12"/>
        <v>6</v>
      </c>
      <c r="P61" s="263">
        <f t="shared" si="13"/>
        <v>1.3363028953229399</v>
      </c>
      <c r="Q61" s="13">
        <f t="shared" si="14"/>
        <v>449</v>
      </c>
      <c r="S61">
        <v>6601</v>
      </c>
      <c r="T61" t="s">
        <v>196</v>
      </c>
      <c r="U61" s="160">
        <v>449</v>
      </c>
      <c r="V61" s="160">
        <v>6</v>
      </c>
      <c r="W61" s="160">
        <v>8</v>
      </c>
      <c r="X61" s="160">
        <v>9</v>
      </c>
      <c r="Y61" s="160">
        <v>7</v>
      </c>
      <c r="Z61" s="160">
        <v>6</v>
      </c>
      <c r="AA61" s="160">
        <v>5</v>
      </c>
      <c r="AB61" s="160">
        <v>6</v>
      </c>
      <c r="AC61" s="160">
        <v>5</v>
      </c>
      <c r="AD61" s="160">
        <v>3</v>
      </c>
      <c r="AE61" s="160">
        <v>9</v>
      </c>
      <c r="AF61" s="160">
        <v>4</v>
      </c>
      <c r="AG61" s="160">
        <v>7</v>
      </c>
      <c r="AH61" s="160">
        <v>4</v>
      </c>
      <c r="AI61" s="160">
        <v>5</v>
      </c>
      <c r="AJ61" s="160">
        <v>6</v>
      </c>
      <c r="AK61" s="160">
        <v>4</v>
      </c>
      <c r="AL61" s="160">
        <v>3</v>
      </c>
      <c r="AM61" s="160">
        <v>7</v>
      </c>
      <c r="AN61" s="160">
        <v>6</v>
      </c>
      <c r="AO61" s="160">
        <v>4</v>
      </c>
      <c r="AP61" s="160">
        <v>5</v>
      </c>
      <c r="AQ61" s="160">
        <v>2</v>
      </c>
      <c r="AR61" s="160">
        <v>4</v>
      </c>
      <c r="AS61" s="160">
        <v>6</v>
      </c>
      <c r="AT61" s="160">
        <v>6</v>
      </c>
      <c r="AU61" s="160">
        <v>7</v>
      </c>
      <c r="AV61" s="160">
        <v>3</v>
      </c>
      <c r="AW61" s="160">
        <v>13</v>
      </c>
      <c r="AX61" s="160">
        <v>11</v>
      </c>
      <c r="AY61" s="160">
        <v>6</v>
      </c>
      <c r="AZ61" s="160">
        <v>9</v>
      </c>
      <c r="BA61" s="160">
        <v>8</v>
      </c>
      <c r="BB61" s="160">
        <v>6</v>
      </c>
      <c r="BC61" s="160">
        <v>9</v>
      </c>
      <c r="BD61" s="160">
        <v>5</v>
      </c>
      <c r="BE61" s="160">
        <v>7</v>
      </c>
      <c r="BF61" s="160">
        <v>5</v>
      </c>
      <c r="BG61" s="160">
        <v>2</v>
      </c>
      <c r="BH61" s="160">
        <v>4</v>
      </c>
      <c r="BI61" s="160">
        <v>4</v>
      </c>
      <c r="BJ61" s="160">
        <v>6</v>
      </c>
      <c r="BK61" s="160">
        <v>7</v>
      </c>
      <c r="BL61" s="160">
        <v>4</v>
      </c>
      <c r="BM61" s="160">
        <v>3</v>
      </c>
      <c r="BN61" s="160">
        <v>6</v>
      </c>
      <c r="BO61" s="160">
        <v>5</v>
      </c>
      <c r="BP61" s="160">
        <v>3</v>
      </c>
      <c r="BQ61" s="160">
        <v>7</v>
      </c>
      <c r="BR61" s="160">
        <v>3</v>
      </c>
      <c r="BS61" s="160">
        <v>7</v>
      </c>
      <c r="BT61" s="160">
        <v>5</v>
      </c>
      <c r="BU61" s="160">
        <v>5</v>
      </c>
      <c r="BV61" s="160">
        <v>13</v>
      </c>
      <c r="BW61" s="160">
        <v>6</v>
      </c>
      <c r="BX61" s="160">
        <v>10</v>
      </c>
      <c r="BY61" s="160">
        <v>4</v>
      </c>
      <c r="BZ61" s="160">
        <v>13</v>
      </c>
      <c r="CA61" s="160">
        <v>10</v>
      </c>
      <c r="CB61" s="160">
        <v>5</v>
      </c>
      <c r="CC61" s="160">
        <v>5</v>
      </c>
      <c r="CD61" s="160">
        <v>6</v>
      </c>
      <c r="CE61" s="160">
        <v>7</v>
      </c>
      <c r="CF61" s="160">
        <v>5</v>
      </c>
      <c r="CG61" s="160">
        <v>7</v>
      </c>
      <c r="CH61" s="160">
        <v>8</v>
      </c>
      <c r="CI61" s="160">
        <v>3</v>
      </c>
      <c r="CJ61" s="160">
        <v>5</v>
      </c>
      <c r="CK61" s="160">
        <v>3</v>
      </c>
      <c r="CL61" s="160">
        <v>2</v>
      </c>
      <c r="CM61" s="160">
        <v>1</v>
      </c>
      <c r="CN61" s="160">
        <v>2</v>
      </c>
      <c r="CO61" s="160">
        <v>7</v>
      </c>
      <c r="CP61" s="160">
        <v>4</v>
      </c>
      <c r="CQ61" s="160">
        <v>4</v>
      </c>
      <c r="CR61" s="160">
        <v>8</v>
      </c>
      <c r="CS61" s="160">
        <v>2</v>
      </c>
      <c r="CT61" s="160">
        <v>1</v>
      </c>
      <c r="CU61" s="160">
        <v>2</v>
      </c>
      <c r="CV61" s="160">
        <v>2</v>
      </c>
      <c r="CW61" s="160">
        <v>1</v>
      </c>
      <c r="CX61" s="160">
        <v>0</v>
      </c>
      <c r="CY61" s="160">
        <v>3</v>
      </c>
      <c r="CZ61" s="160">
        <v>0</v>
      </c>
      <c r="DA61" s="160">
        <v>1</v>
      </c>
      <c r="DB61" s="160">
        <v>0</v>
      </c>
      <c r="DC61" s="160">
        <v>2</v>
      </c>
      <c r="DD61" s="160">
        <v>0</v>
      </c>
      <c r="DE61" s="160">
        <v>0</v>
      </c>
      <c r="DF61" s="160">
        <v>0</v>
      </c>
      <c r="DG61" s="160">
        <v>0</v>
      </c>
      <c r="DH61" s="160">
        <v>0</v>
      </c>
      <c r="DI61" s="160">
        <v>0</v>
      </c>
      <c r="DJ61" s="160">
        <v>0</v>
      </c>
      <c r="DK61" s="160">
        <v>0</v>
      </c>
      <c r="DL61" s="160">
        <v>0</v>
      </c>
      <c r="DM61" s="160">
        <v>0</v>
      </c>
      <c r="DN61" s="160">
        <v>0</v>
      </c>
      <c r="DO61" s="160">
        <v>0</v>
      </c>
      <c r="DP61" s="160">
        <v>0</v>
      </c>
      <c r="DQ61" s="160">
        <v>0</v>
      </c>
      <c r="DR61" s="160">
        <v>0</v>
      </c>
      <c r="DS61" s="160">
        <v>0</v>
      </c>
      <c r="DT61" s="160">
        <v>0</v>
      </c>
      <c r="DU61" s="160">
        <v>0</v>
      </c>
      <c r="DV61" s="160">
        <v>0</v>
      </c>
      <c r="DW61" s="160">
        <v>0</v>
      </c>
      <c r="DX61" s="160">
        <v>0</v>
      </c>
      <c r="DY61" s="160">
        <v>0</v>
      </c>
      <c r="DZ61" s="160">
        <v>0</v>
      </c>
      <c r="EA61" s="160">
        <v>0</v>
      </c>
    </row>
    <row r="62" spans="1:131">
      <c r="A62" s="98">
        <v>6602</v>
      </c>
      <c r="B62" s="11" t="s">
        <v>197</v>
      </c>
      <c r="C62" s="13">
        <f t="shared" si="0"/>
        <v>7</v>
      </c>
      <c r="D62" s="263">
        <f t="shared" si="1"/>
        <v>1.8970189701897018</v>
      </c>
      <c r="E62" s="13">
        <f t="shared" si="2"/>
        <v>16</v>
      </c>
      <c r="F62" s="263">
        <f t="shared" si="3"/>
        <v>4.3360433604336039</v>
      </c>
      <c r="G62" s="13">
        <f t="shared" si="4"/>
        <v>49</v>
      </c>
      <c r="H62" s="263">
        <f t="shared" si="5"/>
        <v>13.279132791327914</v>
      </c>
      <c r="I62" s="13">
        <f t="shared" si="6"/>
        <v>64</v>
      </c>
      <c r="J62" s="263">
        <f t="shared" si="7"/>
        <v>17.344173441734416</v>
      </c>
      <c r="K62" s="13">
        <f t="shared" si="8"/>
        <v>159</v>
      </c>
      <c r="L62" s="263">
        <f t="shared" si="9"/>
        <v>43.089430894308947</v>
      </c>
      <c r="M62" s="13">
        <f t="shared" si="10"/>
        <v>54</v>
      </c>
      <c r="N62" s="263">
        <f t="shared" si="11"/>
        <v>14.634146341463413</v>
      </c>
      <c r="O62" s="13">
        <f t="shared" si="12"/>
        <v>20</v>
      </c>
      <c r="P62" s="263">
        <f t="shared" si="13"/>
        <v>5.4200542005420056</v>
      </c>
      <c r="Q62" s="13">
        <f t="shared" si="14"/>
        <v>369</v>
      </c>
      <c r="S62">
        <v>6602</v>
      </c>
      <c r="T62" t="s">
        <v>197</v>
      </c>
      <c r="U62" s="160">
        <v>369</v>
      </c>
      <c r="V62" s="160">
        <v>7</v>
      </c>
      <c r="W62" s="160">
        <v>1</v>
      </c>
      <c r="X62" s="160">
        <v>6</v>
      </c>
      <c r="Y62" s="160">
        <v>2</v>
      </c>
      <c r="Z62" s="160">
        <v>3</v>
      </c>
      <c r="AA62" s="160">
        <v>4</v>
      </c>
      <c r="AB62" s="160">
        <v>2</v>
      </c>
      <c r="AC62" s="160">
        <v>7</v>
      </c>
      <c r="AD62" s="160">
        <v>2</v>
      </c>
      <c r="AE62" s="160">
        <v>6</v>
      </c>
      <c r="AF62" s="160">
        <v>4</v>
      </c>
      <c r="AG62" s="160">
        <v>8</v>
      </c>
      <c r="AH62" s="160">
        <v>6</v>
      </c>
      <c r="AI62" s="160">
        <v>8</v>
      </c>
      <c r="AJ62" s="160">
        <v>2</v>
      </c>
      <c r="AK62" s="160">
        <v>4</v>
      </c>
      <c r="AL62" s="160">
        <v>4</v>
      </c>
      <c r="AM62" s="160">
        <v>5</v>
      </c>
      <c r="AN62" s="160">
        <v>4</v>
      </c>
      <c r="AO62" s="160">
        <v>5</v>
      </c>
      <c r="AP62" s="160">
        <v>10</v>
      </c>
      <c r="AQ62" s="160">
        <v>9</v>
      </c>
      <c r="AR62" s="160">
        <v>7</v>
      </c>
      <c r="AS62" s="160">
        <v>12</v>
      </c>
      <c r="AT62" s="160">
        <v>6</v>
      </c>
      <c r="AU62" s="160">
        <v>2</v>
      </c>
      <c r="AV62" s="160">
        <v>5</v>
      </c>
      <c r="AW62" s="160">
        <v>4</v>
      </c>
      <c r="AX62" s="160">
        <v>2</v>
      </c>
      <c r="AY62" s="160">
        <v>5</v>
      </c>
      <c r="AZ62" s="160">
        <v>3</v>
      </c>
      <c r="BA62" s="160">
        <v>7</v>
      </c>
      <c r="BB62" s="160">
        <v>5</v>
      </c>
      <c r="BC62" s="160">
        <v>3</v>
      </c>
      <c r="BD62" s="160">
        <v>2</v>
      </c>
      <c r="BE62" s="160">
        <v>3</v>
      </c>
      <c r="BF62" s="160">
        <v>6</v>
      </c>
      <c r="BG62" s="160">
        <v>4</v>
      </c>
      <c r="BH62" s="160">
        <v>5</v>
      </c>
      <c r="BI62" s="160">
        <v>4</v>
      </c>
      <c r="BJ62" s="160">
        <v>3</v>
      </c>
      <c r="BK62" s="160">
        <v>3</v>
      </c>
      <c r="BL62" s="160">
        <v>3</v>
      </c>
      <c r="BM62" s="160">
        <v>3</v>
      </c>
      <c r="BN62" s="160">
        <v>2</v>
      </c>
      <c r="BO62" s="160">
        <v>2</v>
      </c>
      <c r="BP62" s="160">
        <v>1</v>
      </c>
      <c r="BQ62" s="160">
        <v>7</v>
      </c>
      <c r="BR62" s="160">
        <v>7</v>
      </c>
      <c r="BS62" s="160">
        <v>7</v>
      </c>
      <c r="BT62" s="160">
        <v>5</v>
      </c>
      <c r="BU62" s="160">
        <v>3</v>
      </c>
      <c r="BV62" s="160">
        <v>5</v>
      </c>
      <c r="BW62" s="160">
        <v>4</v>
      </c>
      <c r="BX62" s="160">
        <v>6</v>
      </c>
      <c r="BY62" s="160">
        <v>1</v>
      </c>
      <c r="BZ62" s="160">
        <v>4</v>
      </c>
      <c r="CA62" s="160">
        <v>0</v>
      </c>
      <c r="CB62" s="160">
        <v>4</v>
      </c>
      <c r="CC62" s="160">
        <v>4</v>
      </c>
      <c r="CD62" s="160">
        <v>5</v>
      </c>
      <c r="CE62" s="160">
        <v>5</v>
      </c>
      <c r="CF62" s="160">
        <v>3</v>
      </c>
      <c r="CG62" s="160">
        <v>5</v>
      </c>
      <c r="CH62" s="160">
        <v>4</v>
      </c>
      <c r="CI62" s="160">
        <v>2</v>
      </c>
      <c r="CJ62" s="160">
        <v>3</v>
      </c>
      <c r="CK62" s="160">
        <v>2</v>
      </c>
      <c r="CL62" s="160">
        <v>5</v>
      </c>
      <c r="CM62" s="160">
        <v>5</v>
      </c>
      <c r="CN62" s="160">
        <v>3</v>
      </c>
      <c r="CO62" s="160">
        <v>6</v>
      </c>
      <c r="CP62" s="160">
        <v>4</v>
      </c>
      <c r="CQ62" s="160">
        <v>5</v>
      </c>
      <c r="CR62" s="160">
        <v>8</v>
      </c>
      <c r="CS62" s="160">
        <v>6</v>
      </c>
      <c r="CT62" s="160">
        <v>3</v>
      </c>
      <c r="CU62" s="160">
        <v>2</v>
      </c>
      <c r="CV62" s="160">
        <v>3</v>
      </c>
      <c r="CW62" s="160">
        <v>2</v>
      </c>
      <c r="CX62" s="160">
        <v>5</v>
      </c>
      <c r="CY62" s="160">
        <v>2</v>
      </c>
      <c r="CZ62" s="160">
        <v>1</v>
      </c>
      <c r="DA62" s="160">
        <v>3</v>
      </c>
      <c r="DB62" s="160">
        <v>1</v>
      </c>
      <c r="DC62" s="160">
        <v>3</v>
      </c>
      <c r="DD62" s="160">
        <v>1</v>
      </c>
      <c r="DE62" s="160">
        <v>1</v>
      </c>
      <c r="DF62" s="160">
        <v>0</v>
      </c>
      <c r="DG62" s="160">
        <v>0</v>
      </c>
      <c r="DH62" s="160">
        <v>1</v>
      </c>
      <c r="DI62" s="160">
        <v>0</v>
      </c>
      <c r="DJ62" s="160">
        <v>1</v>
      </c>
      <c r="DK62" s="160">
        <v>0</v>
      </c>
      <c r="DL62" s="160">
        <v>0</v>
      </c>
      <c r="DM62" s="160">
        <v>1</v>
      </c>
      <c r="DN62" s="160">
        <v>0</v>
      </c>
      <c r="DO62" s="160">
        <v>0</v>
      </c>
      <c r="DP62" s="160">
        <v>0</v>
      </c>
      <c r="DQ62" s="160">
        <v>0</v>
      </c>
      <c r="DR62" s="160">
        <v>0</v>
      </c>
      <c r="DS62" s="160">
        <v>0</v>
      </c>
      <c r="DT62" s="160">
        <v>0</v>
      </c>
      <c r="DU62" s="160">
        <v>0</v>
      </c>
      <c r="DV62" s="160">
        <v>0</v>
      </c>
      <c r="DW62" s="160">
        <v>0</v>
      </c>
      <c r="DX62" s="160">
        <v>0</v>
      </c>
      <c r="DY62" s="160">
        <v>0</v>
      </c>
      <c r="DZ62" s="160">
        <v>0</v>
      </c>
      <c r="EA62" s="160">
        <v>0</v>
      </c>
    </row>
    <row r="63" spans="1:131">
      <c r="A63">
        <v>6607</v>
      </c>
      <c r="B63" t="s">
        <v>198</v>
      </c>
      <c r="C63" s="14">
        <f t="shared" si="0"/>
        <v>6</v>
      </c>
      <c r="D63" s="264">
        <f t="shared" si="1"/>
        <v>1.2422360248447204</v>
      </c>
      <c r="E63" s="14">
        <f t="shared" si="2"/>
        <v>17</v>
      </c>
      <c r="F63" s="264">
        <f t="shared" si="3"/>
        <v>3.5196687370600417</v>
      </c>
      <c r="G63" s="14">
        <f t="shared" si="4"/>
        <v>38</v>
      </c>
      <c r="H63" s="264">
        <f t="shared" si="5"/>
        <v>7.8674948240165632</v>
      </c>
      <c r="I63" s="14">
        <f t="shared" si="6"/>
        <v>54</v>
      </c>
      <c r="J63" s="264">
        <f t="shared" si="7"/>
        <v>11.180124223602485</v>
      </c>
      <c r="K63" s="14">
        <f t="shared" si="8"/>
        <v>315</v>
      </c>
      <c r="L63" s="264">
        <f t="shared" si="9"/>
        <v>65.217391304347828</v>
      </c>
      <c r="M63" s="14">
        <f t="shared" si="10"/>
        <v>41</v>
      </c>
      <c r="N63" s="264">
        <f t="shared" si="11"/>
        <v>8.4886128364389233</v>
      </c>
      <c r="O63" s="14">
        <f t="shared" si="12"/>
        <v>12</v>
      </c>
      <c r="P63" s="264">
        <f t="shared" si="13"/>
        <v>2.4844720496894408</v>
      </c>
      <c r="Q63" s="14">
        <f t="shared" si="14"/>
        <v>483</v>
      </c>
      <c r="S63">
        <v>6607</v>
      </c>
      <c r="T63" t="s">
        <v>198</v>
      </c>
      <c r="U63" s="160">
        <v>483</v>
      </c>
      <c r="V63" s="160">
        <v>6</v>
      </c>
      <c r="W63" s="160">
        <v>4</v>
      </c>
      <c r="X63" s="160">
        <v>2</v>
      </c>
      <c r="Y63" s="160">
        <v>3</v>
      </c>
      <c r="Z63" s="160">
        <v>5</v>
      </c>
      <c r="AA63" s="160">
        <v>3</v>
      </c>
      <c r="AB63" s="160">
        <v>7</v>
      </c>
      <c r="AC63" s="160">
        <v>5</v>
      </c>
      <c r="AD63" s="160">
        <v>7</v>
      </c>
      <c r="AE63" s="160">
        <v>2</v>
      </c>
      <c r="AF63" s="160">
        <v>2</v>
      </c>
      <c r="AG63" s="160">
        <v>4</v>
      </c>
      <c r="AH63" s="160">
        <v>5</v>
      </c>
      <c r="AI63" s="160">
        <v>0</v>
      </c>
      <c r="AJ63" s="160">
        <v>2</v>
      </c>
      <c r="AK63" s="160">
        <v>4</v>
      </c>
      <c r="AL63" s="160">
        <v>5</v>
      </c>
      <c r="AM63" s="160">
        <v>4</v>
      </c>
      <c r="AN63" s="160">
        <v>0</v>
      </c>
      <c r="AO63" s="160">
        <v>4</v>
      </c>
      <c r="AP63" s="160">
        <v>6</v>
      </c>
      <c r="AQ63" s="160">
        <v>7</v>
      </c>
      <c r="AR63" s="160">
        <v>8</v>
      </c>
      <c r="AS63" s="160">
        <v>5</v>
      </c>
      <c r="AT63" s="160">
        <v>4</v>
      </c>
      <c r="AU63" s="160">
        <v>11</v>
      </c>
      <c r="AV63" s="160">
        <v>7</v>
      </c>
      <c r="AW63" s="160">
        <v>16</v>
      </c>
      <c r="AX63" s="160">
        <v>11</v>
      </c>
      <c r="AY63" s="160">
        <v>11</v>
      </c>
      <c r="AZ63" s="160">
        <v>15</v>
      </c>
      <c r="BA63" s="160">
        <v>13</v>
      </c>
      <c r="BB63" s="160">
        <v>19</v>
      </c>
      <c r="BC63" s="160">
        <v>10</v>
      </c>
      <c r="BD63" s="160">
        <v>10</v>
      </c>
      <c r="BE63" s="160">
        <v>8</v>
      </c>
      <c r="BF63" s="160">
        <v>11</v>
      </c>
      <c r="BG63" s="160">
        <v>8</v>
      </c>
      <c r="BH63" s="160">
        <v>10</v>
      </c>
      <c r="BI63" s="160">
        <v>8</v>
      </c>
      <c r="BJ63" s="160">
        <v>7</v>
      </c>
      <c r="BK63" s="160">
        <v>6</v>
      </c>
      <c r="BL63" s="160">
        <v>3</v>
      </c>
      <c r="BM63" s="160">
        <v>5</v>
      </c>
      <c r="BN63" s="160">
        <v>4</v>
      </c>
      <c r="BO63" s="160">
        <v>4</v>
      </c>
      <c r="BP63" s="160">
        <v>5</v>
      </c>
      <c r="BQ63" s="160">
        <v>5</v>
      </c>
      <c r="BR63" s="160">
        <v>0</v>
      </c>
      <c r="BS63" s="160">
        <v>2</v>
      </c>
      <c r="BT63" s="160">
        <v>2</v>
      </c>
      <c r="BU63" s="160">
        <v>7</v>
      </c>
      <c r="BV63" s="160">
        <v>5</v>
      </c>
      <c r="BW63" s="160">
        <v>5</v>
      </c>
      <c r="BX63" s="160">
        <v>5</v>
      </c>
      <c r="BY63" s="160">
        <v>6</v>
      </c>
      <c r="BZ63" s="160">
        <v>9</v>
      </c>
      <c r="CA63" s="160">
        <v>9</v>
      </c>
      <c r="CB63" s="160">
        <v>5</v>
      </c>
      <c r="CC63" s="160">
        <v>10</v>
      </c>
      <c r="CD63" s="160">
        <v>5</v>
      </c>
      <c r="CE63" s="160">
        <v>7</v>
      </c>
      <c r="CF63" s="160">
        <v>13</v>
      </c>
      <c r="CG63" s="160">
        <v>10</v>
      </c>
      <c r="CH63" s="160">
        <v>7</v>
      </c>
      <c r="CI63" s="160">
        <v>6</v>
      </c>
      <c r="CJ63" s="160">
        <v>6</v>
      </c>
      <c r="CK63" s="160">
        <v>6</v>
      </c>
      <c r="CL63" s="160">
        <v>1</v>
      </c>
      <c r="CM63" s="160">
        <v>4</v>
      </c>
      <c r="CN63" s="160">
        <v>6</v>
      </c>
      <c r="CO63" s="160">
        <v>4</v>
      </c>
      <c r="CP63" s="160">
        <v>3</v>
      </c>
      <c r="CQ63" s="160">
        <v>6</v>
      </c>
      <c r="CR63" s="160">
        <v>3</v>
      </c>
      <c r="CS63" s="160">
        <v>4</v>
      </c>
      <c r="CT63" s="160">
        <v>0</v>
      </c>
      <c r="CU63" s="160">
        <v>4</v>
      </c>
      <c r="CV63" s="160">
        <v>0</v>
      </c>
      <c r="CW63" s="160">
        <v>0</v>
      </c>
      <c r="CX63" s="160">
        <v>1</v>
      </c>
      <c r="CY63" s="160">
        <v>2</v>
      </c>
      <c r="CZ63" s="160">
        <v>1</v>
      </c>
      <c r="DA63" s="160">
        <v>1</v>
      </c>
      <c r="DB63" s="160">
        <v>2</v>
      </c>
      <c r="DC63" s="160">
        <v>0</v>
      </c>
      <c r="DD63" s="160">
        <v>0</v>
      </c>
      <c r="DE63" s="160">
        <v>3</v>
      </c>
      <c r="DF63" s="160">
        <v>0</v>
      </c>
      <c r="DG63" s="160">
        <v>0</v>
      </c>
      <c r="DH63" s="160">
        <v>1</v>
      </c>
      <c r="DI63" s="160">
        <v>0</v>
      </c>
      <c r="DJ63" s="160">
        <v>1</v>
      </c>
      <c r="DK63" s="160">
        <v>0</v>
      </c>
      <c r="DL63" s="160">
        <v>0</v>
      </c>
      <c r="DM63" s="160">
        <v>0</v>
      </c>
      <c r="DN63" s="160">
        <v>0</v>
      </c>
      <c r="DO63" s="160">
        <v>0</v>
      </c>
      <c r="DP63" s="160">
        <v>0</v>
      </c>
      <c r="DQ63" s="160">
        <v>0</v>
      </c>
      <c r="DR63" s="160">
        <v>0</v>
      </c>
      <c r="DS63" s="160">
        <v>0</v>
      </c>
      <c r="DT63" s="160">
        <v>0</v>
      </c>
      <c r="DU63" s="160">
        <v>0</v>
      </c>
      <c r="DV63" s="160">
        <v>0</v>
      </c>
      <c r="DW63" s="160">
        <v>0</v>
      </c>
      <c r="DX63" s="160">
        <v>0</v>
      </c>
      <c r="DY63" s="160">
        <v>0</v>
      </c>
      <c r="DZ63" s="160">
        <v>0</v>
      </c>
      <c r="EA63" s="160">
        <v>0</v>
      </c>
    </row>
    <row r="64" spans="1:131">
      <c r="A64" s="11">
        <v>6611</v>
      </c>
      <c r="B64" s="11" t="s">
        <v>199</v>
      </c>
      <c r="C64" s="13">
        <f t="shared" si="0"/>
        <v>0</v>
      </c>
      <c r="D64" s="263">
        <f t="shared" si="1"/>
        <v>0</v>
      </c>
      <c r="E64" s="13">
        <f t="shared" si="2"/>
        <v>0</v>
      </c>
      <c r="F64" s="263">
        <f t="shared" si="3"/>
        <v>0</v>
      </c>
      <c r="G64" s="13">
        <f t="shared" si="4"/>
        <v>2</v>
      </c>
      <c r="H64" s="263">
        <f t="shared" si="5"/>
        <v>3.278688524590164</v>
      </c>
      <c r="I64" s="13">
        <f t="shared" si="6"/>
        <v>8</v>
      </c>
      <c r="J64" s="263">
        <f t="shared" si="7"/>
        <v>13.114754098360656</v>
      </c>
      <c r="K64" s="13">
        <f t="shared" si="8"/>
        <v>28</v>
      </c>
      <c r="L64" s="263">
        <f t="shared" si="9"/>
        <v>45.901639344262293</v>
      </c>
      <c r="M64" s="13">
        <f t="shared" si="10"/>
        <v>16</v>
      </c>
      <c r="N64" s="263">
        <f t="shared" si="11"/>
        <v>26.229508196721312</v>
      </c>
      <c r="O64" s="13">
        <f t="shared" si="12"/>
        <v>7</v>
      </c>
      <c r="P64" s="263">
        <f t="shared" si="13"/>
        <v>11.475409836065573</v>
      </c>
      <c r="Q64" s="13">
        <f t="shared" si="14"/>
        <v>61</v>
      </c>
      <c r="S64">
        <v>6611</v>
      </c>
      <c r="T64" t="s">
        <v>199</v>
      </c>
      <c r="U64" s="160">
        <v>61</v>
      </c>
      <c r="V64" s="160">
        <v>0</v>
      </c>
      <c r="W64" s="160">
        <v>0</v>
      </c>
      <c r="X64" s="160">
        <v>0</v>
      </c>
      <c r="Y64" s="160">
        <v>0</v>
      </c>
      <c r="Z64" s="160">
        <v>0</v>
      </c>
      <c r="AA64" s="160">
        <v>0</v>
      </c>
      <c r="AB64" s="160">
        <v>0</v>
      </c>
      <c r="AC64" s="160">
        <v>0</v>
      </c>
      <c r="AD64" s="160">
        <v>1</v>
      </c>
      <c r="AE64" s="160">
        <v>0</v>
      </c>
      <c r="AF64" s="160">
        <v>0</v>
      </c>
      <c r="AG64" s="160">
        <v>1</v>
      </c>
      <c r="AH64" s="160">
        <v>0</v>
      </c>
      <c r="AI64" s="160">
        <v>0</v>
      </c>
      <c r="AJ64" s="160">
        <v>0</v>
      </c>
      <c r="AK64" s="160">
        <v>0</v>
      </c>
      <c r="AL64" s="160">
        <v>1</v>
      </c>
      <c r="AM64" s="160">
        <v>1</v>
      </c>
      <c r="AN64" s="160">
        <v>0</v>
      </c>
      <c r="AO64" s="160">
        <v>1</v>
      </c>
      <c r="AP64" s="160">
        <v>0</v>
      </c>
      <c r="AQ64" s="160">
        <v>0</v>
      </c>
      <c r="AR64" s="160">
        <v>2</v>
      </c>
      <c r="AS64" s="160">
        <v>0</v>
      </c>
      <c r="AT64" s="160">
        <v>1</v>
      </c>
      <c r="AU64" s="160">
        <v>2</v>
      </c>
      <c r="AV64" s="160">
        <v>0</v>
      </c>
      <c r="AW64" s="160">
        <v>0</v>
      </c>
      <c r="AX64" s="160">
        <v>1</v>
      </c>
      <c r="AY64" s="160">
        <v>0</v>
      </c>
      <c r="AZ64" s="160">
        <v>1</v>
      </c>
      <c r="BA64" s="160">
        <v>0</v>
      </c>
      <c r="BB64" s="160">
        <v>0</v>
      </c>
      <c r="BC64" s="160">
        <v>0</v>
      </c>
      <c r="BD64" s="160">
        <v>0</v>
      </c>
      <c r="BE64" s="160">
        <v>0</v>
      </c>
      <c r="BF64" s="160">
        <v>1</v>
      </c>
      <c r="BG64" s="160">
        <v>0</v>
      </c>
      <c r="BH64" s="160">
        <v>0</v>
      </c>
      <c r="BI64" s="160">
        <v>0</v>
      </c>
      <c r="BJ64" s="160">
        <v>0</v>
      </c>
      <c r="BK64" s="160">
        <v>0</v>
      </c>
      <c r="BL64" s="160">
        <v>3</v>
      </c>
      <c r="BM64" s="160">
        <v>0</v>
      </c>
      <c r="BN64" s="160">
        <v>0</v>
      </c>
      <c r="BO64" s="160">
        <v>1</v>
      </c>
      <c r="BP64" s="160">
        <v>0</v>
      </c>
      <c r="BQ64" s="160">
        <v>1</v>
      </c>
      <c r="BR64" s="160">
        <v>2</v>
      </c>
      <c r="BS64" s="160">
        <v>2</v>
      </c>
      <c r="BT64" s="160">
        <v>0</v>
      </c>
      <c r="BU64" s="160">
        <v>1</v>
      </c>
      <c r="BV64" s="160">
        <v>0</v>
      </c>
      <c r="BW64" s="160">
        <v>0</v>
      </c>
      <c r="BX64" s="160">
        <v>1</v>
      </c>
      <c r="BY64" s="160">
        <v>0</v>
      </c>
      <c r="BZ64" s="160">
        <v>0</v>
      </c>
      <c r="CA64" s="160">
        <v>4</v>
      </c>
      <c r="CB64" s="160">
        <v>1</v>
      </c>
      <c r="CC64" s="160">
        <v>2</v>
      </c>
      <c r="CD64" s="160">
        <v>2</v>
      </c>
      <c r="CE64" s="160">
        <v>1</v>
      </c>
      <c r="CF64" s="160">
        <v>0</v>
      </c>
      <c r="CG64" s="160">
        <v>1</v>
      </c>
      <c r="CH64" s="160">
        <v>0</v>
      </c>
      <c r="CI64" s="160">
        <v>1</v>
      </c>
      <c r="CJ64" s="160">
        <v>2</v>
      </c>
      <c r="CK64" s="160">
        <v>1</v>
      </c>
      <c r="CL64" s="160">
        <v>0</v>
      </c>
      <c r="CM64" s="160">
        <v>2</v>
      </c>
      <c r="CN64" s="160">
        <v>3</v>
      </c>
      <c r="CO64" s="160">
        <v>1</v>
      </c>
      <c r="CP64" s="160">
        <v>1</v>
      </c>
      <c r="CQ64" s="160">
        <v>1</v>
      </c>
      <c r="CR64" s="160">
        <v>0</v>
      </c>
      <c r="CS64" s="160">
        <v>4</v>
      </c>
      <c r="CT64" s="160">
        <v>0</v>
      </c>
      <c r="CU64" s="160">
        <v>2</v>
      </c>
      <c r="CV64" s="160">
        <v>1</v>
      </c>
      <c r="CW64" s="160">
        <v>0</v>
      </c>
      <c r="CX64" s="160">
        <v>0</v>
      </c>
      <c r="CY64" s="160">
        <v>0</v>
      </c>
      <c r="CZ64" s="160">
        <v>1</v>
      </c>
      <c r="DA64" s="160">
        <v>0</v>
      </c>
      <c r="DB64" s="160">
        <v>1</v>
      </c>
      <c r="DC64" s="160">
        <v>1</v>
      </c>
      <c r="DD64" s="160">
        <v>0</v>
      </c>
      <c r="DE64" s="160">
        <v>1</v>
      </c>
      <c r="DF64" s="160">
        <v>0</v>
      </c>
      <c r="DG64" s="160">
        <v>1</v>
      </c>
      <c r="DH64" s="160">
        <v>1</v>
      </c>
      <c r="DI64" s="160">
        <v>0</v>
      </c>
      <c r="DJ64" s="160">
        <v>0</v>
      </c>
      <c r="DK64" s="160">
        <v>1</v>
      </c>
      <c r="DL64" s="160">
        <v>0</v>
      </c>
      <c r="DM64" s="160">
        <v>0</v>
      </c>
      <c r="DN64" s="160">
        <v>0</v>
      </c>
      <c r="DO64" s="160">
        <v>0</v>
      </c>
      <c r="DP64" s="160">
        <v>0</v>
      </c>
      <c r="DQ64" s="160">
        <v>0</v>
      </c>
      <c r="DR64" s="160">
        <v>0</v>
      </c>
      <c r="DS64" s="160">
        <v>0</v>
      </c>
      <c r="DT64" s="160">
        <v>0</v>
      </c>
      <c r="DU64" s="160">
        <v>0</v>
      </c>
      <c r="DV64" s="160">
        <v>0</v>
      </c>
      <c r="DW64" s="160">
        <v>0</v>
      </c>
      <c r="DX64" s="160">
        <v>0</v>
      </c>
      <c r="DY64" s="160">
        <v>0</v>
      </c>
      <c r="DZ64" s="160">
        <v>0</v>
      </c>
      <c r="EA64" s="160">
        <v>0</v>
      </c>
    </row>
    <row r="65" spans="1:131">
      <c r="A65">
        <v>6612</v>
      </c>
      <c r="B65" t="s">
        <v>200</v>
      </c>
      <c r="C65" s="14">
        <f t="shared" si="0"/>
        <v>7</v>
      </c>
      <c r="D65" s="264">
        <f t="shared" si="1"/>
        <v>0.8073817762399077</v>
      </c>
      <c r="E65" s="14">
        <f t="shared" si="2"/>
        <v>33</v>
      </c>
      <c r="F65" s="264">
        <f t="shared" si="3"/>
        <v>3.8062283737024223</v>
      </c>
      <c r="G65" s="14">
        <f t="shared" si="4"/>
        <v>108</v>
      </c>
      <c r="H65" s="264">
        <f t="shared" si="5"/>
        <v>12.45674740484429</v>
      </c>
      <c r="I65" s="14">
        <f t="shared" si="6"/>
        <v>107</v>
      </c>
      <c r="J65" s="264">
        <f t="shared" si="7"/>
        <v>12.341407151095732</v>
      </c>
      <c r="K65" s="14">
        <f t="shared" si="8"/>
        <v>447</v>
      </c>
      <c r="L65" s="264">
        <f t="shared" si="9"/>
        <v>51.557093425605537</v>
      </c>
      <c r="M65" s="14">
        <f t="shared" si="10"/>
        <v>108</v>
      </c>
      <c r="N65" s="264">
        <f t="shared" si="11"/>
        <v>12.45674740484429</v>
      </c>
      <c r="O65" s="14">
        <f t="shared" si="12"/>
        <v>57</v>
      </c>
      <c r="P65" s="264">
        <f t="shared" si="13"/>
        <v>6.5743944636678195</v>
      </c>
      <c r="Q65" s="14">
        <f t="shared" si="14"/>
        <v>867</v>
      </c>
      <c r="S65">
        <v>6612</v>
      </c>
      <c r="T65" t="s">
        <v>200</v>
      </c>
      <c r="U65" s="160">
        <v>867</v>
      </c>
      <c r="V65" s="160">
        <v>7</v>
      </c>
      <c r="W65" s="160">
        <v>6</v>
      </c>
      <c r="X65" s="160">
        <v>7</v>
      </c>
      <c r="Y65" s="160">
        <v>5</v>
      </c>
      <c r="Z65" s="160">
        <v>10</v>
      </c>
      <c r="AA65" s="160">
        <v>5</v>
      </c>
      <c r="AB65" s="160">
        <v>11</v>
      </c>
      <c r="AC65" s="160">
        <v>11</v>
      </c>
      <c r="AD65" s="160">
        <v>10</v>
      </c>
      <c r="AE65" s="160">
        <v>10</v>
      </c>
      <c r="AF65" s="160">
        <v>7</v>
      </c>
      <c r="AG65" s="160">
        <v>14</v>
      </c>
      <c r="AH65" s="160">
        <v>16</v>
      </c>
      <c r="AI65" s="160">
        <v>6</v>
      </c>
      <c r="AJ65" s="160">
        <v>14</v>
      </c>
      <c r="AK65" s="160">
        <v>9</v>
      </c>
      <c r="AL65" s="160">
        <v>11</v>
      </c>
      <c r="AM65" s="160">
        <v>10</v>
      </c>
      <c r="AN65" s="160">
        <v>15</v>
      </c>
      <c r="AO65" s="160">
        <v>9</v>
      </c>
      <c r="AP65" s="160">
        <v>11</v>
      </c>
      <c r="AQ65" s="160">
        <v>13</v>
      </c>
      <c r="AR65" s="160">
        <v>7</v>
      </c>
      <c r="AS65" s="160">
        <v>13</v>
      </c>
      <c r="AT65" s="160">
        <v>14</v>
      </c>
      <c r="AU65" s="160">
        <v>4</v>
      </c>
      <c r="AV65" s="160">
        <v>10</v>
      </c>
      <c r="AW65" s="160">
        <v>11</v>
      </c>
      <c r="AX65" s="160">
        <v>7</v>
      </c>
      <c r="AY65" s="160">
        <v>10</v>
      </c>
      <c r="AZ65" s="160">
        <v>12</v>
      </c>
      <c r="BA65" s="160">
        <v>11</v>
      </c>
      <c r="BB65" s="160">
        <v>13</v>
      </c>
      <c r="BC65" s="160">
        <v>10</v>
      </c>
      <c r="BD65" s="160">
        <v>8</v>
      </c>
      <c r="BE65" s="160">
        <v>5</v>
      </c>
      <c r="BF65" s="160">
        <v>5</v>
      </c>
      <c r="BG65" s="160">
        <v>10</v>
      </c>
      <c r="BH65" s="160">
        <v>6</v>
      </c>
      <c r="BI65" s="160">
        <v>5</v>
      </c>
      <c r="BJ65" s="160">
        <v>6</v>
      </c>
      <c r="BK65" s="160">
        <v>8</v>
      </c>
      <c r="BL65" s="160">
        <v>8</v>
      </c>
      <c r="BM65" s="160">
        <v>9</v>
      </c>
      <c r="BN65" s="160">
        <v>6</v>
      </c>
      <c r="BO65" s="160">
        <v>8</v>
      </c>
      <c r="BP65" s="160">
        <v>11</v>
      </c>
      <c r="BQ65" s="160">
        <v>13</v>
      </c>
      <c r="BR65" s="160">
        <v>7</v>
      </c>
      <c r="BS65" s="160">
        <v>14</v>
      </c>
      <c r="BT65" s="160">
        <v>11</v>
      </c>
      <c r="BU65" s="160">
        <v>12</v>
      </c>
      <c r="BV65" s="160">
        <v>17</v>
      </c>
      <c r="BW65" s="160">
        <v>9</v>
      </c>
      <c r="BX65" s="160">
        <v>8</v>
      </c>
      <c r="BY65" s="160">
        <v>14</v>
      </c>
      <c r="BZ65" s="160">
        <v>14</v>
      </c>
      <c r="CA65" s="160">
        <v>10</v>
      </c>
      <c r="CB65" s="160">
        <v>13</v>
      </c>
      <c r="CC65" s="160">
        <v>20</v>
      </c>
      <c r="CD65" s="160">
        <v>15</v>
      </c>
      <c r="CE65" s="160">
        <v>9</v>
      </c>
      <c r="CF65" s="160">
        <v>21</v>
      </c>
      <c r="CG65" s="160">
        <v>16</v>
      </c>
      <c r="CH65" s="160">
        <v>19</v>
      </c>
      <c r="CI65" s="160">
        <v>12</v>
      </c>
      <c r="CJ65" s="160">
        <v>14</v>
      </c>
      <c r="CK65" s="160">
        <v>12</v>
      </c>
      <c r="CL65" s="160">
        <v>7</v>
      </c>
      <c r="CM65" s="160">
        <v>13</v>
      </c>
      <c r="CN65" s="160">
        <v>6</v>
      </c>
      <c r="CO65" s="160">
        <v>10</v>
      </c>
      <c r="CP65" s="160">
        <v>9</v>
      </c>
      <c r="CQ65" s="160">
        <v>9</v>
      </c>
      <c r="CR65" s="160">
        <v>5</v>
      </c>
      <c r="CS65" s="160">
        <v>9</v>
      </c>
      <c r="CT65" s="160">
        <v>10</v>
      </c>
      <c r="CU65" s="160">
        <v>4</v>
      </c>
      <c r="CV65" s="160">
        <v>6</v>
      </c>
      <c r="CW65" s="160">
        <v>8</v>
      </c>
      <c r="CX65" s="160">
        <v>7</v>
      </c>
      <c r="CY65" s="160">
        <v>7</v>
      </c>
      <c r="CZ65" s="160">
        <v>7</v>
      </c>
      <c r="DA65" s="160">
        <v>6</v>
      </c>
      <c r="DB65" s="160">
        <v>5</v>
      </c>
      <c r="DC65" s="160">
        <v>4</v>
      </c>
      <c r="DD65" s="160">
        <v>2</v>
      </c>
      <c r="DE65" s="160">
        <v>5</v>
      </c>
      <c r="DF65" s="160">
        <v>2</v>
      </c>
      <c r="DG65" s="160">
        <v>2</v>
      </c>
      <c r="DH65" s="160">
        <v>0</v>
      </c>
      <c r="DI65" s="160">
        <v>3</v>
      </c>
      <c r="DJ65" s="160">
        <v>5</v>
      </c>
      <c r="DK65" s="160">
        <v>2</v>
      </c>
      <c r="DL65" s="160">
        <v>0</v>
      </c>
      <c r="DM65" s="160">
        <v>0</v>
      </c>
      <c r="DN65" s="160">
        <v>0</v>
      </c>
      <c r="DO65" s="160">
        <v>0</v>
      </c>
      <c r="DP65" s="160">
        <v>0</v>
      </c>
      <c r="DQ65" s="160">
        <v>0</v>
      </c>
      <c r="DR65" s="160">
        <v>0</v>
      </c>
      <c r="DS65" s="160">
        <v>0</v>
      </c>
      <c r="DT65" s="160">
        <v>0</v>
      </c>
      <c r="DU65" s="160">
        <v>0</v>
      </c>
      <c r="DV65" s="160">
        <v>0</v>
      </c>
      <c r="DW65" s="160">
        <v>0</v>
      </c>
      <c r="DX65" s="160">
        <v>0</v>
      </c>
      <c r="DY65" s="160">
        <v>0</v>
      </c>
      <c r="DZ65" s="160">
        <v>0</v>
      </c>
      <c r="EA65" s="160">
        <v>0</v>
      </c>
    </row>
    <row r="66" spans="1:131">
      <c r="A66" s="98">
        <v>6706</v>
      </c>
      <c r="B66" s="11" t="s">
        <v>201</v>
      </c>
      <c r="C66" s="13">
        <f t="shared" si="0"/>
        <v>0</v>
      </c>
      <c r="D66" s="263">
        <f t="shared" si="1"/>
        <v>0</v>
      </c>
      <c r="E66" s="13">
        <f t="shared" si="2"/>
        <v>2</v>
      </c>
      <c r="F66" s="263">
        <f t="shared" si="3"/>
        <v>2.1276595744680851</v>
      </c>
      <c r="G66" s="13">
        <f t="shared" si="4"/>
        <v>12</v>
      </c>
      <c r="H66" s="263">
        <f t="shared" si="5"/>
        <v>12.76595744680851</v>
      </c>
      <c r="I66" s="13">
        <f t="shared" si="6"/>
        <v>11</v>
      </c>
      <c r="J66" s="263">
        <f t="shared" si="7"/>
        <v>11.702127659574469</v>
      </c>
      <c r="K66" s="13">
        <f t="shared" si="8"/>
        <v>52</v>
      </c>
      <c r="L66" s="263">
        <f t="shared" si="9"/>
        <v>55.319148936170215</v>
      </c>
      <c r="M66" s="13">
        <f t="shared" si="10"/>
        <v>15</v>
      </c>
      <c r="N66" s="263">
        <f t="shared" si="11"/>
        <v>15.957446808510639</v>
      </c>
      <c r="O66" s="13">
        <f t="shared" si="12"/>
        <v>2</v>
      </c>
      <c r="P66" s="263">
        <f t="shared" si="13"/>
        <v>2.1276595744680851</v>
      </c>
      <c r="Q66" s="13">
        <f t="shared" si="14"/>
        <v>94</v>
      </c>
      <c r="S66">
        <v>6706</v>
      </c>
      <c r="T66" t="s">
        <v>201</v>
      </c>
      <c r="U66" s="160">
        <v>94</v>
      </c>
      <c r="V66" s="160">
        <v>0</v>
      </c>
      <c r="W66" s="160">
        <v>0</v>
      </c>
      <c r="X66" s="160">
        <v>1</v>
      </c>
      <c r="Y66" s="160">
        <v>0</v>
      </c>
      <c r="Z66" s="160">
        <v>1</v>
      </c>
      <c r="AA66" s="160">
        <v>0</v>
      </c>
      <c r="AB66" s="160">
        <v>1</v>
      </c>
      <c r="AC66" s="160">
        <v>1</v>
      </c>
      <c r="AD66" s="160">
        <v>0</v>
      </c>
      <c r="AE66" s="160">
        <v>2</v>
      </c>
      <c r="AF66" s="160">
        <v>3</v>
      </c>
      <c r="AG66" s="160">
        <v>0</v>
      </c>
      <c r="AH66" s="160">
        <v>3</v>
      </c>
      <c r="AI66" s="160">
        <v>1</v>
      </c>
      <c r="AJ66" s="160">
        <v>1</v>
      </c>
      <c r="AK66" s="160">
        <v>0</v>
      </c>
      <c r="AL66" s="160">
        <v>1</v>
      </c>
      <c r="AM66" s="160">
        <v>1</v>
      </c>
      <c r="AN66" s="160">
        <v>5</v>
      </c>
      <c r="AO66" s="160">
        <v>0</v>
      </c>
      <c r="AP66" s="160">
        <v>0</v>
      </c>
      <c r="AQ66" s="160">
        <v>1</v>
      </c>
      <c r="AR66" s="160">
        <v>1</v>
      </c>
      <c r="AS66" s="160">
        <v>1</v>
      </c>
      <c r="AT66" s="160">
        <v>0</v>
      </c>
      <c r="AU66" s="160">
        <v>1</v>
      </c>
      <c r="AV66" s="160">
        <v>2</v>
      </c>
      <c r="AW66" s="160">
        <v>0</v>
      </c>
      <c r="AX66" s="160">
        <v>0</v>
      </c>
      <c r="AY66" s="160">
        <v>2</v>
      </c>
      <c r="AZ66" s="160">
        <v>0</v>
      </c>
      <c r="BA66" s="160">
        <v>2</v>
      </c>
      <c r="BB66" s="160">
        <v>1</v>
      </c>
      <c r="BC66" s="160">
        <v>2</v>
      </c>
      <c r="BD66" s="160">
        <v>1</v>
      </c>
      <c r="BE66" s="160">
        <v>1</v>
      </c>
      <c r="BF66" s="160">
        <v>2</v>
      </c>
      <c r="BG66" s="160">
        <v>0</v>
      </c>
      <c r="BH66" s="160">
        <v>2</v>
      </c>
      <c r="BI66" s="160">
        <v>0</v>
      </c>
      <c r="BJ66" s="160">
        <v>2</v>
      </c>
      <c r="BK66" s="160">
        <v>2</v>
      </c>
      <c r="BL66" s="160">
        <v>1</v>
      </c>
      <c r="BM66" s="160">
        <v>2</v>
      </c>
      <c r="BN66" s="160">
        <v>1</v>
      </c>
      <c r="BO66" s="160">
        <v>2</v>
      </c>
      <c r="BP66" s="160">
        <v>2</v>
      </c>
      <c r="BQ66" s="160">
        <v>0</v>
      </c>
      <c r="BR66" s="160">
        <v>2</v>
      </c>
      <c r="BS66" s="160">
        <v>1</v>
      </c>
      <c r="BT66" s="160">
        <v>2</v>
      </c>
      <c r="BU66" s="160">
        <v>0</v>
      </c>
      <c r="BV66" s="160">
        <v>0</v>
      </c>
      <c r="BW66" s="160">
        <v>0</v>
      </c>
      <c r="BX66" s="160">
        <v>0</v>
      </c>
      <c r="BY66" s="160">
        <v>1</v>
      </c>
      <c r="BZ66" s="160">
        <v>2</v>
      </c>
      <c r="CA66" s="160">
        <v>1</v>
      </c>
      <c r="CB66" s="160">
        <v>3</v>
      </c>
      <c r="CC66" s="160">
        <v>1</v>
      </c>
      <c r="CD66" s="160">
        <v>0</v>
      </c>
      <c r="CE66" s="160">
        <v>3</v>
      </c>
      <c r="CF66" s="160">
        <v>0</v>
      </c>
      <c r="CG66" s="160">
        <v>2</v>
      </c>
      <c r="CH66" s="160">
        <v>1</v>
      </c>
      <c r="CI66" s="160">
        <v>1</v>
      </c>
      <c r="CJ66" s="160">
        <v>5</v>
      </c>
      <c r="CK66" s="160">
        <v>2</v>
      </c>
      <c r="CL66" s="160">
        <v>2</v>
      </c>
      <c r="CM66" s="160">
        <v>2</v>
      </c>
      <c r="CN66" s="160">
        <v>1</v>
      </c>
      <c r="CO66" s="160">
        <v>1</v>
      </c>
      <c r="CP66" s="160">
        <v>0</v>
      </c>
      <c r="CQ66" s="160">
        <v>2</v>
      </c>
      <c r="CR66" s="160">
        <v>1</v>
      </c>
      <c r="CS66" s="160">
        <v>0</v>
      </c>
      <c r="CT66" s="160">
        <v>4</v>
      </c>
      <c r="CU66" s="160">
        <v>0</v>
      </c>
      <c r="CV66" s="160">
        <v>0</v>
      </c>
      <c r="CW66" s="160">
        <v>0</v>
      </c>
      <c r="CX66" s="160">
        <v>0</v>
      </c>
      <c r="CY66" s="160">
        <v>1</v>
      </c>
      <c r="CZ66" s="160">
        <v>0</v>
      </c>
      <c r="DA66" s="160">
        <v>0</v>
      </c>
      <c r="DB66" s="160">
        <v>0</v>
      </c>
      <c r="DC66" s="160">
        <v>0</v>
      </c>
      <c r="DD66" s="160">
        <v>0</v>
      </c>
      <c r="DE66" s="160">
        <v>0</v>
      </c>
      <c r="DF66" s="160">
        <v>0</v>
      </c>
      <c r="DG66" s="160">
        <v>0</v>
      </c>
      <c r="DH66" s="160">
        <v>0</v>
      </c>
      <c r="DI66" s="160">
        <v>0</v>
      </c>
      <c r="DJ66" s="160">
        <v>0</v>
      </c>
      <c r="DK66" s="160">
        <v>1</v>
      </c>
      <c r="DL66" s="160">
        <v>0</v>
      </c>
      <c r="DM66" s="160">
        <v>0</v>
      </c>
      <c r="DN66" s="160">
        <v>0</v>
      </c>
      <c r="DO66" s="160">
        <v>0</v>
      </c>
      <c r="DP66" s="160">
        <v>0</v>
      </c>
      <c r="DQ66" s="160">
        <v>0</v>
      </c>
      <c r="DR66" s="160">
        <v>0</v>
      </c>
      <c r="DS66" s="160">
        <v>0</v>
      </c>
      <c r="DT66" s="160">
        <v>0</v>
      </c>
      <c r="DU66" s="160">
        <v>0</v>
      </c>
      <c r="DV66" s="160">
        <v>0</v>
      </c>
      <c r="DW66" s="160">
        <v>0</v>
      </c>
      <c r="DX66" s="160">
        <v>0</v>
      </c>
      <c r="DY66" s="160">
        <v>0</v>
      </c>
      <c r="DZ66" s="160">
        <v>0</v>
      </c>
      <c r="EA66" s="160">
        <v>0</v>
      </c>
    </row>
    <row r="67" spans="1:131">
      <c r="A67">
        <v>6709</v>
      </c>
      <c r="B67" t="s">
        <v>202</v>
      </c>
      <c r="C67" s="14">
        <f t="shared" si="0"/>
        <v>7</v>
      </c>
      <c r="D67" s="264">
        <f t="shared" si="1"/>
        <v>1.383399209486166</v>
      </c>
      <c r="E67" s="14">
        <f t="shared" si="2"/>
        <v>21</v>
      </c>
      <c r="F67" s="264">
        <f t="shared" si="3"/>
        <v>4.150197628458498</v>
      </c>
      <c r="G67" s="14">
        <f t="shared" si="4"/>
        <v>54</v>
      </c>
      <c r="H67" s="264">
        <f t="shared" si="5"/>
        <v>10.671936758893279</v>
      </c>
      <c r="I67" s="14">
        <f t="shared" si="6"/>
        <v>74</v>
      </c>
      <c r="J67" s="264">
        <f t="shared" si="7"/>
        <v>14.624505928853754</v>
      </c>
      <c r="K67" s="14">
        <f t="shared" si="8"/>
        <v>285</v>
      </c>
      <c r="L67" s="264">
        <f t="shared" si="9"/>
        <v>56.324110671936758</v>
      </c>
      <c r="M67" s="14">
        <f t="shared" si="10"/>
        <v>41</v>
      </c>
      <c r="N67" s="264">
        <f t="shared" si="11"/>
        <v>8.1027667984189726</v>
      </c>
      <c r="O67" s="14">
        <f t="shared" si="12"/>
        <v>24</v>
      </c>
      <c r="P67" s="264">
        <f t="shared" si="13"/>
        <v>4.7430830039525684</v>
      </c>
      <c r="Q67" s="14">
        <f t="shared" si="14"/>
        <v>506</v>
      </c>
      <c r="S67">
        <v>6709</v>
      </c>
      <c r="T67" t="s">
        <v>202</v>
      </c>
      <c r="U67" s="160">
        <v>506</v>
      </c>
      <c r="V67" s="160">
        <v>7</v>
      </c>
      <c r="W67" s="160">
        <v>3</v>
      </c>
      <c r="X67" s="160">
        <v>5</v>
      </c>
      <c r="Y67" s="160">
        <v>7</v>
      </c>
      <c r="Z67" s="160">
        <v>3</v>
      </c>
      <c r="AA67" s="160">
        <v>3</v>
      </c>
      <c r="AB67" s="160">
        <v>6</v>
      </c>
      <c r="AC67" s="160">
        <v>4</v>
      </c>
      <c r="AD67" s="160">
        <v>4</v>
      </c>
      <c r="AE67" s="160">
        <v>7</v>
      </c>
      <c r="AF67" s="160">
        <v>4</v>
      </c>
      <c r="AG67" s="160">
        <v>9</v>
      </c>
      <c r="AH67" s="160">
        <v>5</v>
      </c>
      <c r="AI67" s="160">
        <v>6</v>
      </c>
      <c r="AJ67" s="160">
        <v>2</v>
      </c>
      <c r="AK67" s="160">
        <v>7</v>
      </c>
      <c r="AL67" s="160">
        <v>6</v>
      </c>
      <c r="AM67" s="160">
        <v>8</v>
      </c>
      <c r="AN67" s="160">
        <v>4</v>
      </c>
      <c r="AO67" s="160">
        <v>3</v>
      </c>
      <c r="AP67" s="160">
        <v>9</v>
      </c>
      <c r="AQ67" s="160">
        <v>5</v>
      </c>
      <c r="AR67" s="160">
        <v>10</v>
      </c>
      <c r="AS67" s="160">
        <v>8</v>
      </c>
      <c r="AT67" s="160">
        <v>11</v>
      </c>
      <c r="AU67" s="160">
        <v>10</v>
      </c>
      <c r="AV67" s="160">
        <v>7</v>
      </c>
      <c r="AW67" s="160">
        <v>9</v>
      </c>
      <c r="AX67" s="160">
        <v>16</v>
      </c>
      <c r="AY67" s="160">
        <v>8</v>
      </c>
      <c r="AZ67" s="160">
        <v>5</v>
      </c>
      <c r="BA67" s="160">
        <v>14</v>
      </c>
      <c r="BB67" s="160">
        <v>8</v>
      </c>
      <c r="BC67" s="160">
        <v>8</v>
      </c>
      <c r="BD67" s="160">
        <v>5</v>
      </c>
      <c r="BE67" s="160">
        <v>6</v>
      </c>
      <c r="BF67" s="160">
        <v>5</v>
      </c>
      <c r="BG67" s="160">
        <v>10</v>
      </c>
      <c r="BH67" s="160">
        <v>5</v>
      </c>
      <c r="BI67" s="160">
        <v>4</v>
      </c>
      <c r="BJ67" s="160">
        <v>7</v>
      </c>
      <c r="BK67" s="160">
        <v>7</v>
      </c>
      <c r="BL67" s="160">
        <v>8</v>
      </c>
      <c r="BM67" s="160">
        <v>9</v>
      </c>
      <c r="BN67" s="160">
        <v>8</v>
      </c>
      <c r="BO67" s="160">
        <v>10</v>
      </c>
      <c r="BP67" s="160">
        <v>1</v>
      </c>
      <c r="BQ67" s="160">
        <v>8</v>
      </c>
      <c r="BR67" s="160">
        <v>4</v>
      </c>
      <c r="BS67" s="160">
        <v>6</v>
      </c>
      <c r="BT67" s="160">
        <v>4</v>
      </c>
      <c r="BU67" s="160">
        <v>6</v>
      </c>
      <c r="BV67" s="160">
        <v>3</v>
      </c>
      <c r="BW67" s="160">
        <v>9</v>
      </c>
      <c r="BX67" s="160">
        <v>5</v>
      </c>
      <c r="BY67" s="160">
        <v>13</v>
      </c>
      <c r="BZ67" s="160">
        <v>4</v>
      </c>
      <c r="CA67" s="160">
        <v>7</v>
      </c>
      <c r="CB67" s="160">
        <v>3</v>
      </c>
      <c r="CC67" s="160">
        <v>6</v>
      </c>
      <c r="CD67" s="160">
        <v>5</v>
      </c>
      <c r="CE67" s="160">
        <v>4</v>
      </c>
      <c r="CF67" s="160">
        <v>6</v>
      </c>
      <c r="CG67" s="160">
        <v>10</v>
      </c>
      <c r="CH67" s="160">
        <v>10</v>
      </c>
      <c r="CI67" s="160">
        <v>4</v>
      </c>
      <c r="CJ67" s="160">
        <v>8</v>
      </c>
      <c r="CK67" s="160">
        <v>3</v>
      </c>
      <c r="CL67" s="160">
        <v>5</v>
      </c>
      <c r="CM67" s="160">
        <v>2</v>
      </c>
      <c r="CN67" s="160">
        <v>5</v>
      </c>
      <c r="CO67" s="160">
        <v>3</v>
      </c>
      <c r="CP67" s="160">
        <v>3</v>
      </c>
      <c r="CQ67" s="160">
        <v>3</v>
      </c>
      <c r="CR67" s="160">
        <v>4</v>
      </c>
      <c r="CS67" s="160">
        <v>1</v>
      </c>
      <c r="CT67" s="160">
        <v>3</v>
      </c>
      <c r="CU67" s="160">
        <v>5</v>
      </c>
      <c r="CV67" s="160">
        <v>2</v>
      </c>
      <c r="CW67" s="160">
        <v>2</v>
      </c>
      <c r="CX67" s="160">
        <v>6</v>
      </c>
      <c r="CY67" s="160">
        <v>5</v>
      </c>
      <c r="CZ67" s="160">
        <v>2</v>
      </c>
      <c r="DA67" s="160">
        <v>3</v>
      </c>
      <c r="DB67" s="160">
        <v>2</v>
      </c>
      <c r="DC67" s="160">
        <v>2</v>
      </c>
      <c r="DD67" s="160">
        <v>0</v>
      </c>
      <c r="DE67" s="160">
        <v>0</v>
      </c>
      <c r="DF67" s="160">
        <v>2</v>
      </c>
      <c r="DG67" s="160">
        <v>1</v>
      </c>
      <c r="DH67" s="160">
        <v>0</v>
      </c>
      <c r="DI67" s="160">
        <v>1</v>
      </c>
      <c r="DJ67" s="160">
        <v>0</v>
      </c>
      <c r="DK67" s="160">
        <v>0</v>
      </c>
      <c r="DL67" s="160">
        <v>0</v>
      </c>
      <c r="DM67" s="160">
        <v>0</v>
      </c>
      <c r="DN67" s="160">
        <v>0</v>
      </c>
      <c r="DO67" s="160">
        <v>0</v>
      </c>
      <c r="DP67" s="160">
        <v>0</v>
      </c>
      <c r="DQ67" s="160">
        <v>0</v>
      </c>
      <c r="DR67" s="160">
        <v>0</v>
      </c>
      <c r="DS67" s="160">
        <v>0</v>
      </c>
      <c r="DT67" s="160">
        <v>0</v>
      </c>
      <c r="DU67" s="160">
        <v>0</v>
      </c>
      <c r="DV67" s="160">
        <v>0</v>
      </c>
      <c r="DW67" s="160">
        <v>0</v>
      </c>
      <c r="DX67" s="160">
        <v>0</v>
      </c>
      <c r="DY67" s="160">
        <v>0</v>
      </c>
      <c r="DZ67" s="160">
        <v>0</v>
      </c>
      <c r="EA67" s="160">
        <v>0</v>
      </c>
    </row>
    <row r="68" spans="1:131">
      <c r="C68" s="19">
        <f>SUM(C55:C67)</f>
        <v>401</v>
      </c>
      <c r="D68" s="265">
        <f t="shared" si="1"/>
        <v>1.2868649914957799</v>
      </c>
      <c r="E68" s="19">
        <f t="shared" ref="E68:Q68" si="20">SUM(E55:E67)</f>
        <v>1709</v>
      </c>
      <c r="F68" s="265">
        <f t="shared" si="3"/>
        <v>5.4844196270979753</v>
      </c>
      <c r="G68" s="19">
        <f t="shared" si="20"/>
        <v>4049</v>
      </c>
      <c r="H68" s="265">
        <f t="shared" si="5"/>
        <v>12.993806360514744</v>
      </c>
      <c r="I68" s="19">
        <f t="shared" si="20"/>
        <v>4323</v>
      </c>
      <c r="J68" s="265">
        <f t="shared" si="7"/>
        <v>13.873110619043036</v>
      </c>
      <c r="K68" s="19">
        <f t="shared" si="20"/>
        <v>16042</v>
      </c>
      <c r="L68" s="265">
        <f t="shared" si="9"/>
        <v>51.481017939090535</v>
      </c>
      <c r="M68" s="19">
        <f t="shared" si="20"/>
        <v>3352</v>
      </c>
      <c r="N68" s="265">
        <f t="shared" si="11"/>
        <v>10.757036038638041</v>
      </c>
      <c r="O68" s="19">
        <f t="shared" si="20"/>
        <v>1285</v>
      </c>
      <c r="P68" s="265">
        <f t="shared" si="13"/>
        <v>4.1237444241198933</v>
      </c>
      <c r="Q68" s="19">
        <f t="shared" si="20"/>
        <v>31161</v>
      </c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  <c r="BJ68" s="160"/>
      <c r="BK68" s="160"/>
      <c r="BL68" s="160"/>
      <c r="BM68" s="160"/>
      <c r="BN68" s="160"/>
      <c r="BO68" s="160"/>
      <c r="BP68" s="160"/>
      <c r="BQ68" s="160"/>
      <c r="BR68" s="160"/>
      <c r="BS68" s="160"/>
      <c r="BT68" s="160"/>
      <c r="BU68" s="160"/>
      <c r="BV68" s="160"/>
      <c r="BW68" s="160"/>
      <c r="BX68" s="160"/>
      <c r="BY68" s="160"/>
      <c r="BZ68" s="160"/>
      <c r="CA68" s="160"/>
      <c r="CB68" s="160"/>
      <c r="CC68" s="160"/>
      <c r="CD68" s="160"/>
      <c r="CE68" s="160"/>
      <c r="CF68" s="160"/>
      <c r="CG68" s="160"/>
      <c r="CH68" s="160"/>
      <c r="CI68" s="160"/>
      <c r="CJ68" s="160"/>
      <c r="CK68" s="160"/>
      <c r="CL68" s="160"/>
      <c r="CM68" s="160"/>
      <c r="CN68" s="160"/>
      <c r="CO68" s="160"/>
      <c r="CP68" s="160"/>
      <c r="CQ68" s="160"/>
      <c r="CR68" s="160"/>
      <c r="CS68" s="160"/>
      <c r="CT68" s="160"/>
      <c r="CU68" s="160"/>
      <c r="CV68" s="160"/>
      <c r="CW68" s="160"/>
      <c r="CX68" s="160"/>
      <c r="CY68" s="160"/>
      <c r="CZ68" s="160"/>
      <c r="DA68" s="160"/>
      <c r="DB68" s="160"/>
      <c r="DC68" s="160"/>
      <c r="DD68" s="160"/>
      <c r="DE68" s="160"/>
      <c r="DF68" s="160"/>
      <c r="DG68" s="160"/>
      <c r="DH68" s="160"/>
      <c r="DI68" s="160"/>
      <c r="DJ68" s="160"/>
      <c r="DK68" s="160"/>
      <c r="DL68" s="160"/>
      <c r="DM68" s="160"/>
      <c r="DN68" s="160"/>
      <c r="DO68" s="160"/>
      <c r="DP68" s="160"/>
      <c r="DQ68" s="160"/>
      <c r="DR68" s="160"/>
      <c r="DS68" s="160"/>
      <c r="DT68" s="160"/>
      <c r="DU68" s="160"/>
      <c r="DV68" s="160"/>
      <c r="DW68" s="160"/>
      <c r="DX68" s="160"/>
      <c r="DY68" s="160"/>
      <c r="DZ68" s="160"/>
      <c r="EA68" s="160"/>
    </row>
    <row r="69" spans="1:131">
      <c r="C69" s="14"/>
      <c r="D69" s="264"/>
      <c r="E69" s="14"/>
      <c r="F69" s="264"/>
      <c r="G69" s="14"/>
      <c r="H69" s="264"/>
      <c r="I69" s="14"/>
      <c r="J69" s="264"/>
      <c r="K69" s="14"/>
      <c r="L69" s="264"/>
      <c r="M69" s="14"/>
      <c r="N69" s="264"/>
      <c r="O69" s="14"/>
      <c r="P69" s="264"/>
      <c r="Q69" s="14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  <c r="BM69" s="160"/>
      <c r="BN69" s="160"/>
      <c r="BO69" s="160"/>
      <c r="BP69" s="160"/>
      <c r="BQ69" s="160"/>
      <c r="BR69" s="160"/>
      <c r="BS69" s="160"/>
      <c r="BT69" s="160"/>
      <c r="BU69" s="160"/>
      <c r="BV69" s="160"/>
      <c r="BW69" s="160"/>
      <c r="BX69" s="160"/>
      <c r="BY69" s="160"/>
      <c r="BZ69" s="160"/>
      <c r="CA69" s="160"/>
      <c r="CB69" s="160"/>
      <c r="CC69" s="160"/>
      <c r="CD69" s="160"/>
      <c r="CE69" s="160"/>
      <c r="CF69" s="160"/>
      <c r="CG69" s="160"/>
      <c r="CH69" s="160"/>
      <c r="CI69" s="160"/>
      <c r="CJ69" s="160"/>
      <c r="CK69" s="160"/>
      <c r="CL69" s="160"/>
      <c r="CM69" s="160"/>
      <c r="CN69" s="160"/>
      <c r="CO69" s="160"/>
      <c r="CP69" s="160"/>
      <c r="CQ69" s="160"/>
      <c r="CR69" s="160"/>
      <c r="CS69" s="160"/>
      <c r="CT69" s="160"/>
      <c r="CU69" s="160"/>
      <c r="CV69" s="160"/>
      <c r="CW69" s="160"/>
      <c r="CX69" s="160"/>
      <c r="CY69" s="160"/>
      <c r="CZ69" s="160"/>
      <c r="DA69" s="160"/>
      <c r="DB69" s="160"/>
      <c r="DC69" s="160"/>
      <c r="DD69" s="160"/>
      <c r="DE69" s="160"/>
      <c r="DF69" s="160"/>
      <c r="DG69" s="160"/>
      <c r="DH69" s="160"/>
      <c r="DI69" s="160"/>
      <c r="DJ69" s="160"/>
      <c r="DK69" s="160"/>
      <c r="DL69" s="160"/>
      <c r="DM69" s="160"/>
      <c r="DN69" s="160"/>
      <c r="DO69" s="160"/>
      <c r="DP69" s="160"/>
      <c r="DQ69" s="160"/>
      <c r="DR69" s="160"/>
      <c r="DS69" s="160"/>
      <c r="DT69" s="160"/>
      <c r="DU69" s="160"/>
      <c r="DV69" s="160"/>
      <c r="DW69" s="160"/>
      <c r="DX69" s="160"/>
      <c r="DY69" s="160"/>
      <c r="DZ69" s="160"/>
      <c r="EA69" s="160"/>
    </row>
    <row r="70" spans="1:131">
      <c r="A70" s="98">
        <v>7300</v>
      </c>
      <c r="B70" s="11" t="s">
        <v>203</v>
      </c>
      <c r="C70" s="13">
        <f t="shared" si="0"/>
        <v>67</v>
      </c>
      <c r="D70" s="263">
        <f t="shared" si="1"/>
        <v>1.2869765655013445</v>
      </c>
      <c r="E70" s="13">
        <f t="shared" si="2"/>
        <v>297</v>
      </c>
      <c r="F70" s="263">
        <f t="shared" si="3"/>
        <v>5.7049558202074531</v>
      </c>
      <c r="G70" s="13">
        <f t="shared" si="4"/>
        <v>697</v>
      </c>
      <c r="H70" s="263">
        <f t="shared" si="5"/>
        <v>13.388398002305033</v>
      </c>
      <c r="I70" s="13">
        <f t="shared" si="6"/>
        <v>710</v>
      </c>
      <c r="J70" s="263">
        <f t="shared" si="7"/>
        <v>13.638109873223204</v>
      </c>
      <c r="K70" s="13">
        <f t="shared" si="8"/>
        <v>2750</v>
      </c>
      <c r="L70" s="263">
        <f t="shared" si="9"/>
        <v>52.823665001920858</v>
      </c>
      <c r="M70" s="13">
        <f t="shared" si="10"/>
        <v>527</v>
      </c>
      <c r="N70" s="263">
        <f t="shared" si="11"/>
        <v>10.122935074913562</v>
      </c>
      <c r="O70" s="13">
        <f t="shared" si="12"/>
        <v>158</v>
      </c>
      <c r="P70" s="263">
        <f t="shared" si="13"/>
        <v>3.0349596619285437</v>
      </c>
      <c r="Q70" s="13">
        <f t="shared" si="14"/>
        <v>5206</v>
      </c>
      <c r="S70">
        <v>7300</v>
      </c>
      <c r="T70" t="s">
        <v>203</v>
      </c>
      <c r="U70" s="160">
        <v>5206</v>
      </c>
      <c r="V70" s="160">
        <v>67</v>
      </c>
      <c r="W70" s="160">
        <v>50</v>
      </c>
      <c r="X70" s="160">
        <v>66</v>
      </c>
      <c r="Y70" s="160">
        <v>50</v>
      </c>
      <c r="Z70" s="160">
        <v>58</v>
      </c>
      <c r="AA70" s="160">
        <v>73</v>
      </c>
      <c r="AB70" s="160">
        <v>75</v>
      </c>
      <c r="AC70" s="160">
        <v>75</v>
      </c>
      <c r="AD70" s="160">
        <v>67</v>
      </c>
      <c r="AE70" s="160">
        <v>80</v>
      </c>
      <c r="AF70" s="160">
        <v>55</v>
      </c>
      <c r="AG70" s="160">
        <v>77</v>
      </c>
      <c r="AH70" s="160">
        <v>80</v>
      </c>
      <c r="AI70" s="160">
        <v>65</v>
      </c>
      <c r="AJ70" s="160">
        <v>60</v>
      </c>
      <c r="AK70" s="160">
        <v>63</v>
      </c>
      <c r="AL70" s="160">
        <v>58</v>
      </c>
      <c r="AM70" s="160">
        <v>71</v>
      </c>
      <c r="AN70" s="160">
        <v>71</v>
      </c>
      <c r="AO70" s="160">
        <v>58</v>
      </c>
      <c r="AP70" s="160">
        <v>64</v>
      </c>
      <c r="AQ70" s="160">
        <v>80</v>
      </c>
      <c r="AR70" s="160">
        <v>66</v>
      </c>
      <c r="AS70" s="160">
        <v>92</v>
      </c>
      <c r="AT70" s="160">
        <v>55</v>
      </c>
      <c r="AU70" s="160">
        <v>95</v>
      </c>
      <c r="AV70" s="160">
        <v>80</v>
      </c>
      <c r="AW70" s="160">
        <v>76</v>
      </c>
      <c r="AX70" s="160">
        <v>84</v>
      </c>
      <c r="AY70" s="160">
        <v>70</v>
      </c>
      <c r="AZ70" s="160">
        <v>71</v>
      </c>
      <c r="BA70" s="160">
        <v>64</v>
      </c>
      <c r="BB70" s="160">
        <v>96</v>
      </c>
      <c r="BC70" s="160">
        <v>82</v>
      </c>
      <c r="BD70" s="160">
        <v>79</v>
      </c>
      <c r="BE70" s="160">
        <v>80</v>
      </c>
      <c r="BF70" s="160">
        <v>74</v>
      </c>
      <c r="BG70" s="160">
        <v>73</v>
      </c>
      <c r="BH70" s="160">
        <v>92</v>
      </c>
      <c r="BI70" s="160">
        <v>79</v>
      </c>
      <c r="BJ70" s="160">
        <v>75</v>
      </c>
      <c r="BK70" s="160">
        <v>57</v>
      </c>
      <c r="BL70" s="160">
        <v>58</v>
      </c>
      <c r="BM70" s="160">
        <v>69</v>
      </c>
      <c r="BN70" s="160">
        <v>53</v>
      </c>
      <c r="BO70" s="160">
        <v>49</v>
      </c>
      <c r="BP70" s="160">
        <v>49</v>
      </c>
      <c r="BQ70" s="160">
        <v>49</v>
      </c>
      <c r="BR70" s="160">
        <v>72</v>
      </c>
      <c r="BS70" s="160">
        <v>52</v>
      </c>
      <c r="BT70" s="160">
        <v>60</v>
      </c>
      <c r="BU70" s="160">
        <v>61</v>
      </c>
      <c r="BV70" s="160">
        <v>72</v>
      </c>
      <c r="BW70" s="160">
        <v>66</v>
      </c>
      <c r="BX70" s="160">
        <v>71</v>
      </c>
      <c r="BY70" s="160">
        <v>67</v>
      </c>
      <c r="BZ70" s="160">
        <v>63</v>
      </c>
      <c r="CA70" s="160">
        <v>61</v>
      </c>
      <c r="CB70" s="160">
        <v>67</v>
      </c>
      <c r="CC70" s="160">
        <v>69</v>
      </c>
      <c r="CD70" s="160">
        <v>72</v>
      </c>
      <c r="CE70" s="160">
        <v>63</v>
      </c>
      <c r="CF70" s="160">
        <v>63</v>
      </c>
      <c r="CG70" s="160">
        <v>57</v>
      </c>
      <c r="CH70" s="160">
        <v>68</v>
      </c>
      <c r="CI70" s="160">
        <v>51</v>
      </c>
      <c r="CJ70" s="160">
        <v>36</v>
      </c>
      <c r="CK70" s="160">
        <v>50</v>
      </c>
      <c r="CL70" s="160">
        <v>49</v>
      </c>
      <c r="CM70" s="160">
        <v>34</v>
      </c>
      <c r="CN70" s="160">
        <v>38</v>
      </c>
      <c r="CO70" s="160">
        <v>53</v>
      </c>
      <c r="CP70" s="160">
        <v>47</v>
      </c>
      <c r="CQ70" s="160">
        <v>44</v>
      </c>
      <c r="CR70" s="160">
        <v>33</v>
      </c>
      <c r="CS70" s="160">
        <v>41</v>
      </c>
      <c r="CT70" s="160">
        <v>39</v>
      </c>
      <c r="CU70" s="160">
        <v>30</v>
      </c>
      <c r="CV70" s="160">
        <v>39</v>
      </c>
      <c r="CW70" s="160">
        <v>30</v>
      </c>
      <c r="CX70" s="160">
        <v>22</v>
      </c>
      <c r="CY70" s="160">
        <v>11</v>
      </c>
      <c r="CZ70" s="160">
        <v>12</v>
      </c>
      <c r="DA70" s="160">
        <v>16</v>
      </c>
      <c r="DB70" s="160">
        <v>15</v>
      </c>
      <c r="DC70" s="160">
        <v>20</v>
      </c>
      <c r="DD70" s="160">
        <v>11</v>
      </c>
      <c r="DE70" s="160">
        <v>7</v>
      </c>
      <c r="DF70" s="160">
        <v>12</v>
      </c>
      <c r="DG70" s="160">
        <v>6</v>
      </c>
      <c r="DH70" s="160">
        <v>3</v>
      </c>
      <c r="DI70" s="160">
        <v>6</v>
      </c>
      <c r="DJ70" s="160">
        <v>5</v>
      </c>
      <c r="DK70" s="160">
        <v>4</v>
      </c>
      <c r="DL70" s="160">
        <v>3</v>
      </c>
      <c r="DM70" s="160">
        <v>4</v>
      </c>
      <c r="DN70" s="160">
        <v>0</v>
      </c>
      <c r="DO70" s="160">
        <v>0</v>
      </c>
      <c r="DP70" s="160">
        <v>0</v>
      </c>
      <c r="DQ70" s="160">
        <v>0</v>
      </c>
      <c r="DR70" s="160">
        <v>1</v>
      </c>
      <c r="DS70" s="160">
        <v>0</v>
      </c>
      <c r="DT70" s="160">
        <v>0</v>
      </c>
      <c r="DU70" s="160">
        <v>0</v>
      </c>
      <c r="DV70" s="160">
        <v>0</v>
      </c>
      <c r="DW70" s="160">
        <v>0</v>
      </c>
      <c r="DX70" s="160">
        <v>0</v>
      </c>
      <c r="DY70" s="160">
        <v>0</v>
      </c>
      <c r="DZ70" s="160">
        <v>0</v>
      </c>
      <c r="EA70" s="160">
        <v>0</v>
      </c>
    </row>
    <row r="71" spans="1:131">
      <c r="A71">
        <v>7400</v>
      </c>
      <c r="B71" t="s">
        <v>204</v>
      </c>
      <c r="C71" s="14">
        <f t="shared" si="0"/>
        <v>50</v>
      </c>
      <c r="D71" s="264">
        <f t="shared" si="1"/>
        <v>0.98872849515523031</v>
      </c>
      <c r="E71" s="14">
        <f t="shared" si="2"/>
        <v>289</v>
      </c>
      <c r="F71" s="264">
        <f t="shared" si="3"/>
        <v>5.7148507019972321</v>
      </c>
      <c r="G71" s="14">
        <f t="shared" si="4"/>
        <v>690</v>
      </c>
      <c r="H71" s="264">
        <f t="shared" si="5"/>
        <v>13.644453233142178</v>
      </c>
      <c r="I71" s="14">
        <f t="shared" si="6"/>
        <v>624</v>
      </c>
      <c r="J71" s="264">
        <f t="shared" si="7"/>
        <v>12.339331619537274</v>
      </c>
      <c r="K71" s="14">
        <f t="shared" si="8"/>
        <v>2645</v>
      </c>
      <c r="L71" s="264">
        <f t="shared" si="9"/>
        <v>52.303737393711693</v>
      </c>
      <c r="M71" s="14">
        <f t="shared" si="10"/>
        <v>560</v>
      </c>
      <c r="N71" s="264">
        <f t="shared" si="11"/>
        <v>11.073759145738581</v>
      </c>
      <c r="O71" s="14">
        <f t="shared" si="12"/>
        <v>199</v>
      </c>
      <c r="P71" s="264">
        <f t="shared" si="13"/>
        <v>3.9351394107178166</v>
      </c>
      <c r="Q71" s="14">
        <f t="shared" si="14"/>
        <v>5057</v>
      </c>
      <c r="S71">
        <v>7400</v>
      </c>
      <c r="T71" t="s">
        <v>204</v>
      </c>
      <c r="U71" s="160">
        <v>5057</v>
      </c>
      <c r="V71" s="160">
        <v>50</v>
      </c>
      <c r="W71" s="160">
        <v>44</v>
      </c>
      <c r="X71" s="160">
        <v>58</v>
      </c>
      <c r="Y71" s="160">
        <v>59</v>
      </c>
      <c r="Z71" s="160">
        <v>59</v>
      </c>
      <c r="AA71" s="160">
        <v>69</v>
      </c>
      <c r="AB71" s="160">
        <v>78</v>
      </c>
      <c r="AC71" s="160">
        <v>68</v>
      </c>
      <c r="AD71" s="160">
        <v>77</v>
      </c>
      <c r="AE71" s="160">
        <v>60</v>
      </c>
      <c r="AF71" s="160">
        <v>64</v>
      </c>
      <c r="AG71" s="160">
        <v>63</v>
      </c>
      <c r="AH71" s="160">
        <v>76</v>
      </c>
      <c r="AI71" s="160">
        <v>59</v>
      </c>
      <c r="AJ71" s="160">
        <v>64</v>
      </c>
      <c r="AK71" s="160">
        <v>81</v>
      </c>
      <c r="AL71" s="160">
        <v>50</v>
      </c>
      <c r="AM71" s="160">
        <v>65</v>
      </c>
      <c r="AN71" s="160">
        <v>52</v>
      </c>
      <c r="AO71" s="160">
        <v>57</v>
      </c>
      <c r="AP71" s="160">
        <v>69</v>
      </c>
      <c r="AQ71" s="160">
        <v>65</v>
      </c>
      <c r="AR71" s="160">
        <v>56</v>
      </c>
      <c r="AS71" s="160">
        <v>57</v>
      </c>
      <c r="AT71" s="160">
        <v>80</v>
      </c>
      <c r="AU71" s="160">
        <v>73</v>
      </c>
      <c r="AV71" s="160">
        <v>61</v>
      </c>
      <c r="AW71" s="160">
        <v>59</v>
      </c>
      <c r="AX71" s="160">
        <v>68</v>
      </c>
      <c r="AY71" s="160">
        <v>78</v>
      </c>
      <c r="AZ71" s="160">
        <v>86</v>
      </c>
      <c r="BA71" s="160">
        <v>70</v>
      </c>
      <c r="BB71" s="160">
        <v>64</v>
      </c>
      <c r="BC71" s="160">
        <v>68</v>
      </c>
      <c r="BD71" s="160">
        <v>69</v>
      </c>
      <c r="BE71" s="160">
        <v>79</v>
      </c>
      <c r="BF71" s="160">
        <v>85</v>
      </c>
      <c r="BG71" s="160">
        <v>62</v>
      </c>
      <c r="BH71" s="160">
        <v>70</v>
      </c>
      <c r="BI71" s="160">
        <v>61</v>
      </c>
      <c r="BJ71" s="160">
        <v>61</v>
      </c>
      <c r="BK71" s="160">
        <v>78</v>
      </c>
      <c r="BL71" s="160">
        <v>61</v>
      </c>
      <c r="BM71" s="160">
        <v>59</v>
      </c>
      <c r="BN71" s="160">
        <v>60</v>
      </c>
      <c r="BO71" s="160">
        <v>52</v>
      </c>
      <c r="BP71" s="160">
        <v>63</v>
      </c>
      <c r="BQ71" s="160">
        <v>55</v>
      </c>
      <c r="BR71" s="160">
        <v>73</v>
      </c>
      <c r="BS71" s="160">
        <v>78</v>
      </c>
      <c r="BT71" s="160">
        <v>48</v>
      </c>
      <c r="BU71" s="160">
        <v>64</v>
      </c>
      <c r="BV71" s="160">
        <v>53</v>
      </c>
      <c r="BW71" s="160">
        <v>57</v>
      </c>
      <c r="BX71" s="160">
        <v>53</v>
      </c>
      <c r="BY71" s="160">
        <v>58</v>
      </c>
      <c r="BZ71" s="160">
        <v>67</v>
      </c>
      <c r="CA71" s="160">
        <v>72</v>
      </c>
      <c r="CB71" s="160">
        <v>66</v>
      </c>
      <c r="CC71" s="160">
        <v>60</v>
      </c>
      <c r="CD71" s="160">
        <v>56</v>
      </c>
      <c r="CE71" s="160">
        <v>64</v>
      </c>
      <c r="CF71" s="160">
        <v>61</v>
      </c>
      <c r="CG71" s="160">
        <v>59</v>
      </c>
      <c r="CH71" s="160">
        <v>72</v>
      </c>
      <c r="CI71" s="160">
        <v>62</v>
      </c>
      <c r="CJ71" s="160">
        <v>53</v>
      </c>
      <c r="CK71" s="160">
        <v>55</v>
      </c>
      <c r="CL71" s="160">
        <v>61</v>
      </c>
      <c r="CM71" s="160">
        <v>46</v>
      </c>
      <c r="CN71" s="160">
        <v>52</v>
      </c>
      <c r="CO71" s="160">
        <v>44</v>
      </c>
      <c r="CP71" s="160">
        <v>44</v>
      </c>
      <c r="CQ71" s="160">
        <v>40</v>
      </c>
      <c r="CR71" s="160">
        <v>39</v>
      </c>
      <c r="CS71" s="160">
        <v>35</v>
      </c>
      <c r="CT71" s="160">
        <v>43</v>
      </c>
      <c r="CU71" s="160">
        <v>35</v>
      </c>
      <c r="CV71" s="160">
        <v>35</v>
      </c>
      <c r="CW71" s="160">
        <v>31</v>
      </c>
      <c r="CX71" s="160">
        <v>31</v>
      </c>
      <c r="CY71" s="160">
        <v>33</v>
      </c>
      <c r="CZ71" s="160">
        <v>17</v>
      </c>
      <c r="DA71" s="160">
        <v>19</v>
      </c>
      <c r="DB71" s="160">
        <v>17</v>
      </c>
      <c r="DC71" s="160">
        <v>15</v>
      </c>
      <c r="DD71" s="160">
        <v>17</v>
      </c>
      <c r="DE71" s="160">
        <v>9</v>
      </c>
      <c r="DF71" s="160">
        <v>8</v>
      </c>
      <c r="DG71" s="160">
        <v>8</v>
      </c>
      <c r="DH71" s="160">
        <v>5</v>
      </c>
      <c r="DI71" s="160">
        <v>6</v>
      </c>
      <c r="DJ71" s="160">
        <v>7</v>
      </c>
      <c r="DK71" s="160">
        <v>2</v>
      </c>
      <c r="DL71" s="160">
        <v>0</v>
      </c>
      <c r="DM71" s="160">
        <v>4</v>
      </c>
      <c r="DN71" s="160">
        <v>1</v>
      </c>
      <c r="DO71" s="160">
        <v>0</v>
      </c>
      <c r="DP71" s="160">
        <v>0</v>
      </c>
      <c r="DQ71" s="160">
        <v>0</v>
      </c>
      <c r="DR71" s="160">
        <v>0</v>
      </c>
      <c r="DS71" s="160">
        <v>0</v>
      </c>
      <c r="DT71" s="160">
        <v>0</v>
      </c>
      <c r="DU71" s="160">
        <v>0</v>
      </c>
      <c r="DV71" s="160">
        <v>0</v>
      </c>
      <c r="DW71" s="160">
        <v>0</v>
      </c>
      <c r="DX71" s="160">
        <v>0</v>
      </c>
      <c r="DY71" s="160">
        <v>0</v>
      </c>
      <c r="DZ71" s="160">
        <v>0</v>
      </c>
      <c r="EA71" s="160">
        <v>0</v>
      </c>
    </row>
    <row r="72" spans="1:131">
      <c r="A72" s="11">
        <v>7502</v>
      </c>
      <c r="B72" s="11" t="s">
        <v>205</v>
      </c>
      <c r="C72" s="13">
        <f t="shared" si="0"/>
        <v>10</v>
      </c>
      <c r="D72" s="263">
        <f t="shared" si="1"/>
        <v>1.5037593984962405</v>
      </c>
      <c r="E72" s="13">
        <f t="shared" si="2"/>
        <v>44</v>
      </c>
      <c r="F72" s="263">
        <f t="shared" si="3"/>
        <v>6.6165413533834583</v>
      </c>
      <c r="G72" s="13">
        <f t="shared" si="4"/>
        <v>74</v>
      </c>
      <c r="H72" s="263">
        <f t="shared" si="5"/>
        <v>11.12781954887218</v>
      </c>
      <c r="I72" s="13">
        <f t="shared" si="6"/>
        <v>84</v>
      </c>
      <c r="J72" s="263">
        <f t="shared" si="7"/>
        <v>12.631578947368421</v>
      </c>
      <c r="K72" s="13">
        <f t="shared" si="8"/>
        <v>325</v>
      </c>
      <c r="L72" s="263">
        <f t="shared" si="9"/>
        <v>48.872180451127818</v>
      </c>
      <c r="M72" s="13">
        <f t="shared" si="10"/>
        <v>91</v>
      </c>
      <c r="N72" s="263">
        <f t="shared" si="11"/>
        <v>13.684210526315791</v>
      </c>
      <c r="O72" s="13">
        <f t="shared" si="12"/>
        <v>37</v>
      </c>
      <c r="P72" s="263">
        <f t="shared" si="13"/>
        <v>5.5639097744360901</v>
      </c>
      <c r="Q72" s="13">
        <f t="shared" si="14"/>
        <v>665</v>
      </c>
      <c r="S72">
        <v>7502</v>
      </c>
      <c r="T72" t="s">
        <v>205</v>
      </c>
      <c r="U72" s="160">
        <v>665</v>
      </c>
      <c r="V72" s="160">
        <v>10</v>
      </c>
      <c r="W72" s="160">
        <v>7</v>
      </c>
      <c r="X72" s="160">
        <v>6</v>
      </c>
      <c r="Y72" s="160">
        <v>11</v>
      </c>
      <c r="Z72" s="160">
        <v>14</v>
      </c>
      <c r="AA72" s="160">
        <v>6</v>
      </c>
      <c r="AB72" s="160">
        <v>0</v>
      </c>
      <c r="AC72" s="160">
        <v>9</v>
      </c>
      <c r="AD72" s="160">
        <v>9</v>
      </c>
      <c r="AE72" s="160">
        <v>7</v>
      </c>
      <c r="AF72" s="160">
        <v>13</v>
      </c>
      <c r="AG72" s="160">
        <v>4</v>
      </c>
      <c r="AH72" s="160">
        <v>6</v>
      </c>
      <c r="AI72" s="160">
        <v>7</v>
      </c>
      <c r="AJ72" s="160">
        <v>12</v>
      </c>
      <c r="AK72" s="160">
        <v>7</v>
      </c>
      <c r="AL72" s="160">
        <v>8</v>
      </c>
      <c r="AM72" s="160">
        <v>13</v>
      </c>
      <c r="AN72" s="160">
        <v>10</v>
      </c>
      <c r="AO72" s="160">
        <v>7</v>
      </c>
      <c r="AP72" s="160">
        <v>8</v>
      </c>
      <c r="AQ72" s="160">
        <v>11</v>
      </c>
      <c r="AR72" s="160">
        <v>2</v>
      </c>
      <c r="AS72" s="160">
        <v>8</v>
      </c>
      <c r="AT72" s="160">
        <v>7</v>
      </c>
      <c r="AU72" s="160">
        <v>10</v>
      </c>
      <c r="AV72" s="160">
        <v>11</v>
      </c>
      <c r="AW72" s="160">
        <v>5</v>
      </c>
      <c r="AX72" s="160">
        <v>8</v>
      </c>
      <c r="AY72" s="160">
        <v>7</v>
      </c>
      <c r="AZ72" s="160">
        <v>10</v>
      </c>
      <c r="BA72" s="160">
        <v>13</v>
      </c>
      <c r="BB72" s="160">
        <v>10</v>
      </c>
      <c r="BC72" s="160">
        <v>11</v>
      </c>
      <c r="BD72" s="160">
        <v>3</v>
      </c>
      <c r="BE72" s="160">
        <v>9</v>
      </c>
      <c r="BF72" s="160">
        <v>5</v>
      </c>
      <c r="BG72" s="160">
        <v>6</v>
      </c>
      <c r="BH72" s="160">
        <v>7</v>
      </c>
      <c r="BI72" s="160">
        <v>9</v>
      </c>
      <c r="BJ72" s="160">
        <v>3</v>
      </c>
      <c r="BK72" s="160">
        <v>8</v>
      </c>
      <c r="BL72" s="160">
        <v>4</v>
      </c>
      <c r="BM72" s="160">
        <v>11</v>
      </c>
      <c r="BN72" s="160">
        <v>5</v>
      </c>
      <c r="BO72" s="160">
        <v>11</v>
      </c>
      <c r="BP72" s="160">
        <v>4</v>
      </c>
      <c r="BQ72" s="160">
        <v>5</v>
      </c>
      <c r="BR72" s="160">
        <v>9</v>
      </c>
      <c r="BS72" s="160">
        <v>5</v>
      </c>
      <c r="BT72" s="160">
        <v>6</v>
      </c>
      <c r="BU72" s="160">
        <v>9</v>
      </c>
      <c r="BV72" s="160">
        <v>10</v>
      </c>
      <c r="BW72" s="160">
        <v>5</v>
      </c>
      <c r="BX72" s="160">
        <v>5</v>
      </c>
      <c r="BY72" s="160">
        <v>5</v>
      </c>
      <c r="BZ72" s="160">
        <v>11</v>
      </c>
      <c r="CA72" s="160">
        <v>9</v>
      </c>
      <c r="CB72" s="160">
        <v>10</v>
      </c>
      <c r="CC72" s="160">
        <v>11</v>
      </c>
      <c r="CD72" s="160">
        <v>5</v>
      </c>
      <c r="CE72" s="160">
        <v>8</v>
      </c>
      <c r="CF72" s="160">
        <v>14</v>
      </c>
      <c r="CG72" s="160">
        <v>7</v>
      </c>
      <c r="CH72" s="160">
        <v>8</v>
      </c>
      <c r="CI72" s="160">
        <v>12</v>
      </c>
      <c r="CJ72" s="160">
        <v>11</v>
      </c>
      <c r="CK72" s="160">
        <v>4</v>
      </c>
      <c r="CL72" s="160">
        <v>9</v>
      </c>
      <c r="CM72" s="160">
        <v>8</v>
      </c>
      <c r="CN72" s="160">
        <v>11</v>
      </c>
      <c r="CO72" s="160">
        <v>8</v>
      </c>
      <c r="CP72" s="160">
        <v>7</v>
      </c>
      <c r="CQ72" s="160">
        <v>9</v>
      </c>
      <c r="CR72" s="160">
        <v>7</v>
      </c>
      <c r="CS72" s="160">
        <v>9</v>
      </c>
      <c r="CT72" s="160">
        <v>2</v>
      </c>
      <c r="CU72" s="160">
        <v>3</v>
      </c>
      <c r="CV72" s="160">
        <v>10</v>
      </c>
      <c r="CW72" s="160">
        <v>4</v>
      </c>
      <c r="CX72" s="160">
        <v>5</v>
      </c>
      <c r="CY72" s="160">
        <v>3</v>
      </c>
      <c r="CZ72" s="160">
        <v>3</v>
      </c>
      <c r="DA72" s="160">
        <v>3</v>
      </c>
      <c r="DB72" s="160">
        <v>3</v>
      </c>
      <c r="DC72" s="160">
        <v>2</v>
      </c>
      <c r="DD72" s="160">
        <v>2</v>
      </c>
      <c r="DE72" s="160">
        <v>3</v>
      </c>
      <c r="DF72" s="160">
        <v>4</v>
      </c>
      <c r="DG72" s="160">
        <v>2</v>
      </c>
      <c r="DH72" s="160">
        <v>0</v>
      </c>
      <c r="DI72" s="160">
        <v>2</v>
      </c>
      <c r="DJ72" s="160">
        <v>1</v>
      </c>
      <c r="DK72" s="160">
        <v>1</v>
      </c>
      <c r="DL72" s="160">
        <v>1</v>
      </c>
      <c r="DM72" s="160">
        <v>1</v>
      </c>
      <c r="DN72" s="160">
        <v>0</v>
      </c>
      <c r="DO72" s="160">
        <v>1</v>
      </c>
      <c r="DP72" s="160">
        <v>0</v>
      </c>
      <c r="DQ72" s="160">
        <v>0</v>
      </c>
      <c r="DR72" s="160">
        <v>0</v>
      </c>
      <c r="DS72" s="160">
        <v>0</v>
      </c>
      <c r="DT72" s="160">
        <v>0</v>
      </c>
      <c r="DU72" s="160">
        <v>0</v>
      </c>
      <c r="DV72" s="160">
        <v>0</v>
      </c>
      <c r="DW72" s="160">
        <v>0</v>
      </c>
      <c r="DX72" s="160">
        <v>0</v>
      </c>
      <c r="DY72" s="160">
        <v>0</v>
      </c>
      <c r="DZ72" s="160">
        <v>0</v>
      </c>
      <c r="EA72" s="160">
        <v>0</v>
      </c>
    </row>
    <row r="73" spans="1:131">
      <c r="A73">
        <v>7505</v>
      </c>
      <c r="B73" t="s">
        <v>206</v>
      </c>
      <c r="C73" s="14">
        <f t="shared" si="0"/>
        <v>0</v>
      </c>
      <c r="D73" s="264">
        <f t="shared" ref="D73:D93" si="21">(C73/Q73)*100</f>
        <v>0</v>
      </c>
      <c r="E73" s="14">
        <f t="shared" si="2"/>
        <v>2</v>
      </c>
      <c r="F73" s="264">
        <f t="shared" ref="F73:F93" si="22">(E73/Q73)*100</f>
        <v>1.9417475728155338</v>
      </c>
      <c r="G73" s="14">
        <f t="shared" si="4"/>
        <v>2</v>
      </c>
      <c r="H73" s="264">
        <f t="shared" ref="H73:H93" si="23">(G73/Q73)*100</f>
        <v>1.9417475728155338</v>
      </c>
      <c r="I73" s="14">
        <f t="shared" si="6"/>
        <v>15</v>
      </c>
      <c r="J73" s="264">
        <f t="shared" ref="J73:J93" si="24">(I73/Q73)*100</f>
        <v>14.563106796116504</v>
      </c>
      <c r="K73" s="14">
        <f t="shared" si="8"/>
        <v>68</v>
      </c>
      <c r="L73" s="264">
        <f t="shared" ref="L73:L93" si="25">(K73/Q73)*100</f>
        <v>66.019417475728162</v>
      </c>
      <c r="M73" s="14">
        <f t="shared" si="10"/>
        <v>16</v>
      </c>
      <c r="N73" s="264">
        <f t="shared" ref="N73:N93" si="26">(M73/Q73)*100</f>
        <v>15.53398058252427</v>
      </c>
      <c r="O73" s="14">
        <f t="shared" si="12"/>
        <v>0</v>
      </c>
      <c r="P73" s="264">
        <f t="shared" ref="P73:P93" si="27">(O73/Q73)*100</f>
        <v>0</v>
      </c>
      <c r="Q73" s="14">
        <f t="shared" si="14"/>
        <v>103</v>
      </c>
      <c r="S73">
        <v>7505</v>
      </c>
      <c r="T73" t="s">
        <v>206</v>
      </c>
      <c r="U73" s="160">
        <v>103</v>
      </c>
      <c r="V73" s="160">
        <v>0</v>
      </c>
      <c r="W73" s="160">
        <v>1</v>
      </c>
      <c r="X73" s="160">
        <v>0</v>
      </c>
      <c r="Y73" s="160">
        <v>0</v>
      </c>
      <c r="Z73" s="160">
        <v>0</v>
      </c>
      <c r="AA73" s="160">
        <v>1</v>
      </c>
      <c r="AB73" s="160">
        <v>0</v>
      </c>
      <c r="AC73" s="160">
        <v>0</v>
      </c>
      <c r="AD73" s="160">
        <v>0</v>
      </c>
      <c r="AE73" s="160">
        <v>0</v>
      </c>
      <c r="AF73" s="160">
        <v>0</v>
      </c>
      <c r="AG73" s="160">
        <v>0</v>
      </c>
      <c r="AH73" s="160">
        <v>0</v>
      </c>
      <c r="AI73" s="160">
        <v>2</v>
      </c>
      <c r="AJ73" s="160">
        <v>0</v>
      </c>
      <c r="AK73" s="160">
        <v>0</v>
      </c>
      <c r="AL73" s="160">
        <v>0</v>
      </c>
      <c r="AM73" s="160">
        <v>0</v>
      </c>
      <c r="AN73" s="160">
        <v>0</v>
      </c>
      <c r="AO73" s="160">
        <v>1</v>
      </c>
      <c r="AP73" s="160">
        <v>2</v>
      </c>
      <c r="AQ73" s="160">
        <v>2</v>
      </c>
      <c r="AR73" s="160">
        <v>2</v>
      </c>
      <c r="AS73" s="160">
        <v>2</v>
      </c>
      <c r="AT73" s="160">
        <v>3</v>
      </c>
      <c r="AU73" s="160">
        <v>3</v>
      </c>
      <c r="AV73" s="160">
        <v>1</v>
      </c>
      <c r="AW73" s="160">
        <v>0</v>
      </c>
      <c r="AX73" s="160">
        <v>1</v>
      </c>
      <c r="AY73" s="160">
        <v>2</v>
      </c>
      <c r="AZ73" s="160">
        <v>3</v>
      </c>
      <c r="BA73" s="160">
        <v>4</v>
      </c>
      <c r="BB73" s="160">
        <v>1</v>
      </c>
      <c r="BC73" s="160">
        <v>2</v>
      </c>
      <c r="BD73" s="160">
        <v>2</v>
      </c>
      <c r="BE73" s="160">
        <v>1</v>
      </c>
      <c r="BF73" s="160">
        <v>0</v>
      </c>
      <c r="BG73" s="160">
        <v>2</v>
      </c>
      <c r="BH73" s="160">
        <v>4</v>
      </c>
      <c r="BI73" s="160">
        <v>0</v>
      </c>
      <c r="BJ73" s="160">
        <v>0</v>
      </c>
      <c r="BK73" s="160">
        <v>1</v>
      </c>
      <c r="BL73" s="160">
        <v>1</v>
      </c>
      <c r="BM73" s="160">
        <v>1</v>
      </c>
      <c r="BN73" s="160">
        <v>1</v>
      </c>
      <c r="BO73" s="160">
        <v>3</v>
      </c>
      <c r="BP73" s="160">
        <v>0</v>
      </c>
      <c r="BQ73" s="160">
        <v>2</v>
      </c>
      <c r="BR73" s="160">
        <v>2</v>
      </c>
      <c r="BS73" s="160">
        <v>0</v>
      </c>
      <c r="BT73" s="160">
        <v>3</v>
      </c>
      <c r="BU73" s="160">
        <v>1</v>
      </c>
      <c r="BV73" s="160">
        <v>4</v>
      </c>
      <c r="BW73" s="160">
        <v>0</v>
      </c>
      <c r="BX73" s="160">
        <v>2</v>
      </c>
      <c r="BY73" s="160">
        <v>2</v>
      </c>
      <c r="BZ73" s="160">
        <v>1</v>
      </c>
      <c r="CA73" s="160">
        <v>4</v>
      </c>
      <c r="CB73" s="160">
        <v>5</v>
      </c>
      <c r="CC73" s="160">
        <v>2</v>
      </c>
      <c r="CD73" s="160">
        <v>2</v>
      </c>
      <c r="CE73" s="160">
        <v>1</v>
      </c>
      <c r="CF73" s="160">
        <v>2</v>
      </c>
      <c r="CG73" s="160">
        <v>2</v>
      </c>
      <c r="CH73" s="160">
        <v>1</v>
      </c>
      <c r="CI73" s="160">
        <v>1</v>
      </c>
      <c r="CJ73" s="160">
        <v>1</v>
      </c>
      <c r="CK73" s="160">
        <v>3</v>
      </c>
      <c r="CL73" s="160">
        <v>3</v>
      </c>
      <c r="CM73" s="160">
        <v>1</v>
      </c>
      <c r="CN73" s="160">
        <v>2</v>
      </c>
      <c r="CO73" s="160">
        <v>1</v>
      </c>
      <c r="CP73" s="160">
        <v>1</v>
      </c>
      <c r="CQ73" s="160">
        <v>1</v>
      </c>
      <c r="CR73" s="160">
        <v>1</v>
      </c>
      <c r="CS73" s="160">
        <v>0</v>
      </c>
      <c r="CT73" s="160">
        <v>1</v>
      </c>
      <c r="CU73" s="160">
        <v>0</v>
      </c>
      <c r="CV73" s="160">
        <v>1</v>
      </c>
      <c r="CW73" s="160">
        <v>1</v>
      </c>
      <c r="CX73" s="160">
        <v>0</v>
      </c>
      <c r="CY73" s="160">
        <v>0</v>
      </c>
      <c r="CZ73" s="160">
        <v>0</v>
      </c>
      <c r="DA73" s="160">
        <v>0</v>
      </c>
      <c r="DB73" s="160">
        <v>0</v>
      </c>
      <c r="DC73" s="160">
        <v>0</v>
      </c>
      <c r="DD73" s="160">
        <v>0</v>
      </c>
      <c r="DE73" s="160">
        <v>0</v>
      </c>
      <c r="DF73" s="160">
        <v>0</v>
      </c>
      <c r="DG73" s="160">
        <v>0</v>
      </c>
      <c r="DH73" s="160">
        <v>0</v>
      </c>
      <c r="DI73" s="160">
        <v>0</v>
      </c>
      <c r="DJ73" s="160">
        <v>0</v>
      </c>
      <c r="DK73" s="160">
        <v>0</v>
      </c>
      <c r="DL73" s="160">
        <v>0</v>
      </c>
      <c r="DM73" s="160">
        <v>0</v>
      </c>
      <c r="DN73" s="160">
        <v>0</v>
      </c>
      <c r="DO73" s="160">
        <v>0</v>
      </c>
      <c r="DP73" s="160">
        <v>0</v>
      </c>
      <c r="DQ73" s="160">
        <v>0</v>
      </c>
      <c r="DR73" s="160">
        <v>0</v>
      </c>
      <c r="DS73" s="160">
        <v>0</v>
      </c>
      <c r="DT73" s="160">
        <v>0</v>
      </c>
      <c r="DU73" s="160">
        <v>0</v>
      </c>
      <c r="DV73" s="160">
        <v>0</v>
      </c>
      <c r="DW73" s="160">
        <v>0</v>
      </c>
      <c r="DX73" s="160">
        <v>0</v>
      </c>
      <c r="DY73" s="160">
        <v>0</v>
      </c>
      <c r="DZ73" s="160">
        <v>0</v>
      </c>
      <c r="EA73" s="160">
        <v>0</v>
      </c>
    </row>
    <row r="74" spans="1:131">
      <c r="C74" s="19">
        <f>SUM(C70:C73)</f>
        <v>127</v>
      </c>
      <c r="D74" s="265">
        <f t="shared" si="21"/>
        <v>1.1513008793400417</v>
      </c>
      <c r="E74" s="19">
        <f t="shared" ref="E74:Q74" si="28">SUM(E70:E73)</f>
        <v>632</v>
      </c>
      <c r="F74" s="265">
        <f t="shared" si="22"/>
        <v>5.7293083129362703</v>
      </c>
      <c r="G74" s="19">
        <f t="shared" si="28"/>
        <v>1463</v>
      </c>
      <c r="H74" s="265">
        <f t="shared" si="23"/>
        <v>13.262623515547094</v>
      </c>
      <c r="I74" s="19">
        <f t="shared" si="28"/>
        <v>1433</v>
      </c>
      <c r="J74" s="265">
        <f t="shared" si="24"/>
        <v>12.990662677907713</v>
      </c>
      <c r="K74" s="19">
        <f t="shared" si="28"/>
        <v>5788</v>
      </c>
      <c r="L74" s="265">
        <f t="shared" si="25"/>
        <v>52.470310941891029</v>
      </c>
      <c r="M74" s="19">
        <f t="shared" si="28"/>
        <v>1194</v>
      </c>
      <c r="N74" s="265">
        <f t="shared" si="26"/>
        <v>10.824041338047321</v>
      </c>
      <c r="O74" s="19">
        <f t="shared" si="28"/>
        <v>394</v>
      </c>
      <c r="P74" s="265">
        <f t="shared" si="27"/>
        <v>3.5717523343305233</v>
      </c>
      <c r="Q74" s="19">
        <f t="shared" si="28"/>
        <v>11031</v>
      </c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0"/>
      <c r="BW74" s="160"/>
      <c r="BX74" s="160"/>
      <c r="BY74" s="160"/>
      <c r="BZ74" s="160"/>
      <c r="CA74" s="160"/>
      <c r="CB74" s="160"/>
      <c r="CC74" s="160"/>
      <c r="CD74" s="160"/>
      <c r="CE74" s="160"/>
      <c r="CF74" s="160"/>
      <c r="CG74" s="160"/>
      <c r="CH74" s="160"/>
      <c r="CI74" s="160"/>
      <c r="CJ74" s="160"/>
      <c r="CK74" s="160"/>
      <c r="CL74" s="160"/>
      <c r="CM74" s="160"/>
      <c r="CN74" s="160"/>
      <c r="CO74" s="160"/>
      <c r="CP74" s="160"/>
      <c r="CQ74" s="160"/>
      <c r="CR74" s="160"/>
      <c r="CS74" s="160"/>
      <c r="CT74" s="160"/>
      <c r="CU74" s="160"/>
      <c r="CV74" s="160"/>
      <c r="CW74" s="160"/>
      <c r="CX74" s="160"/>
      <c r="CY74" s="160"/>
      <c r="CZ74" s="160"/>
      <c r="DA74" s="160"/>
      <c r="DB74" s="160"/>
      <c r="DC74" s="160"/>
      <c r="DD74" s="160"/>
      <c r="DE74" s="160"/>
      <c r="DF74" s="160"/>
      <c r="DG74" s="160"/>
      <c r="DH74" s="160"/>
      <c r="DI74" s="160"/>
      <c r="DJ74" s="160"/>
      <c r="DK74" s="160"/>
      <c r="DL74" s="160"/>
      <c r="DM74" s="160"/>
      <c r="DN74" s="160"/>
      <c r="DO74" s="160"/>
      <c r="DP74" s="160"/>
      <c r="DQ74" s="160"/>
      <c r="DR74" s="160"/>
      <c r="DS74" s="160"/>
      <c r="DT74" s="160"/>
      <c r="DU74" s="160"/>
      <c r="DV74" s="160"/>
      <c r="DW74" s="160"/>
      <c r="DX74" s="160"/>
      <c r="DY74" s="160"/>
      <c r="DZ74" s="160"/>
      <c r="EA74" s="160"/>
    </row>
    <row r="75" spans="1:131">
      <c r="C75" s="14"/>
      <c r="D75" s="264"/>
      <c r="E75" s="14"/>
      <c r="F75" s="264"/>
      <c r="G75" s="14"/>
      <c r="H75" s="264"/>
      <c r="I75" s="14"/>
      <c r="J75" s="264"/>
      <c r="K75" s="14"/>
      <c r="L75" s="264"/>
      <c r="M75" s="14"/>
      <c r="N75" s="264"/>
      <c r="O75" s="14"/>
      <c r="P75" s="264"/>
      <c r="Q75" s="14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0"/>
      <c r="BW75" s="160"/>
      <c r="BX75" s="160"/>
      <c r="BY75" s="160"/>
      <c r="BZ75" s="160"/>
      <c r="CA75" s="160"/>
      <c r="CB75" s="160"/>
      <c r="CC75" s="160"/>
      <c r="CD75" s="160"/>
      <c r="CE75" s="160"/>
      <c r="CF75" s="160"/>
      <c r="CG75" s="160"/>
      <c r="CH75" s="160"/>
      <c r="CI75" s="160"/>
      <c r="CJ75" s="160"/>
      <c r="CK75" s="160"/>
      <c r="CL75" s="160"/>
      <c r="CM75" s="160"/>
      <c r="CN75" s="160"/>
      <c r="CO75" s="160"/>
      <c r="CP75" s="160"/>
      <c r="CQ75" s="160"/>
      <c r="CR75" s="160"/>
      <c r="CS75" s="160"/>
      <c r="CT75" s="160"/>
      <c r="CU75" s="160"/>
      <c r="CV75" s="160"/>
      <c r="CW75" s="160"/>
      <c r="CX75" s="160"/>
      <c r="CY75" s="160"/>
      <c r="CZ75" s="160"/>
      <c r="DA75" s="160"/>
      <c r="DB75" s="160"/>
      <c r="DC75" s="160"/>
      <c r="DD75" s="160"/>
      <c r="DE75" s="160"/>
      <c r="DF75" s="160"/>
      <c r="DG75" s="160"/>
      <c r="DH75" s="160"/>
      <c r="DI75" s="160"/>
      <c r="DJ75" s="160"/>
      <c r="DK75" s="160"/>
      <c r="DL75" s="160"/>
      <c r="DM75" s="160"/>
      <c r="DN75" s="160"/>
      <c r="DO75" s="160"/>
      <c r="DP75" s="160"/>
      <c r="DQ75" s="160"/>
      <c r="DR75" s="160"/>
      <c r="DS75" s="160"/>
      <c r="DT75" s="160"/>
      <c r="DU75" s="160"/>
      <c r="DV75" s="160"/>
      <c r="DW75" s="160"/>
      <c r="DX75" s="160"/>
      <c r="DY75" s="160"/>
      <c r="DZ75" s="160"/>
      <c r="EA75" s="160"/>
    </row>
    <row r="76" spans="1:131">
      <c r="A76" s="98">
        <v>8000</v>
      </c>
      <c r="B76" s="11" t="s">
        <v>207</v>
      </c>
      <c r="C76" s="13">
        <f t="shared" si="0"/>
        <v>62</v>
      </c>
      <c r="D76" s="263">
        <f t="shared" si="21"/>
        <v>1.4046216583597644</v>
      </c>
      <c r="E76" s="13">
        <f t="shared" si="2"/>
        <v>224</v>
      </c>
      <c r="F76" s="263">
        <f t="shared" si="22"/>
        <v>5.0747621205256008</v>
      </c>
      <c r="G76" s="13">
        <f t="shared" si="4"/>
        <v>550</v>
      </c>
      <c r="H76" s="263">
        <f t="shared" si="23"/>
        <v>12.460353420933394</v>
      </c>
      <c r="I76" s="13">
        <f t="shared" si="6"/>
        <v>598</v>
      </c>
      <c r="J76" s="263">
        <f t="shared" si="24"/>
        <v>13.547802446760308</v>
      </c>
      <c r="K76" s="13">
        <f t="shared" si="8"/>
        <v>2292</v>
      </c>
      <c r="L76" s="263">
        <f t="shared" si="25"/>
        <v>51.925690983235164</v>
      </c>
      <c r="M76" s="13">
        <f t="shared" si="10"/>
        <v>507</v>
      </c>
      <c r="N76" s="263">
        <f t="shared" si="26"/>
        <v>11.486180335296783</v>
      </c>
      <c r="O76" s="13">
        <f t="shared" si="12"/>
        <v>181</v>
      </c>
      <c r="P76" s="263">
        <f t="shared" si="27"/>
        <v>4.1005890348889888</v>
      </c>
      <c r="Q76" s="13">
        <f t="shared" si="14"/>
        <v>4414</v>
      </c>
      <c r="S76">
        <v>8000</v>
      </c>
      <c r="T76" t="s">
        <v>207</v>
      </c>
      <c r="U76" s="160">
        <v>4414</v>
      </c>
      <c r="V76" s="160">
        <v>62</v>
      </c>
      <c r="W76" s="160">
        <v>52</v>
      </c>
      <c r="X76" s="160">
        <v>37</v>
      </c>
      <c r="Y76" s="160">
        <v>40</v>
      </c>
      <c r="Z76" s="160">
        <v>48</v>
      </c>
      <c r="AA76" s="160">
        <v>47</v>
      </c>
      <c r="AB76" s="160">
        <v>50</v>
      </c>
      <c r="AC76" s="160">
        <v>65</v>
      </c>
      <c r="AD76" s="160">
        <v>62</v>
      </c>
      <c r="AE76" s="160">
        <v>52</v>
      </c>
      <c r="AF76" s="160">
        <v>56</v>
      </c>
      <c r="AG76" s="160">
        <v>53</v>
      </c>
      <c r="AH76" s="160">
        <v>53</v>
      </c>
      <c r="AI76" s="160">
        <v>61</v>
      </c>
      <c r="AJ76" s="160">
        <v>50</v>
      </c>
      <c r="AK76" s="160">
        <v>48</v>
      </c>
      <c r="AL76" s="160">
        <v>39</v>
      </c>
      <c r="AM76" s="160">
        <v>57</v>
      </c>
      <c r="AN76" s="160">
        <v>53</v>
      </c>
      <c r="AO76" s="160">
        <v>59</v>
      </c>
      <c r="AP76" s="160">
        <v>53</v>
      </c>
      <c r="AQ76" s="160">
        <v>54</v>
      </c>
      <c r="AR76" s="160">
        <v>68</v>
      </c>
      <c r="AS76" s="160">
        <v>64</v>
      </c>
      <c r="AT76" s="160">
        <v>76</v>
      </c>
      <c r="AU76" s="160">
        <v>75</v>
      </c>
      <c r="AV76" s="160">
        <v>62</v>
      </c>
      <c r="AW76" s="160">
        <v>64</v>
      </c>
      <c r="AX76" s="160">
        <v>71</v>
      </c>
      <c r="AY76" s="160">
        <v>86</v>
      </c>
      <c r="AZ76" s="160">
        <v>53</v>
      </c>
      <c r="BA76" s="160">
        <v>69</v>
      </c>
      <c r="BB76" s="160">
        <v>56</v>
      </c>
      <c r="BC76" s="160">
        <v>46</v>
      </c>
      <c r="BD76" s="160">
        <v>58</v>
      </c>
      <c r="BE76" s="160">
        <v>56</v>
      </c>
      <c r="BF76" s="160">
        <v>51</v>
      </c>
      <c r="BG76" s="160">
        <v>55</v>
      </c>
      <c r="BH76" s="160">
        <v>58</v>
      </c>
      <c r="BI76" s="160">
        <v>44</v>
      </c>
      <c r="BJ76" s="160">
        <v>53</v>
      </c>
      <c r="BK76" s="160">
        <v>56</v>
      </c>
      <c r="BL76" s="160">
        <v>56</v>
      </c>
      <c r="BM76" s="160">
        <v>38</v>
      </c>
      <c r="BN76" s="160">
        <v>48</v>
      </c>
      <c r="BO76" s="160">
        <v>67</v>
      </c>
      <c r="BP76" s="160">
        <v>47</v>
      </c>
      <c r="BQ76" s="160">
        <v>54</v>
      </c>
      <c r="BR76" s="160">
        <v>55</v>
      </c>
      <c r="BS76" s="160">
        <v>64</v>
      </c>
      <c r="BT76" s="160">
        <v>45</v>
      </c>
      <c r="BU76" s="160">
        <v>44</v>
      </c>
      <c r="BV76" s="160">
        <v>40</v>
      </c>
      <c r="BW76" s="160">
        <v>54</v>
      </c>
      <c r="BX76" s="160">
        <v>54</v>
      </c>
      <c r="BY76" s="160">
        <v>63</v>
      </c>
      <c r="BZ76" s="160">
        <v>59</v>
      </c>
      <c r="CA76" s="160">
        <v>44</v>
      </c>
      <c r="CB76" s="160">
        <v>58</v>
      </c>
      <c r="CC76" s="160">
        <v>65</v>
      </c>
      <c r="CD76" s="160">
        <v>60</v>
      </c>
      <c r="CE76" s="160">
        <v>70</v>
      </c>
      <c r="CF76" s="160">
        <v>65</v>
      </c>
      <c r="CG76" s="160">
        <v>55</v>
      </c>
      <c r="CH76" s="160">
        <v>46</v>
      </c>
      <c r="CI76" s="160">
        <v>57</v>
      </c>
      <c r="CJ76" s="160">
        <v>46</v>
      </c>
      <c r="CK76" s="160">
        <v>47</v>
      </c>
      <c r="CL76" s="160">
        <v>49</v>
      </c>
      <c r="CM76" s="160">
        <v>44</v>
      </c>
      <c r="CN76" s="160">
        <v>44</v>
      </c>
      <c r="CO76" s="160">
        <v>41</v>
      </c>
      <c r="CP76" s="160">
        <v>38</v>
      </c>
      <c r="CQ76" s="160">
        <v>41</v>
      </c>
      <c r="CR76" s="160">
        <v>31</v>
      </c>
      <c r="CS76" s="160">
        <v>35</v>
      </c>
      <c r="CT76" s="160">
        <v>32</v>
      </c>
      <c r="CU76" s="160">
        <v>35</v>
      </c>
      <c r="CV76" s="160">
        <v>35</v>
      </c>
      <c r="CW76" s="160">
        <v>35</v>
      </c>
      <c r="CX76" s="160">
        <v>26</v>
      </c>
      <c r="CY76" s="160">
        <v>21</v>
      </c>
      <c r="CZ76" s="160">
        <v>20</v>
      </c>
      <c r="DA76" s="160">
        <v>21</v>
      </c>
      <c r="DB76" s="160">
        <v>9</v>
      </c>
      <c r="DC76" s="160">
        <v>11</v>
      </c>
      <c r="DD76" s="160">
        <v>10</v>
      </c>
      <c r="DE76" s="160">
        <v>11</v>
      </c>
      <c r="DF76" s="160">
        <v>9</v>
      </c>
      <c r="DG76" s="160">
        <v>7</v>
      </c>
      <c r="DH76" s="160">
        <v>11</v>
      </c>
      <c r="DI76" s="160">
        <v>7</v>
      </c>
      <c r="DJ76" s="160">
        <v>4</v>
      </c>
      <c r="DK76" s="160">
        <v>5</v>
      </c>
      <c r="DL76" s="160">
        <v>2</v>
      </c>
      <c r="DM76" s="160">
        <v>2</v>
      </c>
      <c r="DN76" s="160">
        <v>2</v>
      </c>
      <c r="DO76" s="160">
        <v>3</v>
      </c>
      <c r="DP76" s="160">
        <v>0</v>
      </c>
      <c r="DQ76" s="160">
        <v>0</v>
      </c>
      <c r="DR76" s="160">
        <v>0</v>
      </c>
      <c r="DS76" s="160">
        <v>0</v>
      </c>
      <c r="DT76" s="160">
        <v>0</v>
      </c>
      <c r="DU76" s="160">
        <v>0</v>
      </c>
      <c r="DV76" s="160">
        <v>0</v>
      </c>
      <c r="DW76" s="160">
        <v>0</v>
      </c>
      <c r="DX76" s="160">
        <v>0</v>
      </c>
      <c r="DY76" s="160">
        <v>0</v>
      </c>
      <c r="DZ76" s="160">
        <v>0</v>
      </c>
      <c r="EA76" s="160">
        <v>0</v>
      </c>
    </row>
    <row r="77" spans="1:131">
      <c r="A77">
        <v>8200</v>
      </c>
      <c r="B77" t="s">
        <v>208</v>
      </c>
      <c r="C77" s="14">
        <f t="shared" si="0"/>
        <v>148</v>
      </c>
      <c r="D77" s="264">
        <f t="shared" si="21"/>
        <v>1.3660697803212112</v>
      </c>
      <c r="E77" s="14">
        <f t="shared" si="2"/>
        <v>699</v>
      </c>
      <c r="F77" s="264">
        <f t="shared" si="22"/>
        <v>6.4519106516522058</v>
      </c>
      <c r="G77" s="14">
        <f t="shared" si="4"/>
        <v>1581</v>
      </c>
      <c r="H77" s="264">
        <f t="shared" si="23"/>
        <v>14.592948126269153</v>
      </c>
      <c r="I77" s="14">
        <f t="shared" si="6"/>
        <v>1411</v>
      </c>
      <c r="J77" s="264">
        <f t="shared" si="24"/>
        <v>13.023813919143437</v>
      </c>
      <c r="K77" s="14">
        <f t="shared" si="8"/>
        <v>5424</v>
      </c>
      <c r="L77" s="264">
        <f t="shared" si="25"/>
        <v>50.064611408528705</v>
      </c>
      <c r="M77" s="14">
        <f t="shared" si="10"/>
        <v>1203</v>
      </c>
      <c r="N77" s="264">
        <f t="shared" si="26"/>
        <v>11.103932065719032</v>
      </c>
      <c r="O77" s="14">
        <f t="shared" si="12"/>
        <v>368</v>
      </c>
      <c r="P77" s="264">
        <f t="shared" si="27"/>
        <v>3.3967140483662539</v>
      </c>
      <c r="Q77" s="14">
        <f t="shared" si="14"/>
        <v>10834</v>
      </c>
      <c r="S77">
        <v>8200</v>
      </c>
      <c r="T77" t="s">
        <v>208</v>
      </c>
      <c r="U77" s="160">
        <v>10834</v>
      </c>
      <c r="V77" s="160">
        <v>148</v>
      </c>
      <c r="W77" s="160">
        <v>143</v>
      </c>
      <c r="X77" s="160">
        <v>145</v>
      </c>
      <c r="Y77" s="160">
        <v>134</v>
      </c>
      <c r="Z77" s="160">
        <v>151</v>
      </c>
      <c r="AA77" s="160">
        <v>126</v>
      </c>
      <c r="AB77" s="160">
        <v>158</v>
      </c>
      <c r="AC77" s="160">
        <v>124</v>
      </c>
      <c r="AD77" s="160">
        <v>131</v>
      </c>
      <c r="AE77" s="160">
        <v>157</v>
      </c>
      <c r="AF77" s="160">
        <v>180</v>
      </c>
      <c r="AG77" s="160">
        <v>144</v>
      </c>
      <c r="AH77" s="160">
        <v>163</v>
      </c>
      <c r="AI77" s="160">
        <v>187</v>
      </c>
      <c r="AJ77" s="160">
        <v>160</v>
      </c>
      <c r="AK77" s="160">
        <v>177</v>
      </c>
      <c r="AL77" s="160">
        <v>163</v>
      </c>
      <c r="AM77" s="160">
        <v>138</v>
      </c>
      <c r="AN77" s="160">
        <v>153</v>
      </c>
      <c r="AO77" s="160">
        <v>129</v>
      </c>
      <c r="AP77" s="160">
        <v>127</v>
      </c>
      <c r="AQ77" s="160">
        <v>135</v>
      </c>
      <c r="AR77" s="160">
        <v>109</v>
      </c>
      <c r="AS77" s="160">
        <v>149</v>
      </c>
      <c r="AT77" s="160">
        <v>154</v>
      </c>
      <c r="AU77" s="160">
        <v>154</v>
      </c>
      <c r="AV77" s="160">
        <v>148</v>
      </c>
      <c r="AW77" s="160">
        <v>136</v>
      </c>
      <c r="AX77" s="160">
        <v>142</v>
      </c>
      <c r="AY77" s="160">
        <v>140</v>
      </c>
      <c r="AZ77" s="160">
        <v>154</v>
      </c>
      <c r="BA77" s="160">
        <v>150</v>
      </c>
      <c r="BB77" s="160">
        <v>160</v>
      </c>
      <c r="BC77" s="160">
        <v>157</v>
      </c>
      <c r="BD77" s="160">
        <v>141</v>
      </c>
      <c r="BE77" s="160">
        <v>134</v>
      </c>
      <c r="BF77" s="160">
        <v>157</v>
      </c>
      <c r="BG77" s="160">
        <v>152</v>
      </c>
      <c r="BH77" s="160">
        <v>138</v>
      </c>
      <c r="BI77" s="160">
        <v>152</v>
      </c>
      <c r="BJ77" s="160">
        <v>151</v>
      </c>
      <c r="BK77" s="160">
        <v>134</v>
      </c>
      <c r="BL77" s="160">
        <v>137</v>
      </c>
      <c r="BM77" s="160">
        <v>116</v>
      </c>
      <c r="BN77" s="160">
        <v>127</v>
      </c>
      <c r="BO77" s="160">
        <v>133</v>
      </c>
      <c r="BP77" s="160">
        <v>139</v>
      </c>
      <c r="BQ77" s="160">
        <v>128</v>
      </c>
      <c r="BR77" s="160">
        <v>131</v>
      </c>
      <c r="BS77" s="160">
        <v>149</v>
      </c>
      <c r="BT77" s="160">
        <v>126</v>
      </c>
      <c r="BU77" s="160">
        <v>139</v>
      </c>
      <c r="BV77" s="160">
        <v>107</v>
      </c>
      <c r="BW77" s="160">
        <v>127</v>
      </c>
      <c r="BX77" s="160">
        <v>126</v>
      </c>
      <c r="BY77" s="160">
        <v>124</v>
      </c>
      <c r="BZ77" s="160">
        <v>136</v>
      </c>
      <c r="CA77" s="160">
        <v>131</v>
      </c>
      <c r="CB77" s="160">
        <v>130</v>
      </c>
      <c r="CC77" s="160">
        <v>119</v>
      </c>
      <c r="CD77" s="160">
        <v>109</v>
      </c>
      <c r="CE77" s="160">
        <v>112</v>
      </c>
      <c r="CF77" s="160">
        <v>104</v>
      </c>
      <c r="CG77" s="160">
        <v>101</v>
      </c>
      <c r="CH77" s="160">
        <v>97</v>
      </c>
      <c r="CI77" s="160">
        <v>110</v>
      </c>
      <c r="CJ77" s="160">
        <v>120</v>
      </c>
      <c r="CK77" s="160">
        <v>129</v>
      </c>
      <c r="CL77" s="160">
        <v>109</v>
      </c>
      <c r="CM77" s="160">
        <v>113</v>
      </c>
      <c r="CN77" s="160">
        <v>106</v>
      </c>
      <c r="CO77" s="160">
        <v>117</v>
      </c>
      <c r="CP77" s="160">
        <v>111</v>
      </c>
      <c r="CQ77" s="160">
        <v>98</v>
      </c>
      <c r="CR77" s="160">
        <v>68</v>
      </c>
      <c r="CS77" s="160">
        <v>82</v>
      </c>
      <c r="CT77" s="160">
        <v>66</v>
      </c>
      <c r="CU77" s="160">
        <v>84</v>
      </c>
      <c r="CV77" s="160">
        <v>68</v>
      </c>
      <c r="CW77" s="160">
        <v>52</v>
      </c>
      <c r="CX77" s="160">
        <v>49</v>
      </c>
      <c r="CY77" s="160">
        <v>39</v>
      </c>
      <c r="CZ77" s="160">
        <v>34</v>
      </c>
      <c r="DA77" s="160">
        <v>30</v>
      </c>
      <c r="DB77" s="160">
        <v>30</v>
      </c>
      <c r="DC77" s="160">
        <v>35</v>
      </c>
      <c r="DD77" s="160">
        <v>19</v>
      </c>
      <c r="DE77" s="160">
        <v>25</v>
      </c>
      <c r="DF77" s="160">
        <v>28</v>
      </c>
      <c r="DG77" s="160">
        <v>20</v>
      </c>
      <c r="DH77" s="160">
        <v>22</v>
      </c>
      <c r="DI77" s="160">
        <v>8</v>
      </c>
      <c r="DJ77" s="160">
        <v>6</v>
      </c>
      <c r="DK77" s="160">
        <v>2</v>
      </c>
      <c r="DL77" s="160">
        <v>7</v>
      </c>
      <c r="DM77" s="160">
        <v>4</v>
      </c>
      <c r="DN77" s="160">
        <v>2</v>
      </c>
      <c r="DO77" s="160">
        <v>1</v>
      </c>
      <c r="DP77" s="160">
        <v>2</v>
      </c>
      <c r="DQ77" s="160">
        <v>3</v>
      </c>
      <c r="DR77" s="160">
        <v>0</v>
      </c>
      <c r="DS77" s="160">
        <v>2</v>
      </c>
      <c r="DT77" s="160">
        <v>0</v>
      </c>
      <c r="DU77" s="160">
        <v>0</v>
      </c>
      <c r="DV77" s="160">
        <v>0</v>
      </c>
      <c r="DW77" s="160">
        <v>0</v>
      </c>
      <c r="DX77" s="160">
        <v>0</v>
      </c>
      <c r="DY77" s="160">
        <v>0</v>
      </c>
      <c r="DZ77" s="160">
        <v>0</v>
      </c>
      <c r="EA77" s="160">
        <v>0</v>
      </c>
    </row>
    <row r="78" spans="1:131">
      <c r="A78" s="11">
        <v>8401</v>
      </c>
      <c r="B78" s="11" t="s">
        <v>209</v>
      </c>
      <c r="C78" s="13">
        <f t="shared" si="0"/>
        <v>28</v>
      </c>
      <c r="D78" s="263">
        <f t="shared" si="21"/>
        <v>1.1428571428571428</v>
      </c>
      <c r="E78" s="13">
        <f t="shared" si="2"/>
        <v>131</v>
      </c>
      <c r="F78" s="263">
        <f t="shared" si="22"/>
        <v>5.3469387755102042</v>
      </c>
      <c r="G78" s="13">
        <f t="shared" si="4"/>
        <v>257</v>
      </c>
      <c r="H78" s="263">
        <f t="shared" si="23"/>
        <v>10.489795918367346</v>
      </c>
      <c r="I78" s="13">
        <f t="shared" si="6"/>
        <v>377</v>
      </c>
      <c r="J78" s="263">
        <f t="shared" si="24"/>
        <v>15.387755102040817</v>
      </c>
      <c r="K78" s="13">
        <f t="shared" si="8"/>
        <v>1329</v>
      </c>
      <c r="L78" s="263">
        <f t="shared" si="25"/>
        <v>54.244897959183668</v>
      </c>
      <c r="M78" s="13">
        <f t="shared" si="10"/>
        <v>250</v>
      </c>
      <c r="N78" s="263">
        <f t="shared" si="26"/>
        <v>10.204081632653061</v>
      </c>
      <c r="O78" s="13">
        <f t="shared" si="12"/>
        <v>78</v>
      </c>
      <c r="P78" s="263">
        <f t="shared" si="27"/>
        <v>3.1836734693877551</v>
      </c>
      <c r="Q78" s="13">
        <f t="shared" si="14"/>
        <v>2450</v>
      </c>
      <c r="S78">
        <v>8401</v>
      </c>
      <c r="T78" t="s">
        <v>209</v>
      </c>
      <c r="U78" s="160">
        <v>2450</v>
      </c>
      <c r="V78" s="160">
        <v>28</v>
      </c>
      <c r="W78" s="160">
        <v>26</v>
      </c>
      <c r="X78" s="160">
        <v>29</v>
      </c>
      <c r="Y78" s="160">
        <v>29</v>
      </c>
      <c r="Z78" s="160">
        <v>19</v>
      </c>
      <c r="AA78" s="160">
        <v>28</v>
      </c>
      <c r="AB78" s="160">
        <v>17</v>
      </c>
      <c r="AC78" s="160">
        <v>34</v>
      </c>
      <c r="AD78" s="160">
        <v>32</v>
      </c>
      <c r="AE78" s="160">
        <v>22</v>
      </c>
      <c r="AF78" s="160">
        <v>24</v>
      </c>
      <c r="AG78" s="160">
        <v>24</v>
      </c>
      <c r="AH78" s="160">
        <v>19</v>
      </c>
      <c r="AI78" s="160">
        <v>24</v>
      </c>
      <c r="AJ78" s="160">
        <v>24</v>
      </c>
      <c r="AK78" s="160">
        <v>37</v>
      </c>
      <c r="AL78" s="160">
        <v>23</v>
      </c>
      <c r="AM78" s="160">
        <v>23</v>
      </c>
      <c r="AN78" s="160">
        <v>21</v>
      </c>
      <c r="AO78" s="160">
        <v>30</v>
      </c>
      <c r="AP78" s="160">
        <v>32</v>
      </c>
      <c r="AQ78" s="160">
        <v>40</v>
      </c>
      <c r="AR78" s="160">
        <v>44</v>
      </c>
      <c r="AS78" s="160">
        <v>39</v>
      </c>
      <c r="AT78" s="160">
        <v>64</v>
      </c>
      <c r="AU78" s="160">
        <v>61</v>
      </c>
      <c r="AV78" s="160">
        <v>61</v>
      </c>
      <c r="AW78" s="160">
        <v>42</v>
      </c>
      <c r="AX78" s="160">
        <v>60</v>
      </c>
      <c r="AY78" s="160">
        <v>42</v>
      </c>
      <c r="AZ78" s="160">
        <v>57</v>
      </c>
      <c r="BA78" s="160">
        <v>49</v>
      </c>
      <c r="BB78" s="160">
        <v>49</v>
      </c>
      <c r="BC78" s="160">
        <v>41</v>
      </c>
      <c r="BD78" s="160">
        <v>34</v>
      </c>
      <c r="BE78" s="160">
        <v>36</v>
      </c>
      <c r="BF78" s="160">
        <v>33</v>
      </c>
      <c r="BG78" s="160">
        <v>31</v>
      </c>
      <c r="BH78" s="160">
        <v>34</v>
      </c>
      <c r="BI78" s="160">
        <v>37</v>
      </c>
      <c r="BJ78" s="160">
        <v>27</v>
      </c>
      <c r="BK78" s="160">
        <v>24</v>
      </c>
      <c r="BL78" s="160">
        <v>29</v>
      </c>
      <c r="BM78" s="160">
        <v>22</v>
      </c>
      <c r="BN78" s="160">
        <v>25</v>
      </c>
      <c r="BO78" s="160">
        <v>24</v>
      </c>
      <c r="BP78" s="160">
        <v>26</v>
      </c>
      <c r="BQ78" s="160">
        <v>34</v>
      </c>
      <c r="BR78" s="160">
        <v>22</v>
      </c>
      <c r="BS78" s="160">
        <v>32</v>
      </c>
      <c r="BT78" s="160">
        <v>33</v>
      </c>
      <c r="BU78" s="160">
        <v>24</v>
      </c>
      <c r="BV78" s="160">
        <v>41</v>
      </c>
      <c r="BW78" s="160">
        <v>21</v>
      </c>
      <c r="BX78" s="160">
        <v>32</v>
      </c>
      <c r="BY78" s="160">
        <v>34</v>
      </c>
      <c r="BZ78" s="160">
        <v>29</v>
      </c>
      <c r="CA78" s="160">
        <v>21</v>
      </c>
      <c r="CB78" s="160">
        <v>31</v>
      </c>
      <c r="CC78" s="160">
        <v>26</v>
      </c>
      <c r="CD78" s="160">
        <v>22</v>
      </c>
      <c r="CE78" s="160">
        <v>22</v>
      </c>
      <c r="CF78" s="160">
        <v>31</v>
      </c>
      <c r="CG78" s="160">
        <v>25</v>
      </c>
      <c r="CH78" s="160">
        <v>15</v>
      </c>
      <c r="CI78" s="160">
        <v>27</v>
      </c>
      <c r="CJ78" s="160">
        <v>24</v>
      </c>
      <c r="CK78" s="160">
        <v>24</v>
      </c>
      <c r="CL78" s="160">
        <v>31</v>
      </c>
      <c r="CM78" s="160">
        <v>26</v>
      </c>
      <c r="CN78" s="160">
        <v>22</v>
      </c>
      <c r="CO78" s="160">
        <v>24</v>
      </c>
      <c r="CP78" s="160">
        <v>22</v>
      </c>
      <c r="CQ78" s="160">
        <v>21</v>
      </c>
      <c r="CR78" s="160">
        <v>11</v>
      </c>
      <c r="CS78" s="160">
        <v>13</v>
      </c>
      <c r="CT78" s="160">
        <v>15</v>
      </c>
      <c r="CU78" s="160">
        <v>13</v>
      </c>
      <c r="CV78" s="160">
        <v>18</v>
      </c>
      <c r="CW78" s="160">
        <v>10</v>
      </c>
      <c r="CX78" s="160">
        <v>2</v>
      </c>
      <c r="CY78" s="160">
        <v>7</v>
      </c>
      <c r="CZ78" s="160">
        <v>4</v>
      </c>
      <c r="DA78" s="160">
        <v>6</v>
      </c>
      <c r="DB78" s="160">
        <v>9</v>
      </c>
      <c r="DC78" s="160">
        <v>6</v>
      </c>
      <c r="DD78" s="160">
        <v>7</v>
      </c>
      <c r="DE78" s="160">
        <v>5</v>
      </c>
      <c r="DF78" s="160">
        <v>4</v>
      </c>
      <c r="DG78" s="160">
        <v>3</v>
      </c>
      <c r="DH78" s="160">
        <v>1</v>
      </c>
      <c r="DI78" s="160">
        <v>9</v>
      </c>
      <c r="DJ78" s="160">
        <v>4</v>
      </c>
      <c r="DK78" s="160">
        <v>2</v>
      </c>
      <c r="DL78" s="160">
        <v>4</v>
      </c>
      <c r="DM78" s="160">
        <v>1</v>
      </c>
      <c r="DN78" s="160">
        <v>0</v>
      </c>
      <c r="DO78" s="160">
        <v>2</v>
      </c>
      <c r="DP78" s="160">
        <v>2</v>
      </c>
      <c r="DQ78" s="160">
        <v>0</v>
      </c>
      <c r="DR78" s="160">
        <v>0</v>
      </c>
      <c r="DS78" s="160">
        <v>0</v>
      </c>
      <c r="DT78" s="160">
        <v>0</v>
      </c>
      <c r="DU78" s="160">
        <v>0</v>
      </c>
      <c r="DV78" s="160">
        <v>0</v>
      </c>
      <c r="DW78" s="160">
        <v>0</v>
      </c>
      <c r="DX78" s="160">
        <v>0</v>
      </c>
      <c r="DY78" s="160">
        <v>0</v>
      </c>
      <c r="DZ78" s="160">
        <v>0</v>
      </c>
      <c r="EA78" s="160">
        <v>0</v>
      </c>
    </row>
    <row r="79" spans="1:131">
      <c r="A79">
        <v>8508</v>
      </c>
      <c r="B79" t="s">
        <v>210</v>
      </c>
      <c r="C79" s="14">
        <f t="shared" si="0"/>
        <v>9</v>
      </c>
      <c r="D79" s="264">
        <f t="shared" si="21"/>
        <v>1.1056511056511056</v>
      </c>
      <c r="E79" s="14">
        <f t="shared" si="2"/>
        <v>39</v>
      </c>
      <c r="F79" s="264">
        <f t="shared" si="22"/>
        <v>4.7911547911547911</v>
      </c>
      <c r="G79" s="14">
        <f t="shared" si="4"/>
        <v>54</v>
      </c>
      <c r="H79" s="264">
        <f t="shared" si="23"/>
        <v>6.6339066339066335</v>
      </c>
      <c r="I79" s="14">
        <f t="shared" si="6"/>
        <v>116</v>
      </c>
      <c r="J79" s="264">
        <f t="shared" si="24"/>
        <v>14.250614250614252</v>
      </c>
      <c r="K79" s="14">
        <f t="shared" si="8"/>
        <v>508</v>
      </c>
      <c r="L79" s="264">
        <f t="shared" si="25"/>
        <v>62.40786240786241</v>
      </c>
      <c r="M79" s="14">
        <f t="shared" si="10"/>
        <v>57</v>
      </c>
      <c r="N79" s="264">
        <f t="shared" si="26"/>
        <v>7.0024570024570023</v>
      </c>
      <c r="O79" s="14">
        <f t="shared" si="12"/>
        <v>31</v>
      </c>
      <c r="P79" s="264">
        <f t="shared" si="27"/>
        <v>3.8083538083538087</v>
      </c>
      <c r="Q79" s="14">
        <f t="shared" si="14"/>
        <v>814</v>
      </c>
      <c r="S79">
        <v>8508</v>
      </c>
      <c r="T79" t="s">
        <v>210</v>
      </c>
      <c r="U79" s="160">
        <v>814</v>
      </c>
      <c r="V79" s="160">
        <v>9</v>
      </c>
      <c r="W79" s="160">
        <v>13</v>
      </c>
      <c r="X79" s="160">
        <v>8</v>
      </c>
      <c r="Y79" s="160">
        <v>8</v>
      </c>
      <c r="Z79" s="160">
        <v>8</v>
      </c>
      <c r="AA79" s="160">
        <v>2</v>
      </c>
      <c r="AB79" s="160">
        <v>4</v>
      </c>
      <c r="AC79" s="160">
        <v>9</v>
      </c>
      <c r="AD79" s="160">
        <v>8</v>
      </c>
      <c r="AE79" s="160">
        <v>3</v>
      </c>
      <c r="AF79" s="160">
        <v>6</v>
      </c>
      <c r="AG79" s="160">
        <v>3</v>
      </c>
      <c r="AH79" s="160">
        <v>5</v>
      </c>
      <c r="AI79" s="160">
        <v>3</v>
      </c>
      <c r="AJ79" s="160">
        <v>7</v>
      </c>
      <c r="AK79" s="160">
        <v>6</v>
      </c>
      <c r="AL79" s="160">
        <v>6</v>
      </c>
      <c r="AM79" s="160">
        <v>3</v>
      </c>
      <c r="AN79" s="160">
        <v>4</v>
      </c>
      <c r="AO79" s="160">
        <v>14</v>
      </c>
      <c r="AP79" s="160">
        <v>16</v>
      </c>
      <c r="AQ79" s="160">
        <v>13</v>
      </c>
      <c r="AR79" s="160">
        <v>9</v>
      </c>
      <c r="AS79" s="160">
        <v>12</v>
      </c>
      <c r="AT79" s="160">
        <v>21</v>
      </c>
      <c r="AU79" s="160">
        <v>18</v>
      </c>
      <c r="AV79" s="160">
        <v>22</v>
      </c>
      <c r="AW79" s="160">
        <v>26</v>
      </c>
      <c r="AX79" s="160">
        <v>36</v>
      </c>
      <c r="AY79" s="160">
        <v>29</v>
      </c>
      <c r="AZ79" s="160">
        <v>32</v>
      </c>
      <c r="BA79" s="160">
        <v>31</v>
      </c>
      <c r="BB79" s="160">
        <v>26</v>
      </c>
      <c r="BC79" s="160">
        <v>27</v>
      </c>
      <c r="BD79" s="160">
        <v>25</v>
      </c>
      <c r="BE79" s="160">
        <v>23</v>
      </c>
      <c r="BF79" s="160">
        <v>16</v>
      </c>
      <c r="BG79" s="160">
        <v>9</v>
      </c>
      <c r="BH79" s="160">
        <v>9</v>
      </c>
      <c r="BI79" s="160">
        <v>18</v>
      </c>
      <c r="BJ79" s="160">
        <v>16</v>
      </c>
      <c r="BK79" s="160">
        <v>9</v>
      </c>
      <c r="BL79" s="160">
        <v>13</v>
      </c>
      <c r="BM79" s="160">
        <v>7</v>
      </c>
      <c r="BN79" s="160">
        <v>9</v>
      </c>
      <c r="BO79" s="160">
        <v>6</v>
      </c>
      <c r="BP79" s="160">
        <v>9</v>
      </c>
      <c r="BQ79" s="160">
        <v>4</v>
      </c>
      <c r="BR79" s="160">
        <v>6</v>
      </c>
      <c r="BS79" s="160">
        <v>3</v>
      </c>
      <c r="BT79" s="160">
        <v>8</v>
      </c>
      <c r="BU79" s="160">
        <v>5</v>
      </c>
      <c r="BV79" s="160">
        <v>5</v>
      </c>
      <c r="BW79" s="160">
        <v>7</v>
      </c>
      <c r="BX79" s="160">
        <v>5</v>
      </c>
      <c r="BY79" s="160">
        <v>3</v>
      </c>
      <c r="BZ79" s="160">
        <v>6</v>
      </c>
      <c r="CA79" s="160">
        <v>0</v>
      </c>
      <c r="CB79" s="160">
        <v>6</v>
      </c>
      <c r="CC79" s="160">
        <v>7</v>
      </c>
      <c r="CD79" s="160">
        <v>2</v>
      </c>
      <c r="CE79" s="160">
        <v>11</v>
      </c>
      <c r="CF79" s="160">
        <v>6</v>
      </c>
      <c r="CG79" s="160">
        <v>8</v>
      </c>
      <c r="CH79" s="160">
        <v>10</v>
      </c>
      <c r="CI79" s="160">
        <v>4</v>
      </c>
      <c r="CJ79" s="160">
        <v>4</v>
      </c>
      <c r="CK79" s="160">
        <v>4</v>
      </c>
      <c r="CL79" s="160">
        <v>6</v>
      </c>
      <c r="CM79" s="160">
        <v>5</v>
      </c>
      <c r="CN79" s="160">
        <v>2</v>
      </c>
      <c r="CO79" s="160">
        <v>8</v>
      </c>
      <c r="CP79" s="160">
        <v>3</v>
      </c>
      <c r="CQ79" s="160">
        <v>5</v>
      </c>
      <c r="CR79" s="160">
        <v>7</v>
      </c>
      <c r="CS79" s="160">
        <v>6</v>
      </c>
      <c r="CT79" s="160">
        <v>1</v>
      </c>
      <c r="CU79" s="160">
        <v>3</v>
      </c>
      <c r="CV79" s="160">
        <v>6</v>
      </c>
      <c r="CW79" s="160">
        <v>1</v>
      </c>
      <c r="CX79" s="160">
        <v>3</v>
      </c>
      <c r="CY79" s="160">
        <v>7</v>
      </c>
      <c r="CZ79" s="160">
        <v>2</v>
      </c>
      <c r="DA79" s="160">
        <v>2</v>
      </c>
      <c r="DB79" s="160">
        <v>3</v>
      </c>
      <c r="DC79" s="160">
        <v>3</v>
      </c>
      <c r="DD79" s="160">
        <v>2</v>
      </c>
      <c r="DE79" s="160">
        <v>4</v>
      </c>
      <c r="DF79" s="160">
        <v>1</v>
      </c>
      <c r="DG79" s="160">
        <v>1</v>
      </c>
      <c r="DH79" s="160">
        <v>1</v>
      </c>
      <c r="DI79" s="160">
        <v>0</v>
      </c>
      <c r="DJ79" s="160">
        <v>0</v>
      </c>
      <c r="DK79" s="160">
        <v>1</v>
      </c>
      <c r="DL79" s="160">
        <v>0</v>
      </c>
      <c r="DM79" s="160">
        <v>1</v>
      </c>
      <c r="DN79" s="160">
        <v>0</v>
      </c>
      <c r="DO79" s="160">
        <v>0</v>
      </c>
      <c r="DP79" s="160">
        <v>0</v>
      </c>
      <c r="DQ79" s="160">
        <v>0</v>
      </c>
      <c r="DR79" s="160">
        <v>0</v>
      </c>
      <c r="DS79" s="160">
        <v>0</v>
      </c>
      <c r="DT79" s="160">
        <v>0</v>
      </c>
      <c r="DU79" s="160">
        <v>0</v>
      </c>
      <c r="DV79" s="160">
        <v>0</v>
      </c>
      <c r="DW79" s="160">
        <v>0</v>
      </c>
      <c r="DX79" s="160">
        <v>0</v>
      </c>
      <c r="DY79" s="160">
        <v>0</v>
      </c>
      <c r="DZ79" s="160">
        <v>0</v>
      </c>
      <c r="EA79" s="160">
        <v>0</v>
      </c>
    </row>
    <row r="80" spans="1:131">
      <c r="A80" s="98">
        <v>8509</v>
      </c>
      <c r="B80" s="11" t="s">
        <v>211</v>
      </c>
      <c r="C80" s="13">
        <f t="shared" si="0"/>
        <v>8</v>
      </c>
      <c r="D80" s="263">
        <f t="shared" si="21"/>
        <v>1.2480499219968799</v>
      </c>
      <c r="E80" s="13">
        <f t="shared" si="2"/>
        <v>45</v>
      </c>
      <c r="F80" s="263">
        <f t="shared" si="22"/>
        <v>7.0202808112324488</v>
      </c>
      <c r="G80" s="13">
        <f t="shared" si="4"/>
        <v>42</v>
      </c>
      <c r="H80" s="263">
        <f t="shared" si="23"/>
        <v>6.5522620904836195</v>
      </c>
      <c r="I80" s="13">
        <f t="shared" si="6"/>
        <v>78</v>
      </c>
      <c r="J80" s="263">
        <f t="shared" si="24"/>
        <v>12.168486739469579</v>
      </c>
      <c r="K80" s="13">
        <f t="shared" si="8"/>
        <v>365</v>
      </c>
      <c r="L80" s="263">
        <f t="shared" si="25"/>
        <v>56.942277691107648</v>
      </c>
      <c r="M80" s="13">
        <f t="shared" si="10"/>
        <v>74</v>
      </c>
      <c r="N80" s="263">
        <f t="shared" si="26"/>
        <v>11.54446177847114</v>
      </c>
      <c r="O80" s="13">
        <f t="shared" si="12"/>
        <v>29</v>
      </c>
      <c r="P80" s="263">
        <f t="shared" si="27"/>
        <v>4.5241809672386895</v>
      </c>
      <c r="Q80" s="13">
        <f t="shared" si="14"/>
        <v>641</v>
      </c>
      <c r="S80">
        <v>8509</v>
      </c>
      <c r="T80" t="s">
        <v>211</v>
      </c>
      <c r="U80" s="160">
        <v>641</v>
      </c>
      <c r="V80" s="160">
        <v>8</v>
      </c>
      <c r="W80" s="160">
        <v>8</v>
      </c>
      <c r="X80" s="160">
        <v>10</v>
      </c>
      <c r="Y80" s="160">
        <v>8</v>
      </c>
      <c r="Z80" s="160">
        <v>8</v>
      </c>
      <c r="AA80" s="160">
        <v>11</v>
      </c>
      <c r="AB80" s="160">
        <v>4</v>
      </c>
      <c r="AC80" s="160">
        <v>5</v>
      </c>
      <c r="AD80" s="160">
        <v>4</v>
      </c>
      <c r="AE80" s="160">
        <v>6</v>
      </c>
      <c r="AF80" s="160">
        <v>4</v>
      </c>
      <c r="AG80" s="160">
        <v>1</v>
      </c>
      <c r="AH80" s="160">
        <v>6</v>
      </c>
      <c r="AI80" s="160">
        <v>4</v>
      </c>
      <c r="AJ80" s="160">
        <v>1</v>
      </c>
      <c r="AK80" s="160">
        <v>7</v>
      </c>
      <c r="AL80" s="160">
        <v>5</v>
      </c>
      <c r="AM80" s="160">
        <v>2</v>
      </c>
      <c r="AN80" s="160">
        <v>3</v>
      </c>
      <c r="AO80" s="160">
        <v>6</v>
      </c>
      <c r="AP80" s="160">
        <v>9</v>
      </c>
      <c r="AQ80" s="160">
        <v>10</v>
      </c>
      <c r="AR80" s="160">
        <v>9</v>
      </c>
      <c r="AS80" s="160">
        <v>9</v>
      </c>
      <c r="AT80" s="160">
        <v>7</v>
      </c>
      <c r="AU80" s="160">
        <v>18</v>
      </c>
      <c r="AV80" s="160">
        <v>19</v>
      </c>
      <c r="AW80" s="160">
        <v>21</v>
      </c>
      <c r="AX80" s="160">
        <v>30</v>
      </c>
      <c r="AY80" s="160">
        <v>18</v>
      </c>
      <c r="AZ80" s="160">
        <v>16</v>
      </c>
      <c r="BA80" s="160">
        <v>18</v>
      </c>
      <c r="BB80" s="160">
        <v>16</v>
      </c>
      <c r="BC80" s="160">
        <v>11</v>
      </c>
      <c r="BD80" s="160">
        <v>10</v>
      </c>
      <c r="BE80" s="160">
        <v>8</v>
      </c>
      <c r="BF80" s="160">
        <v>11</v>
      </c>
      <c r="BG80" s="160">
        <v>12</v>
      </c>
      <c r="BH80" s="160">
        <v>8</v>
      </c>
      <c r="BI80" s="160">
        <v>10</v>
      </c>
      <c r="BJ80" s="160">
        <v>3</v>
      </c>
      <c r="BK80" s="160">
        <v>9</v>
      </c>
      <c r="BL80" s="160">
        <v>6</v>
      </c>
      <c r="BM80" s="160">
        <v>4</v>
      </c>
      <c r="BN80" s="160">
        <v>5</v>
      </c>
      <c r="BO80" s="160">
        <v>7</v>
      </c>
      <c r="BP80" s="160">
        <v>6</v>
      </c>
      <c r="BQ80" s="160">
        <v>4</v>
      </c>
      <c r="BR80" s="160">
        <v>4</v>
      </c>
      <c r="BS80" s="160">
        <v>3</v>
      </c>
      <c r="BT80" s="160">
        <v>5</v>
      </c>
      <c r="BU80" s="160">
        <v>4</v>
      </c>
      <c r="BV80" s="160">
        <v>2</v>
      </c>
      <c r="BW80" s="160">
        <v>5</v>
      </c>
      <c r="BX80" s="160">
        <v>3</v>
      </c>
      <c r="BY80" s="160">
        <v>6</v>
      </c>
      <c r="BZ80" s="160">
        <v>8</v>
      </c>
      <c r="CA80" s="160">
        <v>9</v>
      </c>
      <c r="CB80" s="160">
        <v>6</v>
      </c>
      <c r="CC80" s="160">
        <v>8</v>
      </c>
      <c r="CD80" s="160">
        <v>8</v>
      </c>
      <c r="CE80" s="160">
        <v>5</v>
      </c>
      <c r="CF80" s="160">
        <v>9</v>
      </c>
      <c r="CG80" s="160">
        <v>4</v>
      </c>
      <c r="CH80" s="160">
        <v>6</v>
      </c>
      <c r="CI80" s="160">
        <v>8</v>
      </c>
      <c r="CJ80" s="160">
        <v>10</v>
      </c>
      <c r="CK80" s="160">
        <v>7</v>
      </c>
      <c r="CL80" s="160">
        <v>3</v>
      </c>
      <c r="CM80" s="160">
        <v>6</v>
      </c>
      <c r="CN80" s="160">
        <v>8</v>
      </c>
      <c r="CO80" s="160">
        <v>6</v>
      </c>
      <c r="CP80" s="160">
        <v>7</v>
      </c>
      <c r="CQ80" s="160">
        <v>4</v>
      </c>
      <c r="CR80" s="160">
        <v>6</v>
      </c>
      <c r="CS80" s="160">
        <v>5</v>
      </c>
      <c r="CT80" s="160">
        <v>7</v>
      </c>
      <c r="CU80" s="160">
        <v>6</v>
      </c>
      <c r="CV80" s="160">
        <v>2</v>
      </c>
      <c r="CW80" s="160">
        <v>7</v>
      </c>
      <c r="CX80" s="160">
        <v>4</v>
      </c>
      <c r="CY80" s="160">
        <v>2</v>
      </c>
      <c r="CZ80" s="160">
        <v>3</v>
      </c>
      <c r="DA80" s="160">
        <v>2</v>
      </c>
      <c r="DB80" s="160">
        <v>2</v>
      </c>
      <c r="DC80" s="160">
        <v>2</v>
      </c>
      <c r="DD80" s="160">
        <v>4</v>
      </c>
      <c r="DE80" s="160">
        <v>4</v>
      </c>
      <c r="DF80" s="160">
        <v>1</v>
      </c>
      <c r="DG80" s="160">
        <v>1</v>
      </c>
      <c r="DH80" s="160">
        <v>1</v>
      </c>
      <c r="DI80" s="160">
        <v>0</v>
      </c>
      <c r="DJ80" s="160">
        <v>1</v>
      </c>
      <c r="DK80" s="160">
        <v>1</v>
      </c>
      <c r="DL80" s="160">
        <v>0</v>
      </c>
      <c r="DM80" s="160">
        <v>0</v>
      </c>
      <c r="DN80" s="160">
        <v>0</v>
      </c>
      <c r="DO80" s="160">
        <v>0</v>
      </c>
      <c r="DP80" s="160">
        <v>0</v>
      </c>
      <c r="DQ80" s="160">
        <v>1</v>
      </c>
      <c r="DR80" s="160">
        <v>0</v>
      </c>
      <c r="DS80" s="160">
        <v>0</v>
      </c>
      <c r="DT80" s="160">
        <v>0</v>
      </c>
      <c r="DU80" s="160">
        <v>0</v>
      </c>
      <c r="DV80" s="160">
        <v>0</v>
      </c>
      <c r="DW80" s="160">
        <v>0</v>
      </c>
      <c r="DX80" s="160">
        <v>0</v>
      </c>
      <c r="DY80" s="160">
        <v>0</v>
      </c>
      <c r="DZ80" s="160">
        <v>0</v>
      </c>
      <c r="EA80" s="160">
        <v>0</v>
      </c>
    </row>
    <row r="81" spans="1:131">
      <c r="A81">
        <v>8610</v>
      </c>
      <c r="B81" t="s">
        <v>212</v>
      </c>
      <c r="C81" s="14">
        <f t="shared" si="0"/>
        <v>3</v>
      </c>
      <c r="D81" s="264">
        <f t="shared" si="21"/>
        <v>1.1494252873563218</v>
      </c>
      <c r="E81" s="14">
        <f t="shared" si="2"/>
        <v>10</v>
      </c>
      <c r="F81" s="264">
        <f t="shared" si="22"/>
        <v>3.8314176245210727</v>
      </c>
      <c r="G81" s="14">
        <f t="shared" si="4"/>
        <v>34</v>
      </c>
      <c r="H81" s="264">
        <f t="shared" si="23"/>
        <v>13.026819923371647</v>
      </c>
      <c r="I81" s="14">
        <f t="shared" si="6"/>
        <v>42</v>
      </c>
      <c r="J81" s="264">
        <f t="shared" si="24"/>
        <v>16.091954022988507</v>
      </c>
      <c r="K81" s="14">
        <f t="shared" si="8"/>
        <v>142</v>
      </c>
      <c r="L81" s="264">
        <f t="shared" si="25"/>
        <v>54.406130268199234</v>
      </c>
      <c r="M81" s="14">
        <f t="shared" si="10"/>
        <v>22</v>
      </c>
      <c r="N81" s="264">
        <f t="shared" si="26"/>
        <v>8.4291187739463602</v>
      </c>
      <c r="O81" s="14">
        <f t="shared" si="12"/>
        <v>8</v>
      </c>
      <c r="P81" s="264">
        <f t="shared" si="27"/>
        <v>3.0651340996168579</v>
      </c>
      <c r="Q81" s="14">
        <f t="shared" si="14"/>
        <v>261</v>
      </c>
      <c r="S81">
        <v>8610</v>
      </c>
      <c r="T81" t="s">
        <v>212</v>
      </c>
      <c r="U81" s="160">
        <v>261</v>
      </c>
      <c r="V81" s="160">
        <v>3</v>
      </c>
      <c r="W81" s="160">
        <v>1</v>
      </c>
      <c r="X81" s="160">
        <v>1</v>
      </c>
      <c r="Y81" s="160">
        <v>3</v>
      </c>
      <c r="Z81" s="160">
        <v>1</v>
      </c>
      <c r="AA81" s="160">
        <v>4</v>
      </c>
      <c r="AB81" s="160">
        <v>4</v>
      </c>
      <c r="AC81" s="160">
        <v>3</v>
      </c>
      <c r="AD81" s="160">
        <v>3</v>
      </c>
      <c r="AE81" s="160">
        <v>3</v>
      </c>
      <c r="AF81" s="160">
        <v>4</v>
      </c>
      <c r="AG81" s="160">
        <v>4</v>
      </c>
      <c r="AH81" s="160">
        <v>4</v>
      </c>
      <c r="AI81" s="160">
        <v>4</v>
      </c>
      <c r="AJ81" s="160">
        <v>2</v>
      </c>
      <c r="AK81" s="160">
        <v>3</v>
      </c>
      <c r="AL81" s="160">
        <v>5</v>
      </c>
      <c r="AM81" s="160">
        <v>4</v>
      </c>
      <c r="AN81" s="160">
        <v>3</v>
      </c>
      <c r="AO81" s="160">
        <v>3</v>
      </c>
      <c r="AP81" s="160">
        <v>2</v>
      </c>
      <c r="AQ81" s="160">
        <v>6</v>
      </c>
      <c r="AR81" s="160">
        <v>6</v>
      </c>
      <c r="AS81" s="160">
        <v>6</v>
      </c>
      <c r="AT81" s="160">
        <v>5</v>
      </c>
      <c r="AU81" s="160">
        <v>2</v>
      </c>
      <c r="AV81" s="160">
        <v>4</v>
      </c>
      <c r="AW81" s="160">
        <v>2</v>
      </c>
      <c r="AX81" s="160">
        <v>4</v>
      </c>
      <c r="AY81" s="160">
        <v>6</v>
      </c>
      <c r="AZ81" s="160">
        <v>3</v>
      </c>
      <c r="BA81" s="160">
        <v>8</v>
      </c>
      <c r="BB81" s="160">
        <v>4</v>
      </c>
      <c r="BC81" s="160">
        <v>3</v>
      </c>
      <c r="BD81" s="160">
        <v>2</v>
      </c>
      <c r="BE81" s="160">
        <v>2</v>
      </c>
      <c r="BF81" s="160">
        <v>1</v>
      </c>
      <c r="BG81" s="160">
        <v>2</v>
      </c>
      <c r="BH81" s="160">
        <v>9</v>
      </c>
      <c r="BI81" s="160">
        <v>1</v>
      </c>
      <c r="BJ81" s="160">
        <v>1</v>
      </c>
      <c r="BK81" s="160">
        <v>6</v>
      </c>
      <c r="BL81" s="160">
        <v>1</v>
      </c>
      <c r="BM81" s="160">
        <v>1</v>
      </c>
      <c r="BN81" s="160">
        <v>0</v>
      </c>
      <c r="BO81" s="160">
        <v>1</v>
      </c>
      <c r="BP81" s="160">
        <v>7</v>
      </c>
      <c r="BQ81" s="160">
        <v>2</v>
      </c>
      <c r="BR81" s="160">
        <v>2</v>
      </c>
      <c r="BS81" s="160">
        <v>3</v>
      </c>
      <c r="BT81" s="160">
        <v>6</v>
      </c>
      <c r="BU81" s="160">
        <v>2</v>
      </c>
      <c r="BV81" s="160">
        <v>5</v>
      </c>
      <c r="BW81" s="160">
        <v>6</v>
      </c>
      <c r="BX81" s="160">
        <v>4</v>
      </c>
      <c r="BY81" s="160">
        <v>6</v>
      </c>
      <c r="BZ81" s="160">
        <v>3</v>
      </c>
      <c r="CA81" s="160">
        <v>1</v>
      </c>
      <c r="CB81" s="160">
        <v>9</v>
      </c>
      <c r="CC81" s="160">
        <v>3</v>
      </c>
      <c r="CD81" s="160">
        <v>3</v>
      </c>
      <c r="CE81" s="160">
        <v>2</v>
      </c>
      <c r="CF81" s="160">
        <v>5</v>
      </c>
      <c r="CG81" s="160">
        <v>4</v>
      </c>
      <c r="CH81" s="160">
        <v>3</v>
      </c>
      <c r="CI81" s="160">
        <v>1</v>
      </c>
      <c r="CJ81" s="160">
        <v>4</v>
      </c>
      <c r="CK81" s="160">
        <v>0</v>
      </c>
      <c r="CL81" s="160">
        <v>3</v>
      </c>
      <c r="CM81" s="160">
        <v>0</v>
      </c>
      <c r="CN81" s="160">
        <v>3</v>
      </c>
      <c r="CO81" s="160">
        <v>3</v>
      </c>
      <c r="CP81" s="160">
        <v>1</v>
      </c>
      <c r="CQ81" s="160">
        <v>4</v>
      </c>
      <c r="CR81" s="160">
        <v>3</v>
      </c>
      <c r="CS81" s="160">
        <v>1</v>
      </c>
      <c r="CT81" s="160">
        <v>2</v>
      </c>
      <c r="CU81" s="160">
        <v>1</v>
      </c>
      <c r="CV81" s="160">
        <v>1</v>
      </c>
      <c r="CW81" s="160">
        <v>0</v>
      </c>
      <c r="CX81" s="160">
        <v>1</v>
      </c>
      <c r="CY81" s="160">
        <v>1</v>
      </c>
      <c r="CZ81" s="160">
        <v>1</v>
      </c>
      <c r="DA81" s="160">
        <v>0</v>
      </c>
      <c r="DB81" s="160">
        <v>1</v>
      </c>
      <c r="DC81" s="160">
        <v>1</v>
      </c>
      <c r="DD81" s="160">
        <v>1</v>
      </c>
      <c r="DE81" s="160">
        <v>0</v>
      </c>
      <c r="DF81" s="160">
        <v>0</v>
      </c>
      <c r="DG81" s="160">
        <v>2</v>
      </c>
      <c r="DH81" s="160">
        <v>0</v>
      </c>
      <c r="DI81" s="160">
        <v>0</v>
      </c>
      <c r="DJ81" s="160">
        <v>0</v>
      </c>
      <c r="DK81" s="160">
        <v>0</v>
      </c>
      <c r="DL81" s="160">
        <v>0</v>
      </c>
      <c r="DM81" s="160">
        <v>0</v>
      </c>
      <c r="DN81" s="160">
        <v>0</v>
      </c>
      <c r="DO81" s="160">
        <v>0</v>
      </c>
      <c r="DP81" s="160">
        <v>0</v>
      </c>
      <c r="DQ81" s="160">
        <v>0</v>
      </c>
      <c r="DR81" s="160">
        <v>0</v>
      </c>
      <c r="DS81" s="160">
        <v>0</v>
      </c>
      <c r="DT81" s="160">
        <v>0</v>
      </c>
      <c r="DU81" s="160">
        <v>0</v>
      </c>
      <c r="DV81" s="160">
        <v>0</v>
      </c>
      <c r="DW81" s="160">
        <v>0</v>
      </c>
      <c r="DX81" s="160">
        <v>0</v>
      </c>
      <c r="DY81" s="160">
        <v>0</v>
      </c>
      <c r="DZ81" s="160">
        <v>0</v>
      </c>
      <c r="EA81" s="160">
        <v>0</v>
      </c>
    </row>
    <row r="82" spans="1:131">
      <c r="A82" s="11">
        <v>8613</v>
      </c>
      <c r="B82" s="11" t="s">
        <v>213</v>
      </c>
      <c r="C82" s="13">
        <f t="shared" si="0"/>
        <v>21</v>
      </c>
      <c r="D82" s="263">
        <f t="shared" si="21"/>
        <v>1.06544901065449</v>
      </c>
      <c r="E82" s="13">
        <f t="shared" si="2"/>
        <v>96</v>
      </c>
      <c r="F82" s="263">
        <f t="shared" si="22"/>
        <v>4.8706240487062402</v>
      </c>
      <c r="G82" s="13">
        <f t="shared" si="4"/>
        <v>226</v>
      </c>
      <c r="H82" s="263">
        <f t="shared" si="23"/>
        <v>11.466260781329273</v>
      </c>
      <c r="I82" s="13">
        <f t="shared" si="6"/>
        <v>283</v>
      </c>
      <c r="J82" s="263">
        <f t="shared" si="24"/>
        <v>14.358193810248604</v>
      </c>
      <c r="K82" s="13">
        <f t="shared" si="8"/>
        <v>1046</v>
      </c>
      <c r="L82" s="263">
        <f t="shared" si="25"/>
        <v>53.069507864028409</v>
      </c>
      <c r="M82" s="13">
        <f t="shared" si="10"/>
        <v>208</v>
      </c>
      <c r="N82" s="263">
        <f t="shared" si="26"/>
        <v>10.553018772196854</v>
      </c>
      <c r="O82" s="13">
        <f t="shared" si="12"/>
        <v>91</v>
      </c>
      <c r="P82" s="263">
        <f t="shared" si="27"/>
        <v>4.6169457128361238</v>
      </c>
      <c r="Q82" s="13">
        <f t="shared" si="14"/>
        <v>1971</v>
      </c>
      <c r="S82">
        <v>8613</v>
      </c>
      <c r="T82" t="s">
        <v>213</v>
      </c>
      <c r="U82" s="160">
        <v>1971</v>
      </c>
      <c r="V82" s="160">
        <v>21</v>
      </c>
      <c r="W82" s="160">
        <v>19</v>
      </c>
      <c r="X82" s="160">
        <v>22</v>
      </c>
      <c r="Y82" s="160">
        <v>22</v>
      </c>
      <c r="Z82" s="160">
        <v>16</v>
      </c>
      <c r="AA82" s="160">
        <v>17</v>
      </c>
      <c r="AB82" s="160">
        <v>18</v>
      </c>
      <c r="AC82" s="160">
        <v>26</v>
      </c>
      <c r="AD82" s="160">
        <v>21</v>
      </c>
      <c r="AE82" s="160">
        <v>22</v>
      </c>
      <c r="AF82" s="160">
        <v>27</v>
      </c>
      <c r="AG82" s="160">
        <v>22</v>
      </c>
      <c r="AH82" s="160">
        <v>14</v>
      </c>
      <c r="AI82" s="160">
        <v>25</v>
      </c>
      <c r="AJ82" s="160">
        <v>22</v>
      </c>
      <c r="AK82" s="160">
        <v>29</v>
      </c>
      <c r="AL82" s="160">
        <v>20</v>
      </c>
      <c r="AM82" s="160">
        <v>26</v>
      </c>
      <c r="AN82" s="160">
        <v>32</v>
      </c>
      <c r="AO82" s="160">
        <v>20</v>
      </c>
      <c r="AP82" s="160">
        <v>31</v>
      </c>
      <c r="AQ82" s="160">
        <v>39</v>
      </c>
      <c r="AR82" s="160">
        <v>31</v>
      </c>
      <c r="AS82" s="160">
        <v>21</v>
      </c>
      <c r="AT82" s="160">
        <v>32</v>
      </c>
      <c r="AU82" s="160">
        <v>31</v>
      </c>
      <c r="AV82" s="160">
        <v>24</v>
      </c>
      <c r="AW82" s="160">
        <v>39</v>
      </c>
      <c r="AX82" s="160">
        <v>46</v>
      </c>
      <c r="AY82" s="160">
        <v>23</v>
      </c>
      <c r="AZ82" s="160">
        <v>36</v>
      </c>
      <c r="BA82" s="160">
        <v>28</v>
      </c>
      <c r="BB82" s="160">
        <v>30</v>
      </c>
      <c r="BC82" s="160">
        <v>36</v>
      </c>
      <c r="BD82" s="160">
        <v>38</v>
      </c>
      <c r="BE82" s="160">
        <v>32</v>
      </c>
      <c r="BF82" s="160">
        <v>35</v>
      </c>
      <c r="BG82" s="160">
        <v>25</v>
      </c>
      <c r="BH82" s="160">
        <v>24</v>
      </c>
      <c r="BI82" s="160">
        <v>26</v>
      </c>
      <c r="BJ82" s="160">
        <v>28</v>
      </c>
      <c r="BK82" s="160">
        <v>23</v>
      </c>
      <c r="BL82" s="160">
        <v>17</v>
      </c>
      <c r="BM82" s="160">
        <v>28</v>
      </c>
      <c r="BN82" s="160">
        <v>26</v>
      </c>
      <c r="BO82" s="160">
        <v>19</v>
      </c>
      <c r="BP82" s="160">
        <v>26</v>
      </c>
      <c r="BQ82" s="160">
        <v>16</v>
      </c>
      <c r="BR82" s="160">
        <v>19</v>
      </c>
      <c r="BS82" s="160">
        <v>19</v>
      </c>
      <c r="BT82" s="160">
        <v>27</v>
      </c>
      <c r="BU82" s="160">
        <v>23</v>
      </c>
      <c r="BV82" s="160">
        <v>13</v>
      </c>
      <c r="BW82" s="160">
        <v>21</v>
      </c>
      <c r="BX82" s="160">
        <v>22</v>
      </c>
      <c r="BY82" s="160">
        <v>24</v>
      </c>
      <c r="BZ82" s="160">
        <v>33</v>
      </c>
      <c r="CA82" s="160">
        <v>20</v>
      </c>
      <c r="CB82" s="160">
        <v>21</v>
      </c>
      <c r="CC82" s="160">
        <v>30</v>
      </c>
      <c r="CD82" s="160">
        <v>26</v>
      </c>
      <c r="CE82" s="160">
        <v>21</v>
      </c>
      <c r="CF82" s="160">
        <v>26</v>
      </c>
      <c r="CG82" s="160">
        <v>26</v>
      </c>
      <c r="CH82" s="160">
        <v>18</v>
      </c>
      <c r="CI82" s="160">
        <v>19</v>
      </c>
      <c r="CJ82" s="160">
        <v>13</v>
      </c>
      <c r="CK82" s="160">
        <v>17</v>
      </c>
      <c r="CL82" s="160">
        <v>24</v>
      </c>
      <c r="CM82" s="160">
        <v>14</v>
      </c>
      <c r="CN82" s="160">
        <v>11</v>
      </c>
      <c r="CO82" s="160">
        <v>23</v>
      </c>
      <c r="CP82" s="160">
        <v>11</v>
      </c>
      <c r="CQ82" s="160">
        <v>10</v>
      </c>
      <c r="CR82" s="160">
        <v>20</v>
      </c>
      <c r="CS82" s="160">
        <v>15</v>
      </c>
      <c r="CT82" s="160">
        <v>27</v>
      </c>
      <c r="CU82" s="160">
        <v>8</v>
      </c>
      <c r="CV82" s="160">
        <v>15</v>
      </c>
      <c r="CW82" s="160">
        <v>13</v>
      </c>
      <c r="CX82" s="160">
        <v>6</v>
      </c>
      <c r="CY82" s="160">
        <v>7</v>
      </c>
      <c r="CZ82" s="160">
        <v>6</v>
      </c>
      <c r="DA82" s="160">
        <v>11</v>
      </c>
      <c r="DB82" s="160">
        <v>14</v>
      </c>
      <c r="DC82" s="160">
        <v>7</v>
      </c>
      <c r="DD82" s="160">
        <v>6</v>
      </c>
      <c r="DE82" s="160">
        <v>4</v>
      </c>
      <c r="DF82" s="160">
        <v>4</v>
      </c>
      <c r="DG82" s="160">
        <v>3</v>
      </c>
      <c r="DH82" s="160">
        <v>3</v>
      </c>
      <c r="DI82" s="160">
        <v>6</v>
      </c>
      <c r="DJ82" s="160">
        <v>4</v>
      </c>
      <c r="DK82" s="160">
        <v>1</v>
      </c>
      <c r="DL82" s="160">
        <v>1</v>
      </c>
      <c r="DM82" s="160">
        <v>1</v>
      </c>
      <c r="DN82" s="160">
        <v>4</v>
      </c>
      <c r="DO82" s="160">
        <v>1</v>
      </c>
      <c r="DP82" s="160">
        <v>0</v>
      </c>
      <c r="DQ82" s="160">
        <v>1</v>
      </c>
      <c r="DR82" s="160">
        <v>1</v>
      </c>
      <c r="DS82" s="160">
        <v>0</v>
      </c>
      <c r="DT82" s="160">
        <v>0</v>
      </c>
      <c r="DU82" s="160">
        <v>0</v>
      </c>
      <c r="DV82" s="160">
        <v>0</v>
      </c>
      <c r="DW82" s="160">
        <v>0</v>
      </c>
      <c r="DX82" s="160">
        <v>0</v>
      </c>
      <c r="DY82" s="160">
        <v>0</v>
      </c>
      <c r="DZ82" s="160">
        <v>0</v>
      </c>
      <c r="EA82" s="160">
        <v>0</v>
      </c>
    </row>
    <row r="83" spans="1:131">
      <c r="A83">
        <v>8614</v>
      </c>
      <c r="B83" t="s">
        <v>214</v>
      </c>
      <c r="C83" s="14">
        <f t="shared" si="0"/>
        <v>34</v>
      </c>
      <c r="D83" s="264">
        <f t="shared" si="21"/>
        <v>1.8784530386740332</v>
      </c>
      <c r="E83" s="14">
        <f t="shared" si="2"/>
        <v>112</v>
      </c>
      <c r="F83" s="264">
        <f t="shared" si="22"/>
        <v>6.1878453038674035</v>
      </c>
      <c r="G83" s="14">
        <f t="shared" si="4"/>
        <v>186</v>
      </c>
      <c r="H83" s="264">
        <f t="shared" si="23"/>
        <v>10.276243093922652</v>
      </c>
      <c r="I83" s="14">
        <f t="shared" si="6"/>
        <v>226</v>
      </c>
      <c r="J83" s="264">
        <f t="shared" si="24"/>
        <v>12.486187845303867</v>
      </c>
      <c r="K83" s="14">
        <f t="shared" si="8"/>
        <v>975</v>
      </c>
      <c r="L83" s="264">
        <f t="shared" si="25"/>
        <v>53.867403314917127</v>
      </c>
      <c r="M83" s="14">
        <f t="shared" si="10"/>
        <v>210</v>
      </c>
      <c r="N83" s="264">
        <f t="shared" si="26"/>
        <v>11.602209944751381</v>
      </c>
      <c r="O83" s="14">
        <f t="shared" si="12"/>
        <v>67</v>
      </c>
      <c r="P83" s="264">
        <f t="shared" si="27"/>
        <v>3.7016574585635356</v>
      </c>
      <c r="Q83" s="14">
        <f t="shared" si="14"/>
        <v>1810</v>
      </c>
      <c r="S83">
        <v>8614</v>
      </c>
      <c r="T83" t="s">
        <v>214</v>
      </c>
      <c r="U83" s="160">
        <v>1810</v>
      </c>
      <c r="V83" s="160">
        <v>34</v>
      </c>
      <c r="W83" s="160">
        <v>17</v>
      </c>
      <c r="X83" s="160">
        <v>25</v>
      </c>
      <c r="Y83" s="160">
        <v>26</v>
      </c>
      <c r="Z83" s="160">
        <v>27</v>
      </c>
      <c r="AA83" s="160">
        <v>17</v>
      </c>
      <c r="AB83" s="160">
        <v>22</v>
      </c>
      <c r="AC83" s="160">
        <v>21</v>
      </c>
      <c r="AD83" s="160">
        <v>27</v>
      </c>
      <c r="AE83" s="160">
        <v>13</v>
      </c>
      <c r="AF83" s="160">
        <v>22</v>
      </c>
      <c r="AG83" s="160">
        <v>19</v>
      </c>
      <c r="AH83" s="160">
        <v>15</v>
      </c>
      <c r="AI83" s="160">
        <v>15</v>
      </c>
      <c r="AJ83" s="160">
        <v>14</v>
      </c>
      <c r="AK83" s="160">
        <v>18</v>
      </c>
      <c r="AL83" s="160">
        <v>23</v>
      </c>
      <c r="AM83" s="160">
        <v>16</v>
      </c>
      <c r="AN83" s="160">
        <v>21</v>
      </c>
      <c r="AO83" s="160">
        <v>20</v>
      </c>
      <c r="AP83" s="160">
        <v>19</v>
      </c>
      <c r="AQ83" s="160">
        <v>17</v>
      </c>
      <c r="AR83" s="160">
        <v>27</v>
      </c>
      <c r="AS83" s="160">
        <v>18</v>
      </c>
      <c r="AT83" s="160">
        <v>32</v>
      </c>
      <c r="AU83" s="160">
        <v>33</v>
      </c>
      <c r="AV83" s="160">
        <v>26</v>
      </c>
      <c r="AW83" s="160">
        <v>30</v>
      </c>
      <c r="AX83" s="160">
        <v>38</v>
      </c>
      <c r="AY83" s="160">
        <v>42</v>
      </c>
      <c r="AZ83" s="160">
        <v>35</v>
      </c>
      <c r="BA83" s="160">
        <v>23</v>
      </c>
      <c r="BB83" s="160">
        <v>29</v>
      </c>
      <c r="BC83" s="160">
        <v>20</v>
      </c>
      <c r="BD83" s="160">
        <v>23</v>
      </c>
      <c r="BE83" s="160">
        <v>30</v>
      </c>
      <c r="BF83" s="160">
        <v>27</v>
      </c>
      <c r="BG83" s="160">
        <v>23</v>
      </c>
      <c r="BH83" s="160">
        <v>19</v>
      </c>
      <c r="BI83" s="160">
        <v>17</v>
      </c>
      <c r="BJ83" s="160">
        <v>12</v>
      </c>
      <c r="BK83" s="160">
        <v>18</v>
      </c>
      <c r="BL83" s="160">
        <v>27</v>
      </c>
      <c r="BM83" s="160">
        <v>12</v>
      </c>
      <c r="BN83" s="160">
        <v>23</v>
      </c>
      <c r="BO83" s="160">
        <v>16</v>
      </c>
      <c r="BP83" s="160">
        <v>25</v>
      </c>
      <c r="BQ83" s="160">
        <v>21</v>
      </c>
      <c r="BR83" s="160">
        <v>21</v>
      </c>
      <c r="BS83" s="160">
        <v>17</v>
      </c>
      <c r="BT83" s="160">
        <v>19</v>
      </c>
      <c r="BU83" s="160">
        <v>18</v>
      </c>
      <c r="BV83" s="160">
        <v>17</v>
      </c>
      <c r="BW83" s="160">
        <v>21</v>
      </c>
      <c r="BX83" s="160">
        <v>22</v>
      </c>
      <c r="BY83" s="160">
        <v>22</v>
      </c>
      <c r="BZ83" s="160">
        <v>26</v>
      </c>
      <c r="CA83" s="160">
        <v>31</v>
      </c>
      <c r="CB83" s="160">
        <v>29</v>
      </c>
      <c r="CC83" s="160">
        <v>19</v>
      </c>
      <c r="CD83" s="160">
        <v>23</v>
      </c>
      <c r="CE83" s="160">
        <v>29</v>
      </c>
      <c r="CF83" s="160">
        <v>33</v>
      </c>
      <c r="CG83" s="160">
        <v>18</v>
      </c>
      <c r="CH83" s="160">
        <v>25</v>
      </c>
      <c r="CI83" s="160">
        <v>22</v>
      </c>
      <c r="CJ83" s="160">
        <v>27</v>
      </c>
      <c r="CK83" s="160">
        <v>21</v>
      </c>
      <c r="CL83" s="160">
        <v>27</v>
      </c>
      <c r="CM83" s="160">
        <v>25</v>
      </c>
      <c r="CN83" s="160">
        <v>11</v>
      </c>
      <c r="CO83" s="160">
        <v>21</v>
      </c>
      <c r="CP83" s="160">
        <v>14</v>
      </c>
      <c r="CQ83" s="160">
        <v>14</v>
      </c>
      <c r="CR83" s="160">
        <v>15</v>
      </c>
      <c r="CS83" s="160">
        <v>15</v>
      </c>
      <c r="CT83" s="160">
        <v>20</v>
      </c>
      <c r="CU83" s="160">
        <v>9</v>
      </c>
      <c r="CV83" s="160">
        <v>12</v>
      </c>
      <c r="CW83" s="160">
        <v>6</v>
      </c>
      <c r="CX83" s="160">
        <v>11</v>
      </c>
      <c r="CY83" s="160">
        <v>9</v>
      </c>
      <c r="CZ83" s="160">
        <v>6</v>
      </c>
      <c r="DA83" s="160">
        <v>8</v>
      </c>
      <c r="DB83" s="160">
        <v>7</v>
      </c>
      <c r="DC83" s="160">
        <v>2</v>
      </c>
      <c r="DD83" s="160">
        <v>2</v>
      </c>
      <c r="DE83" s="160">
        <v>4</v>
      </c>
      <c r="DF83" s="160">
        <v>4</v>
      </c>
      <c r="DG83" s="160">
        <v>5</v>
      </c>
      <c r="DH83" s="160">
        <v>5</v>
      </c>
      <c r="DI83" s="160">
        <v>0</v>
      </c>
      <c r="DJ83" s="160">
        <v>1</v>
      </c>
      <c r="DK83" s="160">
        <v>1</v>
      </c>
      <c r="DL83" s="160">
        <v>1</v>
      </c>
      <c r="DM83" s="160">
        <v>0</v>
      </c>
      <c r="DN83" s="160">
        <v>1</v>
      </c>
      <c r="DO83" s="160">
        <v>0</v>
      </c>
      <c r="DP83" s="160">
        <v>0</v>
      </c>
      <c r="DQ83" s="160">
        <v>0</v>
      </c>
      <c r="DR83" s="160">
        <v>0</v>
      </c>
      <c r="DS83" s="160">
        <v>0</v>
      </c>
      <c r="DT83" s="160">
        <v>0</v>
      </c>
      <c r="DU83" s="160">
        <v>0</v>
      </c>
      <c r="DV83" s="160">
        <v>0</v>
      </c>
      <c r="DW83" s="160">
        <v>0</v>
      </c>
      <c r="DX83" s="160">
        <v>0</v>
      </c>
      <c r="DY83" s="160">
        <v>0</v>
      </c>
      <c r="DZ83" s="160">
        <v>0</v>
      </c>
      <c r="EA83" s="160">
        <v>0</v>
      </c>
    </row>
    <row r="84" spans="1:131">
      <c r="A84" s="98">
        <v>8710</v>
      </c>
      <c r="B84" s="11" t="s">
        <v>215</v>
      </c>
      <c r="C84" s="13">
        <f t="shared" si="0"/>
        <v>9</v>
      </c>
      <c r="D84" s="263">
        <f t="shared" si="21"/>
        <v>1.1002444987775062</v>
      </c>
      <c r="E84" s="13">
        <f t="shared" si="2"/>
        <v>39</v>
      </c>
      <c r="F84" s="263">
        <f t="shared" si="22"/>
        <v>4.7677261613691932</v>
      </c>
      <c r="G84" s="13">
        <f t="shared" si="4"/>
        <v>74</v>
      </c>
      <c r="H84" s="263">
        <f t="shared" si="23"/>
        <v>9.0464547677261606</v>
      </c>
      <c r="I84" s="13">
        <f t="shared" si="6"/>
        <v>131</v>
      </c>
      <c r="J84" s="263">
        <f t="shared" si="24"/>
        <v>16.014669926650367</v>
      </c>
      <c r="K84" s="13">
        <f t="shared" si="8"/>
        <v>461</v>
      </c>
      <c r="L84" s="263">
        <f t="shared" si="25"/>
        <v>56.356968215158922</v>
      </c>
      <c r="M84" s="13">
        <f t="shared" si="10"/>
        <v>64</v>
      </c>
      <c r="N84" s="263">
        <f t="shared" si="26"/>
        <v>7.8239608801955987</v>
      </c>
      <c r="O84" s="13">
        <f t="shared" si="12"/>
        <v>40</v>
      </c>
      <c r="P84" s="263">
        <f t="shared" si="27"/>
        <v>4.8899755501222497</v>
      </c>
      <c r="Q84" s="13">
        <f t="shared" si="14"/>
        <v>818</v>
      </c>
      <c r="S84">
        <v>8710</v>
      </c>
      <c r="T84" t="s">
        <v>215</v>
      </c>
      <c r="U84" s="160">
        <v>818</v>
      </c>
      <c r="V84" s="160">
        <v>9</v>
      </c>
      <c r="W84" s="160">
        <v>9</v>
      </c>
      <c r="X84" s="160">
        <v>8</v>
      </c>
      <c r="Y84" s="160">
        <v>6</v>
      </c>
      <c r="Z84" s="160">
        <v>9</v>
      </c>
      <c r="AA84" s="160">
        <v>7</v>
      </c>
      <c r="AB84" s="160">
        <v>9</v>
      </c>
      <c r="AC84" s="160">
        <v>11</v>
      </c>
      <c r="AD84" s="160">
        <v>5</v>
      </c>
      <c r="AE84" s="160">
        <v>5</v>
      </c>
      <c r="AF84" s="160">
        <v>7</v>
      </c>
      <c r="AG84" s="160">
        <v>5</v>
      </c>
      <c r="AH84" s="160">
        <v>9</v>
      </c>
      <c r="AI84" s="160">
        <v>7</v>
      </c>
      <c r="AJ84" s="160">
        <v>11</v>
      </c>
      <c r="AK84" s="160">
        <v>5</v>
      </c>
      <c r="AL84" s="160">
        <v>12</v>
      </c>
      <c r="AM84" s="160">
        <v>8</v>
      </c>
      <c r="AN84" s="160">
        <v>10</v>
      </c>
      <c r="AO84" s="160">
        <v>7</v>
      </c>
      <c r="AP84" s="160">
        <v>12</v>
      </c>
      <c r="AQ84" s="160">
        <v>17</v>
      </c>
      <c r="AR84" s="160">
        <v>21</v>
      </c>
      <c r="AS84" s="160">
        <v>20</v>
      </c>
      <c r="AT84" s="160">
        <v>12</v>
      </c>
      <c r="AU84" s="160">
        <v>12</v>
      </c>
      <c r="AV84" s="160">
        <v>17</v>
      </c>
      <c r="AW84" s="160">
        <v>14</v>
      </c>
      <c r="AX84" s="160">
        <v>18</v>
      </c>
      <c r="AY84" s="160">
        <v>14</v>
      </c>
      <c r="AZ84" s="160">
        <v>13</v>
      </c>
      <c r="BA84" s="160">
        <v>7</v>
      </c>
      <c r="BB84" s="160">
        <v>11</v>
      </c>
      <c r="BC84" s="160">
        <v>11</v>
      </c>
      <c r="BD84" s="160">
        <v>12</v>
      </c>
      <c r="BE84" s="160">
        <v>12</v>
      </c>
      <c r="BF84" s="160">
        <v>11</v>
      </c>
      <c r="BG84" s="160">
        <v>10</v>
      </c>
      <c r="BH84" s="160">
        <v>9</v>
      </c>
      <c r="BI84" s="160">
        <v>13</v>
      </c>
      <c r="BJ84" s="160">
        <v>6</v>
      </c>
      <c r="BK84" s="160">
        <v>12</v>
      </c>
      <c r="BL84" s="160">
        <v>8</v>
      </c>
      <c r="BM84" s="160">
        <v>7</v>
      </c>
      <c r="BN84" s="160">
        <v>7</v>
      </c>
      <c r="BO84" s="160">
        <v>7</v>
      </c>
      <c r="BP84" s="160">
        <v>10</v>
      </c>
      <c r="BQ84" s="160">
        <v>10</v>
      </c>
      <c r="BR84" s="160">
        <v>12</v>
      </c>
      <c r="BS84" s="160">
        <v>6</v>
      </c>
      <c r="BT84" s="160">
        <v>6</v>
      </c>
      <c r="BU84" s="160">
        <v>8</v>
      </c>
      <c r="BV84" s="160">
        <v>11</v>
      </c>
      <c r="BW84" s="160">
        <v>9</v>
      </c>
      <c r="BX84" s="160">
        <v>5</v>
      </c>
      <c r="BY84" s="160">
        <v>13</v>
      </c>
      <c r="BZ84" s="160">
        <v>17</v>
      </c>
      <c r="CA84" s="160">
        <v>17</v>
      </c>
      <c r="CB84" s="160">
        <v>17</v>
      </c>
      <c r="CC84" s="160">
        <v>18</v>
      </c>
      <c r="CD84" s="160">
        <v>10</v>
      </c>
      <c r="CE84" s="160">
        <v>11</v>
      </c>
      <c r="CF84" s="160">
        <v>11</v>
      </c>
      <c r="CG84" s="160">
        <v>17</v>
      </c>
      <c r="CH84" s="160">
        <v>12</v>
      </c>
      <c r="CI84" s="160">
        <v>10</v>
      </c>
      <c r="CJ84" s="160">
        <v>12</v>
      </c>
      <c r="CK84" s="160">
        <v>5</v>
      </c>
      <c r="CL84" s="160">
        <v>6</v>
      </c>
      <c r="CM84" s="160">
        <v>3</v>
      </c>
      <c r="CN84" s="160">
        <v>5</v>
      </c>
      <c r="CO84" s="160">
        <v>1</v>
      </c>
      <c r="CP84" s="160">
        <v>2</v>
      </c>
      <c r="CQ84" s="160">
        <v>6</v>
      </c>
      <c r="CR84" s="160">
        <v>5</v>
      </c>
      <c r="CS84" s="160">
        <v>4</v>
      </c>
      <c r="CT84" s="160">
        <v>8</v>
      </c>
      <c r="CU84" s="160">
        <v>6</v>
      </c>
      <c r="CV84" s="160">
        <v>9</v>
      </c>
      <c r="CW84" s="160">
        <v>4</v>
      </c>
      <c r="CX84" s="160">
        <v>5</v>
      </c>
      <c r="CY84" s="160">
        <v>2</v>
      </c>
      <c r="CZ84" s="160">
        <v>3</v>
      </c>
      <c r="DA84" s="160">
        <v>4</v>
      </c>
      <c r="DB84" s="160">
        <v>4</v>
      </c>
      <c r="DC84" s="160">
        <v>6</v>
      </c>
      <c r="DD84" s="160">
        <v>5</v>
      </c>
      <c r="DE84" s="160">
        <v>4</v>
      </c>
      <c r="DF84" s="160">
        <v>2</v>
      </c>
      <c r="DG84" s="160">
        <v>2</v>
      </c>
      <c r="DH84" s="160">
        <v>1</v>
      </c>
      <c r="DI84" s="160">
        <v>0</v>
      </c>
      <c r="DJ84" s="160">
        <v>0</v>
      </c>
      <c r="DK84" s="160">
        <v>1</v>
      </c>
      <c r="DL84" s="160">
        <v>0</v>
      </c>
      <c r="DM84" s="160">
        <v>1</v>
      </c>
      <c r="DN84" s="160">
        <v>0</v>
      </c>
      <c r="DO84" s="160">
        <v>0</v>
      </c>
      <c r="DP84" s="160">
        <v>0</v>
      </c>
      <c r="DQ84" s="160">
        <v>0</v>
      </c>
      <c r="DR84" s="160">
        <v>0</v>
      </c>
      <c r="DS84" s="160">
        <v>0</v>
      </c>
      <c r="DT84" s="160">
        <v>0</v>
      </c>
      <c r="DU84" s="160">
        <v>0</v>
      </c>
      <c r="DV84" s="160">
        <v>0</v>
      </c>
      <c r="DW84" s="160">
        <v>0</v>
      </c>
      <c r="DX84" s="160">
        <v>0</v>
      </c>
      <c r="DY84" s="160">
        <v>0</v>
      </c>
      <c r="DZ84" s="160">
        <v>0</v>
      </c>
      <c r="EA84" s="160">
        <v>0</v>
      </c>
    </row>
    <row r="85" spans="1:131">
      <c r="A85">
        <v>8716</v>
      </c>
      <c r="B85" t="s">
        <v>216</v>
      </c>
      <c r="C85" s="14">
        <f t="shared" si="0"/>
        <v>44</v>
      </c>
      <c r="D85" s="264">
        <f t="shared" si="21"/>
        <v>1.4745308310991956</v>
      </c>
      <c r="E85" s="14">
        <f t="shared" si="2"/>
        <v>203</v>
      </c>
      <c r="F85" s="264">
        <f t="shared" si="22"/>
        <v>6.8029490616621988</v>
      </c>
      <c r="G85" s="14">
        <f t="shared" si="4"/>
        <v>371</v>
      </c>
      <c r="H85" s="264">
        <f t="shared" si="23"/>
        <v>12.432975871313673</v>
      </c>
      <c r="I85" s="14">
        <f t="shared" si="6"/>
        <v>336</v>
      </c>
      <c r="J85" s="264">
        <f t="shared" si="24"/>
        <v>11.260053619302949</v>
      </c>
      <c r="K85" s="14">
        <f t="shared" si="8"/>
        <v>1481</v>
      </c>
      <c r="L85" s="264">
        <f t="shared" si="25"/>
        <v>49.631367292225207</v>
      </c>
      <c r="M85" s="14">
        <f t="shared" si="10"/>
        <v>424</v>
      </c>
      <c r="N85" s="264">
        <f t="shared" si="26"/>
        <v>14.209115281501342</v>
      </c>
      <c r="O85" s="14">
        <f t="shared" si="12"/>
        <v>125</v>
      </c>
      <c r="P85" s="264">
        <f t="shared" si="27"/>
        <v>4.1890080428954422</v>
      </c>
      <c r="Q85" s="14">
        <f t="shared" si="14"/>
        <v>2984</v>
      </c>
      <c r="S85">
        <v>8716</v>
      </c>
      <c r="T85" t="s">
        <v>216</v>
      </c>
      <c r="U85" s="160">
        <v>2984</v>
      </c>
      <c r="V85" s="160">
        <v>44</v>
      </c>
      <c r="W85" s="160">
        <v>40</v>
      </c>
      <c r="X85" s="160">
        <v>53</v>
      </c>
      <c r="Y85" s="160">
        <v>36</v>
      </c>
      <c r="Z85" s="160">
        <v>35</v>
      </c>
      <c r="AA85" s="160">
        <v>39</v>
      </c>
      <c r="AB85" s="160">
        <v>35</v>
      </c>
      <c r="AC85" s="160">
        <v>39</v>
      </c>
      <c r="AD85" s="160">
        <v>42</v>
      </c>
      <c r="AE85" s="160">
        <v>39</v>
      </c>
      <c r="AF85" s="160">
        <v>45</v>
      </c>
      <c r="AG85" s="160">
        <v>44</v>
      </c>
      <c r="AH85" s="160">
        <v>35</v>
      </c>
      <c r="AI85" s="160">
        <v>34</v>
      </c>
      <c r="AJ85" s="160">
        <v>35</v>
      </c>
      <c r="AK85" s="160">
        <v>23</v>
      </c>
      <c r="AL85" s="160">
        <v>36</v>
      </c>
      <c r="AM85" s="160">
        <v>35</v>
      </c>
      <c r="AN85" s="160">
        <v>24</v>
      </c>
      <c r="AO85" s="160">
        <v>27</v>
      </c>
      <c r="AP85" s="160">
        <v>37</v>
      </c>
      <c r="AQ85" s="160">
        <v>35</v>
      </c>
      <c r="AR85" s="160">
        <v>32</v>
      </c>
      <c r="AS85" s="160">
        <v>33</v>
      </c>
      <c r="AT85" s="160">
        <v>37</v>
      </c>
      <c r="AU85" s="160">
        <v>40</v>
      </c>
      <c r="AV85" s="160">
        <v>47</v>
      </c>
      <c r="AW85" s="160">
        <v>50</v>
      </c>
      <c r="AX85" s="160">
        <v>37</v>
      </c>
      <c r="AY85" s="160">
        <v>37</v>
      </c>
      <c r="AZ85" s="160">
        <v>39</v>
      </c>
      <c r="BA85" s="160">
        <v>48</v>
      </c>
      <c r="BB85" s="160">
        <v>73</v>
      </c>
      <c r="BC85" s="160">
        <v>40</v>
      </c>
      <c r="BD85" s="160">
        <v>35</v>
      </c>
      <c r="BE85" s="160">
        <v>41</v>
      </c>
      <c r="BF85" s="160">
        <v>43</v>
      </c>
      <c r="BG85" s="160">
        <v>26</v>
      </c>
      <c r="BH85" s="160">
        <v>38</v>
      </c>
      <c r="BI85" s="160">
        <v>27</v>
      </c>
      <c r="BJ85" s="160">
        <v>28</v>
      </c>
      <c r="BK85" s="160">
        <v>45</v>
      </c>
      <c r="BL85" s="160">
        <v>30</v>
      </c>
      <c r="BM85" s="160">
        <v>36</v>
      </c>
      <c r="BN85" s="160">
        <v>29</v>
      </c>
      <c r="BO85" s="160">
        <v>30</v>
      </c>
      <c r="BP85" s="160">
        <v>22</v>
      </c>
      <c r="BQ85" s="160">
        <v>22</v>
      </c>
      <c r="BR85" s="160">
        <v>36</v>
      </c>
      <c r="BS85" s="160">
        <v>26</v>
      </c>
      <c r="BT85" s="160">
        <v>30</v>
      </c>
      <c r="BU85" s="160">
        <v>24</v>
      </c>
      <c r="BV85" s="160">
        <v>34</v>
      </c>
      <c r="BW85" s="160">
        <v>30</v>
      </c>
      <c r="BX85" s="160">
        <v>26</v>
      </c>
      <c r="BY85" s="160">
        <v>35</v>
      </c>
      <c r="BZ85" s="160">
        <v>32</v>
      </c>
      <c r="CA85" s="160">
        <v>49</v>
      </c>
      <c r="CB85" s="160">
        <v>30</v>
      </c>
      <c r="CC85" s="160">
        <v>31</v>
      </c>
      <c r="CD85" s="160">
        <v>33</v>
      </c>
      <c r="CE85" s="160">
        <v>46</v>
      </c>
      <c r="CF85" s="160">
        <v>33</v>
      </c>
      <c r="CG85" s="160">
        <v>42</v>
      </c>
      <c r="CH85" s="160">
        <v>40</v>
      </c>
      <c r="CI85" s="160">
        <v>49</v>
      </c>
      <c r="CJ85" s="160">
        <v>32</v>
      </c>
      <c r="CK85" s="160">
        <v>38</v>
      </c>
      <c r="CL85" s="160">
        <v>50</v>
      </c>
      <c r="CM85" s="160">
        <v>45</v>
      </c>
      <c r="CN85" s="160">
        <v>41</v>
      </c>
      <c r="CO85" s="160">
        <v>47</v>
      </c>
      <c r="CP85" s="160">
        <v>26</v>
      </c>
      <c r="CQ85" s="160">
        <v>28</v>
      </c>
      <c r="CR85" s="160">
        <v>43</v>
      </c>
      <c r="CS85" s="160">
        <v>21</v>
      </c>
      <c r="CT85" s="160">
        <v>31</v>
      </c>
      <c r="CU85" s="160">
        <v>20</v>
      </c>
      <c r="CV85" s="160">
        <v>18</v>
      </c>
      <c r="CW85" s="160">
        <v>16</v>
      </c>
      <c r="CX85" s="160">
        <v>17</v>
      </c>
      <c r="CY85" s="160">
        <v>16</v>
      </c>
      <c r="CZ85" s="160">
        <v>12</v>
      </c>
      <c r="DA85" s="160">
        <v>6</v>
      </c>
      <c r="DB85" s="160">
        <v>16</v>
      </c>
      <c r="DC85" s="160">
        <v>8</v>
      </c>
      <c r="DD85" s="160">
        <v>8</v>
      </c>
      <c r="DE85" s="160">
        <v>10</v>
      </c>
      <c r="DF85" s="160">
        <v>8</v>
      </c>
      <c r="DG85" s="160">
        <v>4</v>
      </c>
      <c r="DH85" s="160">
        <v>4</v>
      </c>
      <c r="DI85" s="160">
        <v>5</v>
      </c>
      <c r="DJ85" s="160">
        <v>4</v>
      </c>
      <c r="DK85" s="160">
        <v>3</v>
      </c>
      <c r="DL85" s="160">
        <v>2</v>
      </c>
      <c r="DM85" s="160">
        <v>0</v>
      </c>
      <c r="DN85" s="160">
        <v>1</v>
      </c>
      <c r="DO85" s="160">
        <v>1</v>
      </c>
      <c r="DP85" s="160">
        <v>0</v>
      </c>
      <c r="DQ85" s="160">
        <v>0</v>
      </c>
      <c r="DR85" s="160">
        <v>0</v>
      </c>
      <c r="DS85" s="160">
        <v>0</v>
      </c>
      <c r="DT85" s="160">
        <v>0</v>
      </c>
      <c r="DU85" s="160">
        <v>0</v>
      </c>
      <c r="DV85" s="160">
        <v>0</v>
      </c>
      <c r="DW85" s="160">
        <v>0</v>
      </c>
      <c r="DX85" s="160">
        <v>0</v>
      </c>
      <c r="DY85" s="160">
        <v>0</v>
      </c>
      <c r="DZ85" s="160">
        <v>0</v>
      </c>
      <c r="EA85" s="160">
        <v>0</v>
      </c>
    </row>
    <row r="86" spans="1:131">
      <c r="A86" s="11">
        <v>8717</v>
      </c>
      <c r="B86" s="11" t="s">
        <v>217</v>
      </c>
      <c r="C86" s="13">
        <f t="shared" si="0"/>
        <v>31</v>
      </c>
      <c r="D86" s="263">
        <f t="shared" si="21"/>
        <v>1.2494961708988312</v>
      </c>
      <c r="E86" s="13">
        <f t="shared" si="2"/>
        <v>145</v>
      </c>
      <c r="F86" s="263">
        <f t="shared" si="22"/>
        <v>5.8444175735590482</v>
      </c>
      <c r="G86" s="13">
        <f t="shared" si="4"/>
        <v>307</v>
      </c>
      <c r="H86" s="263">
        <f t="shared" si="23"/>
        <v>12.374042724707779</v>
      </c>
      <c r="I86" s="13">
        <f t="shared" si="6"/>
        <v>340</v>
      </c>
      <c r="J86" s="263">
        <f t="shared" si="24"/>
        <v>13.704151551793631</v>
      </c>
      <c r="K86" s="13">
        <f t="shared" si="8"/>
        <v>1389</v>
      </c>
      <c r="L86" s="263">
        <f t="shared" si="25"/>
        <v>55.985489721886339</v>
      </c>
      <c r="M86" s="13">
        <f t="shared" si="10"/>
        <v>203</v>
      </c>
      <c r="N86" s="263">
        <f t="shared" si="26"/>
        <v>8.1821846029826695</v>
      </c>
      <c r="O86" s="13">
        <f t="shared" si="12"/>
        <v>66</v>
      </c>
      <c r="P86" s="263">
        <f t="shared" si="27"/>
        <v>2.6602176541717046</v>
      </c>
      <c r="Q86" s="13">
        <f t="shared" si="14"/>
        <v>2481</v>
      </c>
      <c r="S86">
        <v>8717</v>
      </c>
      <c r="T86" t="s">
        <v>217</v>
      </c>
      <c r="U86" s="160">
        <v>2481</v>
      </c>
      <c r="V86" s="160">
        <v>31</v>
      </c>
      <c r="W86" s="160">
        <v>28</v>
      </c>
      <c r="X86" s="160">
        <v>34</v>
      </c>
      <c r="Y86" s="160">
        <v>32</v>
      </c>
      <c r="Z86" s="160">
        <v>30</v>
      </c>
      <c r="AA86" s="160">
        <v>21</v>
      </c>
      <c r="AB86" s="160">
        <v>28</v>
      </c>
      <c r="AC86" s="160">
        <v>29</v>
      </c>
      <c r="AD86" s="160">
        <v>38</v>
      </c>
      <c r="AE86" s="160">
        <v>33</v>
      </c>
      <c r="AF86" s="160">
        <v>25</v>
      </c>
      <c r="AG86" s="160">
        <v>32</v>
      </c>
      <c r="AH86" s="160">
        <v>29</v>
      </c>
      <c r="AI86" s="160">
        <v>33</v>
      </c>
      <c r="AJ86" s="160">
        <v>32</v>
      </c>
      <c r="AK86" s="160">
        <v>28</v>
      </c>
      <c r="AL86" s="160">
        <v>31</v>
      </c>
      <c r="AM86" s="160">
        <v>26</v>
      </c>
      <c r="AN86" s="160">
        <v>31</v>
      </c>
      <c r="AO86" s="160">
        <v>42</v>
      </c>
      <c r="AP86" s="160">
        <v>26</v>
      </c>
      <c r="AQ86" s="160">
        <v>38</v>
      </c>
      <c r="AR86" s="160">
        <v>29</v>
      </c>
      <c r="AS86" s="160">
        <v>30</v>
      </c>
      <c r="AT86" s="160">
        <v>44</v>
      </c>
      <c r="AU86" s="160">
        <v>43</v>
      </c>
      <c r="AV86" s="160">
        <v>48</v>
      </c>
      <c r="AW86" s="160">
        <v>39</v>
      </c>
      <c r="AX86" s="160">
        <v>29</v>
      </c>
      <c r="AY86" s="160">
        <v>36</v>
      </c>
      <c r="AZ86" s="160">
        <v>46</v>
      </c>
      <c r="BA86" s="160">
        <v>38</v>
      </c>
      <c r="BB86" s="160">
        <v>37</v>
      </c>
      <c r="BC86" s="160">
        <v>43</v>
      </c>
      <c r="BD86" s="160">
        <v>23</v>
      </c>
      <c r="BE86" s="160">
        <v>24</v>
      </c>
      <c r="BF86" s="160">
        <v>36</v>
      </c>
      <c r="BG86" s="160">
        <v>35</v>
      </c>
      <c r="BH86" s="160">
        <v>35</v>
      </c>
      <c r="BI86" s="160">
        <v>32</v>
      </c>
      <c r="BJ86" s="160">
        <v>40</v>
      </c>
      <c r="BK86" s="160">
        <v>31</v>
      </c>
      <c r="BL86" s="160">
        <v>25</v>
      </c>
      <c r="BM86" s="160">
        <v>31</v>
      </c>
      <c r="BN86" s="160">
        <v>39</v>
      </c>
      <c r="BO86" s="160">
        <v>37</v>
      </c>
      <c r="BP86" s="160">
        <v>40</v>
      </c>
      <c r="BQ86" s="160">
        <v>35</v>
      </c>
      <c r="BR86" s="160">
        <v>32</v>
      </c>
      <c r="BS86" s="160">
        <v>41</v>
      </c>
      <c r="BT86" s="160">
        <v>26</v>
      </c>
      <c r="BU86" s="160">
        <v>29</v>
      </c>
      <c r="BV86" s="160">
        <v>46</v>
      </c>
      <c r="BW86" s="160">
        <v>44</v>
      </c>
      <c r="BX86" s="160">
        <v>23</v>
      </c>
      <c r="BY86" s="160">
        <v>35</v>
      </c>
      <c r="BZ86" s="160">
        <v>37</v>
      </c>
      <c r="CA86" s="160">
        <v>34</v>
      </c>
      <c r="CB86" s="160">
        <v>36</v>
      </c>
      <c r="CC86" s="160">
        <v>36</v>
      </c>
      <c r="CD86" s="160">
        <v>32</v>
      </c>
      <c r="CE86" s="160">
        <v>28</v>
      </c>
      <c r="CF86" s="160">
        <v>35</v>
      </c>
      <c r="CG86" s="160">
        <v>28</v>
      </c>
      <c r="CH86" s="160">
        <v>25</v>
      </c>
      <c r="CI86" s="160">
        <v>19</v>
      </c>
      <c r="CJ86" s="160">
        <v>24</v>
      </c>
      <c r="CK86" s="160">
        <v>17</v>
      </c>
      <c r="CL86" s="160">
        <v>24</v>
      </c>
      <c r="CM86" s="160">
        <v>19</v>
      </c>
      <c r="CN86" s="160">
        <v>12</v>
      </c>
      <c r="CO86" s="160">
        <v>16</v>
      </c>
      <c r="CP86" s="160">
        <v>13</v>
      </c>
      <c r="CQ86" s="160">
        <v>11</v>
      </c>
      <c r="CR86" s="160">
        <v>20</v>
      </c>
      <c r="CS86" s="160">
        <v>16</v>
      </c>
      <c r="CT86" s="160">
        <v>16</v>
      </c>
      <c r="CU86" s="160">
        <v>12</v>
      </c>
      <c r="CV86" s="160">
        <v>8</v>
      </c>
      <c r="CW86" s="160">
        <v>19</v>
      </c>
      <c r="CX86" s="160">
        <v>9</v>
      </c>
      <c r="CY86" s="160">
        <v>10</v>
      </c>
      <c r="CZ86" s="160">
        <v>13</v>
      </c>
      <c r="DA86" s="160">
        <v>4</v>
      </c>
      <c r="DB86" s="160">
        <v>7</v>
      </c>
      <c r="DC86" s="160">
        <v>3</v>
      </c>
      <c r="DD86" s="160">
        <v>2</v>
      </c>
      <c r="DE86" s="160">
        <v>6</v>
      </c>
      <c r="DF86" s="160">
        <v>2</v>
      </c>
      <c r="DG86" s="160">
        <v>3</v>
      </c>
      <c r="DH86" s="160">
        <v>2</v>
      </c>
      <c r="DI86" s="160">
        <v>1</v>
      </c>
      <c r="DJ86" s="160">
        <v>1</v>
      </c>
      <c r="DK86" s="160">
        <v>3</v>
      </c>
      <c r="DL86" s="160">
        <v>0</v>
      </c>
      <c r="DM86" s="160">
        <v>0</v>
      </c>
      <c r="DN86" s="160">
        <v>0</v>
      </c>
      <c r="DO86" s="160">
        <v>0</v>
      </c>
      <c r="DP86" s="160">
        <v>0</v>
      </c>
      <c r="DQ86" s="160">
        <v>0</v>
      </c>
      <c r="DR86" s="160">
        <v>0</v>
      </c>
      <c r="DS86" s="160">
        <v>0</v>
      </c>
      <c r="DT86" s="160">
        <v>0</v>
      </c>
      <c r="DU86" s="160">
        <v>0</v>
      </c>
      <c r="DV86" s="160">
        <v>0</v>
      </c>
      <c r="DW86" s="160">
        <v>0</v>
      </c>
      <c r="DX86" s="160">
        <v>0</v>
      </c>
      <c r="DY86" s="160">
        <v>0</v>
      </c>
      <c r="DZ86" s="160">
        <v>0</v>
      </c>
      <c r="EA86" s="160">
        <v>0</v>
      </c>
    </row>
    <row r="87" spans="1:131">
      <c r="A87">
        <v>8719</v>
      </c>
      <c r="B87" t="s">
        <v>218</v>
      </c>
      <c r="C87" s="14">
        <f t="shared" ref="C87:C90" si="29">V87</f>
        <v>7</v>
      </c>
      <c r="D87" s="264">
        <f t="shared" si="21"/>
        <v>1.3333333333333335</v>
      </c>
      <c r="E87" s="14">
        <f t="shared" ref="E87:E90" si="30">SUM(W87:AA87)</f>
        <v>18</v>
      </c>
      <c r="F87" s="264">
        <f t="shared" si="22"/>
        <v>3.4285714285714288</v>
      </c>
      <c r="G87" s="14">
        <f t="shared" ref="G87:G90" si="31">SUM(AB87:AK87)</f>
        <v>49</v>
      </c>
      <c r="H87" s="264">
        <f t="shared" si="23"/>
        <v>9.3333333333333339</v>
      </c>
      <c r="I87" s="14">
        <f t="shared" ref="I87:I90" si="32">SUM(AL87:AU87)</f>
        <v>54</v>
      </c>
      <c r="J87" s="264">
        <f t="shared" si="24"/>
        <v>10.285714285714285</v>
      </c>
      <c r="K87" s="14">
        <f t="shared" ref="K87:K90" si="33">SUM(AV87:CJ87)</f>
        <v>321</v>
      </c>
      <c r="L87" s="264">
        <f t="shared" si="25"/>
        <v>61.142857142857146</v>
      </c>
      <c r="M87" s="14">
        <f t="shared" ref="M87:M90" si="34">SUM(CK87:CW87)</f>
        <v>67</v>
      </c>
      <c r="N87" s="264">
        <f t="shared" si="26"/>
        <v>12.761904761904763</v>
      </c>
      <c r="O87" s="14">
        <f t="shared" ref="O87:O90" si="35">SUM(CX87:EA87)</f>
        <v>9</v>
      </c>
      <c r="P87" s="264">
        <f t="shared" si="27"/>
        <v>1.7142857142857144</v>
      </c>
      <c r="Q87" s="14">
        <f t="shared" ref="Q87:Q90" si="36">C87+E87+G87+I87+K87+M87+O87</f>
        <v>525</v>
      </c>
      <c r="S87">
        <v>8719</v>
      </c>
      <c r="T87" t="s">
        <v>218</v>
      </c>
      <c r="U87" s="160">
        <v>525</v>
      </c>
      <c r="V87" s="160">
        <v>7</v>
      </c>
      <c r="W87" s="160">
        <v>3</v>
      </c>
      <c r="X87" s="160">
        <v>3</v>
      </c>
      <c r="Y87" s="160">
        <v>3</v>
      </c>
      <c r="Z87" s="160">
        <v>4</v>
      </c>
      <c r="AA87" s="160">
        <v>5</v>
      </c>
      <c r="AB87" s="160">
        <v>4</v>
      </c>
      <c r="AC87" s="160">
        <v>8</v>
      </c>
      <c r="AD87" s="160">
        <v>11</v>
      </c>
      <c r="AE87" s="160">
        <v>7</v>
      </c>
      <c r="AF87" s="160">
        <v>0</v>
      </c>
      <c r="AG87" s="160">
        <v>6</v>
      </c>
      <c r="AH87" s="160">
        <v>6</v>
      </c>
      <c r="AI87" s="160">
        <v>0</v>
      </c>
      <c r="AJ87" s="160">
        <v>6</v>
      </c>
      <c r="AK87" s="160">
        <v>1</v>
      </c>
      <c r="AL87" s="160">
        <v>3</v>
      </c>
      <c r="AM87" s="160">
        <v>4</v>
      </c>
      <c r="AN87" s="160">
        <v>2</v>
      </c>
      <c r="AO87" s="160">
        <v>5</v>
      </c>
      <c r="AP87" s="160">
        <v>7</v>
      </c>
      <c r="AQ87" s="160">
        <v>6</v>
      </c>
      <c r="AR87" s="160">
        <v>6</v>
      </c>
      <c r="AS87" s="160">
        <v>1</v>
      </c>
      <c r="AT87" s="160">
        <v>9</v>
      </c>
      <c r="AU87" s="160">
        <v>11</v>
      </c>
      <c r="AV87" s="160">
        <v>11</v>
      </c>
      <c r="AW87" s="160">
        <v>12</v>
      </c>
      <c r="AX87" s="160">
        <v>9</v>
      </c>
      <c r="AY87" s="160">
        <v>8</v>
      </c>
      <c r="AZ87" s="160">
        <v>8</v>
      </c>
      <c r="BA87" s="160">
        <v>10</v>
      </c>
      <c r="BB87" s="160">
        <v>12</v>
      </c>
      <c r="BC87" s="160">
        <v>8</v>
      </c>
      <c r="BD87" s="160">
        <v>7</v>
      </c>
      <c r="BE87" s="160">
        <v>9</v>
      </c>
      <c r="BF87" s="160">
        <v>4</v>
      </c>
      <c r="BG87" s="160">
        <v>5</v>
      </c>
      <c r="BH87" s="160">
        <v>8</v>
      </c>
      <c r="BI87" s="160">
        <v>4</v>
      </c>
      <c r="BJ87" s="160">
        <v>9</v>
      </c>
      <c r="BK87" s="160">
        <v>5</v>
      </c>
      <c r="BL87" s="160">
        <v>10</v>
      </c>
      <c r="BM87" s="160">
        <v>6</v>
      </c>
      <c r="BN87" s="160">
        <v>2</v>
      </c>
      <c r="BO87" s="160">
        <v>3</v>
      </c>
      <c r="BP87" s="160">
        <v>7</v>
      </c>
      <c r="BQ87" s="160">
        <v>3</v>
      </c>
      <c r="BR87" s="160">
        <v>4</v>
      </c>
      <c r="BS87" s="160">
        <v>5</v>
      </c>
      <c r="BT87" s="160">
        <v>6</v>
      </c>
      <c r="BU87" s="160">
        <v>6</v>
      </c>
      <c r="BV87" s="160">
        <v>5</v>
      </c>
      <c r="BW87" s="160">
        <v>13</v>
      </c>
      <c r="BX87" s="160">
        <v>5</v>
      </c>
      <c r="BY87" s="160">
        <v>8</v>
      </c>
      <c r="BZ87" s="160">
        <v>10</v>
      </c>
      <c r="CA87" s="160">
        <v>8</v>
      </c>
      <c r="CB87" s="160">
        <v>12</v>
      </c>
      <c r="CC87" s="160">
        <v>8</v>
      </c>
      <c r="CD87" s="160">
        <v>8</v>
      </c>
      <c r="CE87" s="160">
        <v>10</v>
      </c>
      <c r="CF87" s="160">
        <v>10</v>
      </c>
      <c r="CG87" s="160">
        <v>15</v>
      </c>
      <c r="CH87" s="160">
        <v>11</v>
      </c>
      <c r="CI87" s="160">
        <v>5</v>
      </c>
      <c r="CJ87" s="160">
        <v>12</v>
      </c>
      <c r="CK87" s="160">
        <v>7</v>
      </c>
      <c r="CL87" s="160">
        <v>8</v>
      </c>
      <c r="CM87" s="160">
        <v>7</v>
      </c>
      <c r="CN87" s="160">
        <v>7</v>
      </c>
      <c r="CO87" s="160">
        <v>8</v>
      </c>
      <c r="CP87" s="160">
        <v>4</v>
      </c>
      <c r="CQ87" s="160">
        <v>3</v>
      </c>
      <c r="CR87" s="160">
        <v>1</v>
      </c>
      <c r="CS87" s="160">
        <v>6</v>
      </c>
      <c r="CT87" s="160">
        <v>4</v>
      </c>
      <c r="CU87" s="160">
        <v>5</v>
      </c>
      <c r="CV87" s="160">
        <v>2</v>
      </c>
      <c r="CW87" s="160">
        <v>5</v>
      </c>
      <c r="CX87" s="160">
        <v>5</v>
      </c>
      <c r="CY87" s="160">
        <v>0</v>
      </c>
      <c r="CZ87" s="160">
        <v>0</v>
      </c>
      <c r="DA87" s="160">
        <v>0</v>
      </c>
      <c r="DB87" s="160">
        <v>1</v>
      </c>
      <c r="DC87" s="160">
        <v>0</v>
      </c>
      <c r="DD87" s="160">
        <v>2</v>
      </c>
      <c r="DE87" s="160">
        <v>0</v>
      </c>
      <c r="DF87" s="160">
        <v>0</v>
      </c>
      <c r="DG87" s="160">
        <v>0</v>
      </c>
      <c r="DH87" s="160">
        <v>0</v>
      </c>
      <c r="DI87" s="160">
        <v>0</v>
      </c>
      <c r="DJ87" s="160">
        <v>0</v>
      </c>
      <c r="DK87" s="160">
        <v>0</v>
      </c>
      <c r="DL87" s="160">
        <v>0</v>
      </c>
      <c r="DM87" s="160">
        <v>0</v>
      </c>
      <c r="DN87" s="160">
        <v>0</v>
      </c>
      <c r="DO87" s="160">
        <v>0</v>
      </c>
      <c r="DP87" s="160">
        <v>0</v>
      </c>
      <c r="DQ87" s="160">
        <v>1</v>
      </c>
      <c r="DR87" s="160">
        <v>0</v>
      </c>
      <c r="DS87" s="160">
        <v>0</v>
      </c>
      <c r="DT87" s="160">
        <v>0</v>
      </c>
      <c r="DU87" s="160">
        <v>0</v>
      </c>
      <c r="DV87" s="160">
        <v>0</v>
      </c>
      <c r="DW87" s="160">
        <v>0</v>
      </c>
      <c r="DX87" s="160">
        <v>0</v>
      </c>
      <c r="DY87" s="160">
        <v>0</v>
      </c>
      <c r="DZ87" s="160">
        <v>0</v>
      </c>
      <c r="EA87" s="160">
        <v>0</v>
      </c>
    </row>
    <row r="88" spans="1:131">
      <c r="A88" s="98">
        <v>8720</v>
      </c>
      <c r="B88" s="11" t="s">
        <v>219</v>
      </c>
      <c r="C88" s="13">
        <f t="shared" si="29"/>
        <v>10</v>
      </c>
      <c r="D88" s="263">
        <f t="shared" si="21"/>
        <v>1.7361111111111112</v>
      </c>
      <c r="E88" s="13">
        <f t="shared" si="30"/>
        <v>40</v>
      </c>
      <c r="F88" s="263">
        <f t="shared" si="22"/>
        <v>6.9444444444444446</v>
      </c>
      <c r="G88" s="13">
        <f t="shared" si="31"/>
        <v>68</v>
      </c>
      <c r="H88" s="263">
        <f t="shared" si="23"/>
        <v>11.805555555555555</v>
      </c>
      <c r="I88" s="13">
        <f t="shared" si="32"/>
        <v>71</v>
      </c>
      <c r="J88" s="263">
        <f t="shared" si="24"/>
        <v>12.326388888888889</v>
      </c>
      <c r="K88" s="13">
        <f t="shared" si="33"/>
        <v>294</v>
      </c>
      <c r="L88" s="263">
        <f t="shared" si="25"/>
        <v>51.041666666666664</v>
      </c>
      <c r="M88" s="13">
        <f t="shared" si="34"/>
        <v>75</v>
      </c>
      <c r="N88" s="263">
        <f t="shared" si="26"/>
        <v>13.020833333333334</v>
      </c>
      <c r="O88" s="13">
        <f t="shared" si="35"/>
        <v>18</v>
      </c>
      <c r="P88" s="263">
        <f t="shared" si="27"/>
        <v>3.125</v>
      </c>
      <c r="Q88" s="13">
        <f t="shared" si="36"/>
        <v>576</v>
      </c>
      <c r="S88">
        <v>8720</v>
      </c>
      <c r="T88" t="s">
        <v>219</v>
      </c>
      <c r="U88" s="160">
        <v>576</v>
      </c>
      <c r="V88" s="160">
        <v>10</v>
      </c>
      <c r="W88" s="160">
        <v>6</v>
      </c>
      <c r="X88" s="160">
        <v>8</v>
      </c>
      <c r="Y88" s="160">
        <v>10</v>
      </c>
      <c r="Z88" s="160">
        <v>7</v>
      </c>
      <c r="AA88" s="160">
        <v>9</v>
      </c>
      <c r="AB88" s="160">
        <v>5</v>
      </c>
      <c r="AC88" s="160">
        <v>5</v>
      </c>
      <c r="AD88" s="160">
        <v>4</v>
      </c>
      <c r="AE88" s="160">
        <v>5</v>
      </c>
      <c r="AF88" s="160">
        <v>8</v>
      </c>
      <c r="AG88" s="160">
        <v>8</v>
      </c>
      <c r="AH88" s="160">
        <v>11</v>
      </c>
      <c r="AI88" s="160">
        <v>8</v>
      </c>
      <c r="AJ88" s="160">
        <v>9</v>
      </c>
      <c r="AK88" s="160">
        <v>5</v>
      </c>
      <c r="AL88" s="160">
        <v>7</v>
      </c>
      <c r="AM88" s="160">
        <v>9</v>
      </c>
      <c r="AN88" s="160">
        <v>8</v>
      </c>
      <c r="AO88" s="160">
        <v>6</v>
      </c>
      <c r="AP88" s="160">
        <v>5</v>
      </c>
      <c r="AQ88" s="160">
        <v>10</v>
      </c>
      <c r="AR88" s="160">
        <v>4</v>
      </c>
      <c r="AS88" s="160">
        <v>8</v>
      </c>
      <c r="AT88" s="160">
        <v>6</v>
      </c>
      <c r="AU88" s="160">
        <v>8</v>
      </c>
      <c r="AV88" s="160">
        <v>7</v>
      </c>
      <c r="AW88" s="160">
        <v>9</v>
      </c>
      <c r="AX88" s="160">
        <v>7</v>
      </c>
      <c r="AY88" s="160">
        <v>7</v>
      </c>
      <c r="AZ88" s="160">
        <v>8</v>
      </c>
      <c r="BA88" s="160">
        <v>6</v>
      </c>
      <c r="BB88" s="160">
        <v>13</v>
      </c>
      <c r="BC88" s="160">
        <v>13</v>
      </c>
      <c r="BD88" s="160">
        <v>5</v>
      </c>
      <c r="BE88" s="160">
        <v>8</v>
      </c>
      <c r="BF88" s="160">
        <v>4</v>
      </c>
      <c r="BG88" s="160">
        <v>4</v>
      </c>
      <c r="BH88" s="160">
        <v>3</v>
      </c>
      <c r="BI88" s="160">
        <v>8</v>
      </c>
      <c r="BJ88" s="160">
        <v>6</v>
      </c>
      <c r="BK88" s="160">
        <v>1</v>
      </c>
      <c r="BL88" s="160">
        <v>8</v>
      </c>
      <c r="BM88" s="160">
        <v>6</v>
      </c>
      <c r="BN88" s="160">
        <v>6</v>
      </c>
      <c r="BO88" s="160">
        <v>14</v>
      </c>
      <c r="BP88" s="160">
        <v>9</v>
      </c>
      <c r="BQ88" s="160">
        <v>7</v>
      </c>
      <c r="BR88" s="160">
        <v>5</v>
      </c>
      <c r="BS88" s="160">
        <v>5</v>
      </c>
      <c r="BT88" s="160">
        <v>5</v>
      </c>
      <c r="BU88" s="160">
        <v>5</v>
      </c>
      <c r="BV88" s="160">
        <v>7</v>
      </c>
      <c r="BW88" s="160">
        <v>8</v>
      </c>
      <c r="BX88" s="160">
        <v>13</v>
      </c>
      <c r="BY88" s="160">
        <v>10</v>
      </c>
      <c r="BZ88" s="160">
        <v>9</v>
      </c>
      <c r="CA88" s="160">
        <v>3</v>
      </c>
      <c r="CB88" s="160">
        <v>10</v>
      </c>
      <c r="CC88" s="160">
        <v>10</v>
      </c>
      <c r="CD88" s="160">
        <v>5</v>
      </c>
      <c r="CE88" s="160">
        <v>9</v>
      </c>
      <c r="CF88" s="160">
        <v>5</v>
      </c>
      <c r="CG88" s="160">
        <v>4</v>
      </c>
      <c r="CH88" s="160">
        <v>4</v>
      </c>
      <c r="CI88" s="160">
        <v>9</v>
      </c>
      <c r="CJ88" s="160">
        <v>9</v>
      </c>
      <c r="CK88" s="160">
        <v>8</v>
      </c>
      <c r="CL88" s="160">
        <v>7</v>
      </c>
      <c r="CM88" s="160">
        <v>7</v>
      </c>
      <c r="CN88" s="160">
        <v>11</v>
      </c>
      <c r="CO88" s="160">
        <v>3</v>
      </c>
      <c r="CP88" s="160">
        <v>10</v>
      </c>
      <c r="CQ88" s="160">
        <v>8</v>
      </c>
      <c r="CR88" s="160">
        <v>3</v>
      </c>
      <c r="CS88" s="160">
        <v>5</v>
      </c>
      <c r="CT88" s="160">
        <v>3</v>
      </c>
      <c r="CU88" s="160">
        <v>3</v>
      </c>
      <c r="CV88" s="160">
        <v>3</v>
      </c>
      <c r="CW88" s="160">
        <v>4</v>
      </c>
      <c r="CX88" s="160">
        <v>4</v>
      </c>
      <c r="CY88" s="160">
        <v>1</v>
      </c>
      <c r="CZ88" s="160">
        <v>0</v>
      </c>
      <c r="DA88" s="160">
        <v>1</v>
      </c>
      <c r="DB88" s="160">
        <v>0</v>
      </c>
      <c r="DC88" s="160">
        <v>2</v>
      </c>
      <c r="DD88" s="160">
        <v>2</v>
      </c>
      <c r="DE88" s="160">
        <v>0</v>
      </c>
      <c r="DF88" s="160">
        <v>1</v>
      </c>
      <c r="DG88" s="160">
        <v>2</v>
      </c>
      <c r="DH88" s="160">
        <v>0</v>
      </c>
      <c r="DI88" s="160">
        <v>2</v>
      </c>
      <c r="DJ88" s="160">
        <v>0</v>
      </c>
      <c r="DK88" s="160">
        <v>1</v>
      </c>
      <c r="DL88" s="160">
        <v>1</v>
      </c>
      <c r="DM88" s="160">
        <v>0</v>
      </c>
      <c r="DN88" s="160">
        <v>0</v>
      </c>
      <c r="DO88" s="160">
        <v>0</v>
      </c>
      <c r="DP88" s="160">
        <v>0</v>
      </c>
      <c r="DQ88" s="160">
        <v>0</v>
      </c>
      <c r="DR88" s="160">
        <v>0</v>
      </c>
      <c r="DS88" s="160">
        <v>0</v>
      </c>
      <c r="DT88" s="160">
        <v>1</v>
      </c>
      <c r="DU88" s="160">
        <v>0</v>
      </c>
      <c r="DV88" s="160">
        <v>0</v>
      </c>
      <c r="DW88" s="160">
        <v>0</v>
      </c>
      <c r="DX88" s="160">
        <v>0</v>
      </c>
      <c r="DY88" s="160">
        <v>0</v>
      </c>
      <c r="DZ88" s="160">
        <v>0</v>
      </c>
      <c r="EA88" s="160">
        <v>0</v>
      </c>
    </row>
    <row r="89" spans="1:131">
      <c r="A89">
        <v>8721</v>
      </c>
      <c r="B89" t="s">
        <v>220</v>
      </c>
      <c r="C89" s="14">
        <f t="shared" si="29"/>
        <v>3</v>
      </c>
      <c r="D89" s="264">
        <f t="shared" si="21"/>
        <v>0.25773195876288657</v>
      </c>
      <c r="E89" s="14">
        <f t="shared" si="30"/>
        <v>60</v>
      </c>
      <c r="F89" s="264">
        <f t="shared" si="22"/>
        <v>5.1546391752577314</v>
      </c>
      <c r="G89" s="14">
        <f t="shared" si="31"/>
        <v>152</v>
      </c>
      <c r="H89" s="264">
        <f t="shared" si="23"/>
        <v>13.058419243986256</v>
      </c>
      <c r="I89" s="14">
        <f t="shared" si="32"/>
        <v>140</v>
      </c>
      <c r="J89" s="264">
        <f t="shared" si="24"/>
        <v>12.027491408934708</v>
      </c>
      <c r="K89" s="14">
        <f t="shared" si="33"/>
        <v>665</v>
      </c>
      <c r="L89" s="264">
        <f t="shared" si="25"/>
        <v>57.130584192439862</v>
      </c>
      <c r="M89" s="14">
        <f t="shared" si="34"/>
        <v>121</v>
      </c>
      <c r="N89" s="264">
        <f t="shared" si="26"/>
        <v>10.395189003436426</v>
      </c>
      <c r="O89" s="14">
        <f t="shared" si="35"/>
        <v>23</v>
      </c>
      <c r="P89" s="264">
        <f t="shared" si="27"/>
        <v>1.9759450171821304</v>
      </c>
      <c r="Q89" s="14">
        <f t="shared" si="36"/>
        <v>1164</v>
      </c>
      <c r="S89">
        <v>8721</v>
      </c>
      <c r="T89" t="s">
        <v>220</v>
      </c>
      <c r="U89" s="160">
        <v>1164</v>
      </c>
      <c r="V89" s="160">
        <v>3</v>
      </c>
      <c r="W89" s="160">
        <v>13</v>
      </c>
      <c r="X89" s="160">
        <v>9</v>
      </c>
      <c r="Y89" s="160">
        <v>11</v>
      </c>
      <c r="Z89" s="160">
        <v>10</v>
      </c>
      <c r="AA89" s="160">
        <v>17</v>
      </c>
      <c r="AB89" s="160">
        <v>21</v>
      </c>
      <c r="AC89" s="160">
        <v>15</v>
      </c>
      <c r="AD89" s="160">
        <v>11</v>
      </c>
      <c r="AE89" s="160">
        <v>20</v>
      </c>
      <c r="AF89" s="160">
        <v>14</v>
      </c>
      <c r="AG89" s="160">
        <v>14</v>
      </c>
      <c r="AH89" s="160">
        <v>12</v>
      </c>
      <c r="AI89" s="160">
        <v>17</v>
      </c>
      <c r="AJ89" s="160">
        <v>16</v>
      </c>
      <c r="AK89" s="160">
        <v>12</v>
      </c>
      <c r="AL89" s="160">
        <v>12</v>
      </c>
      <c r="AM89" s="160">
        <v>14</v>
      </c>
      <c r="AN89" s="160">
        <v>13</v>
      </c>
      <c r="AO89" s="160">
        <v>9</v>
      </c>
      <c r="AP89" s="160">
        <v>15</v>
      </c>
      <c r="AQ89" s="160">
        <v>15</v>
      </c>
      <c r="AR89" s="160">
        <v>13</v>
      </c>
      <c r="AS89" s="160">
        <v>13</v>
      </c>
      <c r="AT89" s="160">
        <v>11</v>
      </c>
      <c r="AU89" s="160">
        <v>25</v>
      </c>
      <c r="AV89" s="160">
        <v>15</v>
      </c>
      <c r="AW89" s="160">
        <v>22</v>
      </c>
      <c r="AX89" s="160">
        <v>31</v>
      </c>
      <c r="AY89" s="160">
        <v>27</v>
      </c>
      <c r="AZ89" s="160">
        <v>27</v>
      </c>
      <c r="BA89" s="160">
        <v>24</v>
      </c>
      <c r="BB89" s="160">
        <v>27</v>
      </c>
      <c r="BC89" s="160">
        <v>18</v>
      </c>
      <c r="BD89" s="160">
        <v>20</v>
      </c>
      <c r="BE89" s="160">
        <v>15</v>
      </c>
      <c r="BF89" s="160">
        <v>20</v>
      </c>
      <c r="BG89" s="160">
        <v>15</v>
      </c>
      <c r="BH89" s="160">
        <v>21</v>
      </c>
      <c r="BI89" s="160">
        <v>22</v>
      </c>
      <c r="BJ89" s="160">
        <v>8</v>
      </c>
      <c r="BK89" s="160">
        <v>13</v>
      </c>
      <c r="BL89" s="160">
        <v>21</v>
      </c>
      <c r="BM89" s="160">
        <v>14</v>
      </c>
      <c r="BN89" s="160">
        <v>11</v>
      </c>
      <c r="BO89" s="160">
        <v>13</v>
      </c>
      <c r="BP89" s="160">
        <v>14</v>
      </c>
      <c r="BQ89" s="160">
        <v>14</v>
      </c>
      <c r="BR89" s="160">
        <v>15</v>
      </c>
      <c r="BS89" s="160">
        <v>5</v>
      </c>
      <c r="BT89" s="160">
        <v>8</v>
      </c>
      <c r="BU89" s="160">
        <v>16</v>
      </c>
      <c r="BV89" s="160">
        <v>12</v>
      </c>
      <c r="BW89" s="160">
        <v>9</v>
      </c>
      <c r="BX89" s="160">
        <v>10</v>
      </c>
      <c r="BY89" s="160">
        <v>19</v>
      </c>
      <c r="BZ89" s="160">
        <v>16</v>
      </c>
      <c r="CA89" s="160">
        <v>23</v>
      </c>
      <c r="CB89" s="160">
        <v>5</v>
      </c>
      <c r="CC89" s="160">
        <v>14</v>
      </c>
      <c r="CD89" s="160">
        <v>12</v>
      </c>
      <c r="CE89" s="160">
        <v>12</v>
      </c>
      <c r="CF89" s="160">
        <v>11</v>
      </c>
      <c r="CG89" s="160">
        <v>17</v>
      </c>
      <c r="CH89" s="160">
        <v>13</v>
      </c>
      <c r="CI89" s="160">
        <v>20</v>
      </c>
      <c r="CJ89" s="160">
        <v>16</v>
      </c>
      <c r="CK89" s="160">
        <v>16</v>
      </c>
      <c r="CL89" s="160">
        <v>13</v>
      </c>
      <c r="CM89" s="160">
        <v>10</v>
      </c>
      <c r="CN89" s="160">
        <v>10</v>
      </c>
      <c r="CO89" s="160">
        <v>17</v>
      </c>
      <c r="CP89" s="160">
        <v>9</v>
      </c>
      <c r="CQ89" s="160">
        <v>8</v>
      </c>
      <c r="CR89" s="160">
        <v>9</v>
      </c>
      <c r="CS89" s="160">
        <v>8</v>
      </c>
      <c r="CT89" s="160">
        <v>7</v>
      </c>
      <c r="CU89" s="160">
        <v>7</v>
      </c>
      <c r="CV89" s="160">
        <v>2</v>
      </c>
      <c r="CW89" s="160">
        <v>5</v>
      </c>
      <c r="CX89" s="160">
        <v>1</v>
      </c>
      <c r="CY89" s="160">
        <v>2</v>
      </c>
      <c r="CZ89" s="160">
        <v>6</v>
      </c>
      <c r="DA89" s="160">
        <v>2</v>
      </c>
      <c r="DB89" s="160">
        <v>3</v>
      </c>
      <c r="DC89" s="160">
        <v>2</v>
      </c>
      <c r="DD89" s="160">
        <v>1</v>
      </c>
      <c r="DE89" s="160">
        <v>2</v>
      </c>
      <c r="DF89" s="160">
        <v>0</v>
      </c>
      <c r="DG89" s="160">
        <v>2</v>
      </c>
      <c r="DH89" s="160">
        <v>1</v>
      </c>
      <c r="DI89" s="160">
        <v>1</v>
      </c>
      <c r="DJ89" s="160">
        <v>0</v>
      </c>
      <c r="DK89" s="160">
        <v>0</v>
      </c>
      <c r="DL89" s="160">
        <v>0</v>
      </c>
      <c r="DM89" s="160">
        <v>0</v>
      </c>
      <c r="DN89" s="160">
        <v>0</v>
      </c>
      <c r="DO89" s="160">
        <v>0</v>
      </c>
      <c r="DP89" s="160">
        <v>0</v>
      </c>
      <c r="DQ89" s="160">
        <v>0</v>
      </c>
      <c r="DR89" s="160">
        <v>0</v>
      </c>
      <c r="DS89" s="160">
        <v>0</v>
      </c>
      <c r="DT89" s="160">
        <v>0</v>
      </c>
      <c r="DU89" s="160">
        <v>0</v>
      </c>
      <c r="DV89" s="160">
        <v>0</v>
      </c>
      <c r="DW89" s="160">
        <v>0</v>
      </c>
      <c r="DX89" s="160">
        <v>0</v>
      </c>
      <c r="DY89" s="160">
        <v>0</v>
      </c>
      <c r="DZ89" s="160">
        <v>0</v>
      </c>
      <c r="EA89" s="160">
        <v>0</v>
      </c>
    </row>
    <row r="90" spans="1:131">
      <c r="A90" s="11">
        <v>8722</v>
      </c>
      <c r="B90" s="11" t="s">
        <v>221</v>
      </c>
      <c r="C90" s="13">
        <f t="shared" si="29"/>
        <v>11</v>
      </c>
      <c r="D90" s="263">
        <f t="shared" si="21"/>
        <v>1.5850144092219021</v>
      </c>
      <c r="E90" s="13">
        <f t="shared" si="30"/>
        <v>31</v>
      </c>
      <c r="F90" s="263">
        <f t="shared" si="22"/>
        <v>4.46685878962536</v>
      </c>
      <c r="G90" s="13">
        <f t="shared" si="31"/>
        <v>114</v>
      </c>
      <c r="H90" s="263">
        <f t="shared" si="23"/>
        <v>16.426512968299711</v>
      </c>
      <c r="I90" s="13">
        <f t="shared" si="32"/>
        <v>96</v>
      </c>
      <c r="J90" s="263">
        <f t="shared" si="24"/>
        <v>13.8328530259366</v>
      </c>
      <c r="K90" s="13">
        <f t="shared" si="33"/>
        <v>362</v>
      </c>
      <c r="L90" s="263">
        <f t="shared" si="25"/>
        <v>52.161383285302598</v>
      </c>
      <c r="M90" s="13">
        <f t="shared" si="34"/>
        <v>63</v>
      </c>
      <c r="N90" s="263">
        <f t="shared" si="26"/>
        <v>9.0778097982708932</v>
      </c>
      <c r="O90" s="13">
        <f t="shared" si="35"/>
        <v>17</v>
      </c>
      <c r="P90" s="263">
        <f t="shared" si="27"/>
        <v>2.4495677233429394</v>
      </c>
      <c r="Q90" s="13">
        <f t="shared" si="36"/>
        <v>694</v>
      </c>
      <c r="S90">
        <v>8722</v>
      </c>
      <c r="T90" t="s">
        <v>221</v>
      </c>
      <c r="U90" s="160">
        <v>694</v>
      </c>
      <c r="V90" s="160">
        <v>11</v>
      </c>
      <c r="W90" s="160">
        <v>4</v>
      </c>
      <c r="X90" s="160">
        <v>8</v>
      </c>
      <c r="Y90" s="160">
        <v>9</v>
      </c>
      <c r="Z90" s="160">
        <v>4</v>
      </c>
      <c r="AA90" s="160">
        <v>6</v>
      </c>
      <c r="AB90" s="160">
        <v>16</v>
      </c>
      <c r="AC90" s="160">
        <v>11</v>
      </c>
      <c r="AD90" s="160">
        <v>5</v>
      </c>
      <c r="AE90" s="160">
        <v>11</v>
      </c>
      <c r="AF90" s="160">
        <v>12</v>
      </c>
      <c r="AG90" s="160">
        <v>12</v>
      </c>
      <c r="AH90" s="160">
        <v>10</v>
      </c>
      <c r="AI90" s="160">
        <v>10</v>
      </c>
      <c r="AJ90" s="160">
        <v>12</v>
      </c>
      <c r="AK90" s="160">
        <v>15</v>
      </c>
      <c r="AL90" s="160">
        <v>10</v>
      </c>
      <c r="AM90" s="160">
        <v>7</v>
      </c>
      <c r="AN90" s="160">
        <v>13</v>
      </c>
      <c r="AO90" s="160">
        <v>12</v>
      </c>
      <c r="AP90" s="160">
        <v>9</v>
      </c>
      <c r="AQ90" s="160">
        <v>12</v>
      </c>
      <c r="AR90" s="160">
        <v>8</v>
      </c>
      <c r="AS90" s="160">
        <v>8</v>
      </c>
      <c r="AT90" s="160">
        <v>5</v>
      </c>
      <c r="AU90" s="160">
        <v>12</v>
      </c>
      <c r="AV90" s="160">
        <v>5</v>
      </c>
      <c r="AW90" s="160">
        <v>8</v>
      </c>
      <c r="AX90" s="160">
        <v>6</v>
      </c>
      <c r="AY90" s="160">
        <v>5</v>
      </c>
      <c r="AZ90" s="160">
        <v>6</v>
      </c>
      <c r="BA90" s="160">
        <v>6</v>
      </c>
      <c r="BB90" s="160">
        <v>13</v>
      </c>
      <c r="BC90" s="160">
        <v>6</v>
      </c>
      <c r="BD90" s="160">
        <v>6</v>
      </c>
      <c r="BE90" s="160">
        <v>11</v>
      </c>
      <c r="BF90" s="160">
        <v>8</v>
      </c>
      <c r="BG90" s="160">
        <v>13</v>
      </c>
      <c r="BH90" s="160">
        <v>10</v>
      </c>
      <c r="BI90" s="160">
        <v>8</v>
      </c>
      <c r="BJ90" s="160">
        <v>13</v>
      </c>
      <c r="BK90" s="160">
        <v>6</v>
      </c>
      <c r="BL90" s="160">
        <v>6</v>
      </c>
      <c r="BM90" s="160">
        <v>11</v>
      </c>
      <c r="BN90" s="160">
        <v>7</v>
      </c>
      <c r="BO90" s="160">
        <v>6</v>
      </c>
      <c r="BP90" s="160">
        <v>7</v>
      </c>
      <c r="BQ90" s="160">
        <v>3</v>
      </c>
      <c r="BR90" s="160">
        <v>13</v>
      </c>
      <c r="BS90" s="160">
        <v>8</v>
      </c>
      <c r="BT90" s="160">
        <v>11</v>
      </c>
      <c r="BU90" s="160">
        <v>7</v>
      </c>
      <c r="BV90" s="160">
        <v>8</v>
      </c>
      <c r="BW90" s="160">
        <v>2</v>
      </c>
      <c r="BX90" s="160">
        <v>13</v>
      </c>
      <c r="BY90" s="160">
        <v>12</v>
      </c>
      <c r="BZ90" s="160">
        <v>13</v>
      </c>
      <c r="CA90" s="160">
        <v>11</v>
      </c>
      <c r="CB90" s="160">
        <v>10</v>
      </c>
      <c r="CC90" s="160">
        <v>12</v>
      </c>
      <c r="CD90" s="160">
        <v>12</v>
      </c>
      <c r="CE90" s="160">
        <v>9</v>
      </c>
      <c r="CF90" s="160">
        <v>13</v>
      </c>
      <c r="CG90" s="160">
        <v>10</v>
      </c>
      <c r="CH90" s="160">
        <v>11</v>
      </c>
      <c r="CI90" s="160">
        <v>7</v>
      </c>
      <c r="CJ90" s="160">
        <v>10</v>
      </c>
      <c r="CK90" s="160">
        <v>8</v>
      </c>
      <c r="CL90" s="160">
        <v>7</v>
      </c>
      <c r="CM90" s="160">
        <v>3</v>
      </c>
      <c r="CN90" s="160">
        <v>5</v>
      </c>
      <c r="CO90" s="160">
        <v>4</v>
      </c>
      <c r="CP90" s="160">
        <v>5</v>
      </c>
      <c r="CQ90" s="160">
        <v>4</v>
      </c>
      <c r="CR90" s="160">
        <v>4</v>
      </c>
      <c r="CS90" s="160">
        <v>4</v>
      </c>
      <c r="CT90" s="160">
        <v>6</v>
      </c>
      <c r="CU90" s="160">
        <v>4</v>
      </c>
      <c r="CV90" s="160">
        <v>3</v>
      </c>
      <c r="CW90" s="160">
        <v>6</v>
      </c>
      <c r="CX90" s="160">
        <v>2</v>
      </c>
      <c r="CY90" s="160">
        <v>1</v>
      </c>
      <c r="CZ90" s="160">
        <v>2</v>
      </c>
      <c r="DA90" s="160">
        <v>2</v>
      </c>
      <c r="DB90" s="160">
        <v>0</v>
      </c>
      <c r="DC90" s="160">
        <v>1</v>
      </c>
      <c r="DD90" s="160">
        <v>0</v>
      </c>
      <c r="DE90" s="160">
        <v>2</v>
      </c>
      <c r="DF90" s="160">
        <v>0</v>
      </c>
      <c r="DG90" s="160">
        <v>0</v>
      </c>
      <c r="DH90" s="160">
        <v>5</v>
      </c>
      <c r="DI90" s="160">
        <v>1</v>
      </c>
      <c r="DJ90" s="160">
        <v>0</v>
      </c>
      <c r="DK90" s="160">
        <v>0</v>
      </c>
      <c r="DL90" s="160">
        <v>0</v>
      </c>
      <c r="DM90" s="160">
        <v>0</v>
      </c>
      <c r="DN90" s="160">
        <v>1</v>
      </c>
      <c r="DO90" s="160">
        <v>0</v>
      </c>
      <c r="DP90" s="160">
        <v>0</v>
      </c>
      <c r="DQ90" s="160">
        <v>0</v>
      </c>
      <c r="DR90" s="160">
        <v>0</v>
      </c>
      <c r="DS90" s="160">
        <v>0</v>
      </c>
      <c r="DT90" s="160">
        <v>0</v>
      </c>
      <c r="DU90" s="160">
        <v>0</v>
      </c>
      <c r="DV90" s="160">
        <v>0</v>
      </c>
      <c r="DW90" s="160">
        <v>0</v>
      </c>
      <c r="DX90" s="160">
        <v>0</v>
      </c>
      <c r="DY90" s="160">
        <v>0</v>
      </c>
      <c r="DZ90" s="160">
        <v>0</v>
      </c>
      <c r="EA90" s="160">
        <v>0</v>
      </c>
    </row>
    <row r="91" spans="1:131">
      <c r="C91" s="19">
        <f>SUM(C76:C90)</f>
        <v>428</v>
      </c>
      <c r="D91" s="265">
        <f t="shared" si="21"/>
        <v>1.3194808397817308</v>
      </c>
      <c r="E91" s="19">
        <f t="shared" ref="E91:Q91" si="37">SUM(E76:E90)</f>
        <v>1892</v>
      </c>
      <c r="F91" s="265">
        <f t="shared" si="22"/>
        <v>5.832845207633258</v>
      </c>
      <c r="G91" s="19">
        <f t="shared" si="37"/>
        <v>4065</v>
      </c>
      <c r="H91" s="265">
        <f t="shared" si="23"/>
        <v>12.531985078768074</v>
      </c>
      <c r="I91" s="19">
        <f t="shared" si="37"/>
        <v>4299</v>
      </c>
      <c r="J91" s="265">
        <f t="shared" si="24"/>
        <v>13.253383481826308</v>
      </c>
      <c r="K91" s="19">
        <f t="shared" si="37"/>
        <v>17054</v>
      </c>
      <c r="L91" s="265">
        <f t="shared" si="25"/>
        <v>52.575762246816907</v>
      </c>
      <c r="M91" s="19">
        <f t="shared" si="37"/>
        <v>3548</v>
      </c>
      <c r="N91" s="265">
        <f t="shared" si="26"/>
        <v>10.938126213891545</v>
      </c>
      <c r="O91" s="19">
        <f t="shared" si="37"/>
        <v>1151</v>
      </c>
      <c r="P91" s="265">
        <f t="shared" si="27"/>
        <v>3.5484169312821781</v>
      </c>
      <c r="Q91" s="19">
        <f t="shared" si="37"/>
        <v>32437</v>
      </c>
    </row>
    <row r="92" spans="1:131">
      <c r="D92" s="265"/>
      <c r="F92" s="265"/>
      <c r="H92" s="265"/>
      <c r="J92" s="265"/>
      <c r="L92" s="265"/>
      <c r="N92" s="265"/>
      <c r="P92" s="265"/>
    </row>
    <row r="93" spans="1:131">
      <c r="B93" s="24" t="s">
        <v>8</v>
      </c>
      <c r="C93" s="19">
        <f>C15+C21+C33+C44+C53+C68+C74+C91</f>
        <v>4890</v>
      </c>
      <c r="D93" s="265">
        <f t="shared" si="21"/>
        <v>1.2996746826561205</v>
      </c>
      <c r="E93" s="19">
        <f t="shared" ref="E93:Q93" si="38">E15+E21+E33+E44+E53+E68+E74+E91</f>
        <v>22004</v>
      </c>
      <c r="F93" s="265">
        <f t="shared" si="22"/>
        <v>5.8482702898088501</v>
      </c>
      <c r="G93" s="19">
        <f t="shared" si="38"/>
        <v>47571</v>
      </c>
      <c r="H93" s="265">
        <f t="shared" si="23"/>
        <v>12.643522357593929</v>
      </c>
      <c r="I93" s="19">
        <f t="shared" si="38"/>
        <v>49728</v>
      </c>
      <c r="J93" s="265">
        <f t="shared" si="24"/>
        <v>13.21681444153856</v>
      </c>
      <c r="K93" s="19">
        <f t="shared" si="38"/>
        <v>203334</v>
      </c>
      <c r="L93" s="265">
        <f t="shared" si="25"/>
        <v>54.042546405562284</v>
      </c>
      <c r="M93" s="19">
        <f t="shared" si="38"/>
        <v>35632</v>
      </c>
      <c r="N93" s="265">
        <f t="shared" si="26"/>
        <v>9.4703493440496693</v>
      </c>
      <c r="O93" s="19">
        <f t="shared" si="38"/>
        <v>13089</v>
      </c>
      <c r="P93" s="265">
        <f t="shared" si="27"/>
        <v>3.478822478790585</v>
      </c>
      <c r="Q93" s="19">
        <f t="shared" si="38"/>
        <v>376248</v>
      </c>
    </row>
  </sheetData>
  <hyperlinks>
    <hyperlink ref="B1" location="Efnisyfirlit!A1" display="Efnisyfirlit" xr:uid="{5382917B-1933-4B64-A60C-8FAB02628F9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5E3C-60A2-410F-B000-D2173315725B}">
  <dimension ref="A1:H67"/>
  <sheetViews>
    <sheetView workbookViewId="0">
      <selection activeCell="B1" sqref="B1"/>
    </sheetView>
  </sheetViews>
  <sheetFormatPr defaultRowHeight="14.5"/>
  <cols>
    <col min="1" max="1" width="5.81640625" customWidth="1"/>
    <col min="2" max="2" width="26.1796875" customWidth="1"/>
    <col min="3" max="7" width="9.54296875" customWidth="1"/>
    <col min="8" max="8" width="10.453125" customWidth="1"/>
  </cols>
  <sheetData>
    <row r="1" spans="1:8">
      <c r="B1" s="221" t="s">
        <v>1188</v>
      </c>
    </row>
    <row r="2" spans="1:8" ht="15.5">
      <c r="A2" s="1" t="s">
        <v>1253</v>
      </c>
    </row>
    <row r="4" spans="1:8">
      <c r="C4" s="266"/>
      <c r="D4" s="267"/>
      <c r="E4" s="267"/>
      <c r="F4" s="267"/>
      <c r="G4" s="267"/>
      <c r="H4" s="268" t="s">
        <v>152</v>
      </c>
    </row>
    <row r="5" spans="1:8">
      <c r="C5" s="269" t="s">
        <v>588</v>
      </c>
      <c r="D5" s="270" t="s">
        <v>589</v>
      </c>
      <c r="E5" s="270" t="s">
        <v>590</v>
      </c>
      <c r="F5" s="270" t="s">
        <v>591</v>
      </c>
      <c r="G5" s="270" t="s">
        <v>258</v>
      </c>
      <c r="H5" s="271" t="s">
        <v>592</v>
      </c>
    </row>
    <row r="6" spans="1:8">
      <c r="G6" s="272"/>
      <c r="H6" s="273"/>
    </row>
    <row r="7" spans="1:8">
      <c r="A7" s="98">
        <v>0</v>
      </c>
      <c r="B7" s="11" t="s">
        <v>9</v>
      </c>
      <c r="C7" s="161">
        <v>3681.0110999999997</v>
      </c>
      <c r="D7" s="161">
        <v>958.42290000000003</v>
      </c>
      <c r="E7" s="161">
        <v>2102.6435999999999</v>
      </c>
      <c r="F7" s="161">
        <v>2044.6898999999999</v>
      </c>
      <c r="G7" s="274">
        <v>366.05129999999997</v>
      </c>
      <c r="H7" s="275">
        <v>9152.8188000000009</v>
      </c>
    </row>
    <row r="8" spans="1:8">
      <c r="A8">
        <v>1000</v>
      </c>
      <c r="B8" t="s">
        <v>154</v>
      </c>
      <c r="C8" s="162">
        <v>759</v>
      </c>
      <c r="D8" s="162">
        <v>266.14999999999998</v>
      </c>
      <c r="E8" s="162">
        <v>765.42</v>
      </c>
      <c r="F8" s="162">
        <v>24.89</v>
      </c>
      <c r="G8" s="276">
        <v>211.68</v>
      </c>
      <c r="H8" s="277">
        <v>2027.1400000000003</v>
      </c>
    </row>
    <row r="9" spans="1:8">
      <c r="A9" s="11">
        <v>1100</v>
      </c>
      <c r="B9" s="11" t="s">
        <v>155</v>
      </c>
      <c r="C9" s="161">
        <v>101.1</v>
      </c>
      <c r="D9" s="161">
        <v>23.23</v>
      </c>
      <c r="E9" s="161">
        <v>112.06</v>
      </c>
      <c r="F9" s="161">
        <v>14.96</v>
      </c>
      <c r="G9" s="274">
        <v>1</v>
      </c>
      <c r="H9" s="275">
        <v>252.35</v>
      </c>
    </row>
    <row r="10" spans="1:8">
      <c r="A10">
        <v>1300</v>
      </c>
      <c r="B10" t="s">
        <v>156</v>
      </c>
      <c r="C10" s="162">
        <v>447.20000000000005</v>
      </c>
      <c r="D10" s="162">
        <v>66.3</v>
      </c>
      <c r="E10" s="162">
        <v>365.7</v>
      </c>
      <c r="F10" s="162">
        <v>13.6</v>
      </c>
      <c r="G10" s="276">
        <v>7.4</v>
      </c>
      <c r="H10" s="277">
        <v>900.2</v>
      </c>
    </row>
    <row r="11" spans="1:8">
      <c r="A11" s="98">
        <v>1400</v>
      </c>
      <c r="B11" s="11" t="s">
        <v>157</v>
      </c>
      <c r="C11" s="161">
        <v>451.64</v>
      </c>
      <c r="D11" s="161">
        <v>246.07999999999998</v>
      </c>
      <c r="E11" s="161">
        <v>658.03000000000009</v>
      </c>
      <c r="F11" s="161">
        <v>362.99</v>
      </c>
      <c r="G11" s="274">
        <v>11</v>
      </c>
      <c r="H11" s="275">
        <v>1729.74</v>
      </c>
    </row>
    <row r="12" spans="1:8">
      <c r="A12">
        <v>1604</v>
      </c>
      <c r="B12" t="s">
        <v>158</v>
      </c>
      <c r="C12" s="162">
        <v>366.5</v>
      </c>
      <c r="D12" s="162">
        <v>72.900000000000006</v>
      </c>
      <c r="E12" s="162">
        <v>278.5</v>
      </c>
      <c r="F12" s="162">
        <v>1.7</v>
      </c>
      <c r="G12" s="276">
        <v>10.9</v>
      </c>
      <c r="H12" s="277">
        <v>730.5</v>
      </c>
    </row>
    <row r="13" spans="1:8">
      <c r="A13" s="11">
        <v>1606</v>
      </c>
      <c r="B13" s="11" t="s">
        <v>159</v>
      </c>
      <c r="C13" s="161">
        <v>0</v>
      </c>
      <c r="D13" s="161">
        <v>0.8</v>
      </c>
      <c r="E13" s="161">
        <v>0</v>
      </c>
      <c r="F13" s="161">
        <v>0</v>
      </c>
      <c r="G13" s="274">
        <v>3.4000000000000004</v>
      </c>
      <c r="H13" s="275">
        <v>4.2</v>
      </c>
    </row>
    <row r="14" spans="1:8">
      <c r="A14">
        <v>2000</v>
      </c>
      <c r="B14" t="s">
        <v>160</v>
      </c>
      <c r="C14" s="162">
        <v>276.00000000000006</v>
      </c>
      <c r="D14" s="162">
        <v>124.93000000000002</v>
      </c>
      <c r="E14" s="162">
        <v>403.23999999999995</v>
      </c>
      <c r="F14" s="162">
        <v>190.44</v>
      </c>
      <c r="G14" s="276">
        <v>27.68</v>
      </c>
      <c r="H14" s="277">
        <v>1022.2900000000002</v>
      </c>
    </row>
    <row r="15" spans="1:8">
      <c r="A15" s="98">
        <v>2300</v>
      </c>
      <c r="B15" s="11" t="s">
        <v>161</v>
      </c>
      <c r="C15" s="161">
        <v>29.47</v>
      </c>
      <c r="D15" s="161">
        <v>23.36</v>
      </c>
      <c r="E15" s="161">
        <v>69.22</v>
      </c>
      <c r="F15" s="161">
        <v>65.86999999999999</v>
      </c>
      <c r="G15" s="274">
        <v>7</v>
      </c>
      <c r="H15" s="275">
        <v>194.92</v>
      </c>
    </row>
    <row r="16" spans="1:8">
      <c r="A16">
        <v>2506</v>
      </c>
      <c r="B16" t="s">
        <v>162</v>
      </c>
      <c r="C16" s="162">
        <v>33.200000000000003</v>
      </c>
      <c r="D16" s="162">
        <v>6</v>
      </c>
      <c r="E16" s="162">
        <v>32.700000000000003</v>
      </c>
      <c r="F16" s="162">
        <v>0.5</v>
      </c>
      <c r="G16" s="276">
        <v>1</v>
      </c>
      <c r="H16" s="277">
        <v>73.400000000000006</v>
      </c>
    </row>
    <row r="17" spans="1:8">
      <c r="A17" s="11">
        <v>2510</v>
      </c>
      <c r="B17" s="11" t="s">
        <v>163</v>
      </c>
      <c r="C17" s="161">
        <v>1</v>
      </c>
      <c r="D17" s="161">
        <v>32.65</v>
      </c>
      <c r="E17" s="161">
        <v>121.07</v>
      </c>
      <c r="F17" s="161">
        <v>110.19999999999999</v>
      </c>
      <c r="G17" s="274">
        <v>2</v>
      </c>
      <c r="H17" s="275">
        <v>266.91999999999996</v>
      </c>
    </row>
    <row r="18" spans="1:8">
      <c r="A18">
        <v>3000</v>
      </c>
      <c r="B18" t="s">
        <v>164</v>
      </c>
      <c r="C18" s="162">
        <v>102.94</v>
      </c>
      <c r="D18" s="162">
        <v>70.45</v>
      </c>
      <c r="E18" s="162">
        <v>178.9</v>
      </c>
      <c r="F18" s="162">
        <v>252.61</v>
      </c>
      <c r="G18" s="276">
        <v>14.68</v>
      </c>
      <c r="H18" s="277">
        <v>619.58000000000004</v>
      </c>
    </row>
    <row r="19" spans="1:8">
      <c r="A19" s="98">
        <v>3511</v>
      </c>
      <c r="B19" s="11" t="s">
        <v>166</v>
      </c>
      <c r="C19" s="161">
        <v>2</v>
      </c>
      <c r="D19" s="161">
        <v>3</v>
      </c>
      <c r="E19" s="161">
        <v>20.18</v>
      </c>
      <c r="F19" s="161">
        <v>25.2</v>
      </c>
      <c r="G19" s="274">
        <v>1</v>
      </c>
      <c r="H19" s="275">
        <v>51.379999999999995</v>
      </c>
    </row>
    <row r="20" spans="1:8">
      <c r="A20">
        <v>3609</v>
      </c>
      <c r="B20" t="s">
        <v>167</v>
      </c>
      <c r="C20" s="162">
        <v>131.20000000000002</v>
      </c>
      <c r="D20" s="162">
        <v>19.7</v>
      </c>
      <c r="E20" s="162">
        <v>103.10000000000001</v>
      </c>
      <c r="F20" s="162">
        <v>2</v>
      </c>
      <c r="G20" s="276">
        <v>4.6999999999999993</v>
      </c>
      <c r="H20" s="277">
        <v>260.7</v>
      </c>
    </row>
    <row r="21" spans="1:8">
      <c r="A21" s="11">
        <v>3709</v>
      </c>
      <c r="B21" s="11" t="s">
        <v>168</v>
      </c>
      <c r="C21" s="161">
        <v>23.900000000000002</v>
      </c>
      <c r="D21" s="161">
        <v>3.4</v>
      </c>
      <c r="E21" s="161">
        <v>23.58</v>
      </c>
      <c r="F21" s="161">
        <v>2.5</v>
      </c>
      <c r="G21" s="274">
        <v>6.5</v>
      </c>
      <c r="H21" s="275">
        <v>59.879999999999995</v>
      </c>
    </row>
    <row r="22" spans="1:8">
      <c r="A22">
        <v>3711</v>
      </c>
      <c r="B22" t="s">
        <v>170</v>
      </c>
      <c r="C22" s="162">
        <v>63.11</v>
      </c>
      <c r="D22" s="162">
        <v>7.5</v>
      </c>
      <c r="E22" s="162">
        <v>36.299999999999997</v>
      </c>
      <c r="F22" s="162">
        <v>4.5999999999999996</v>
      </c>
      <c r="G22" s="276">
        <v>9.4</v>
      </c>
      <c r="H22" s="277">
        <v>120.91</v>
      </c>
    </row>
    <row r="23" spans="1:8">
      <c r="A23" s="98">
        <v>3713</v>
      </c>
      <c r="B23" s="11" t="s">
        <v>171</v>
      </c>
      <c r="C23" s="161">
        <v>0.1</v>
      </c>
      <c r="D23" s="161">
        <v>0</v>
      </c>
      <c r="E23" s="161">
        <v>4</v>
      </c>
      <c r="F23" s="161">
        <v>1.95</v>
      </c>
      <c r="G23" s="274">
        <v>0</v>
      </c>
      <c r="H23" s="275">
        <v>6.05</v>
      </c>
    </row>
    <row r="24" spans="1:8">
      <c r="A24">
        <v>3714</v>
      </c>
      <c r="B24" t="s">
        <v>172</v>
      </c>
      <c r="C24" s="162">
        <v>94.87</v>
      </c>
      <c r="D24" s="162">
        <v>4</v>
      </c>
      <c r="E24" s="162">
        <v>43.3</v>
      </c>
      <c r="F24" s="162">
        <v>0.4</v>
      </c>
      <c r="G24" s="276">
        <v>1.8199999999999998</v>
      </c>
      <c r="H24" s="277">
        <v>144.38999999999999</v>
      </c>
    </row>
    <row r="25" spans="1:8">
      <c r="A25" s="11">
        <v>3811</v>
      </c>
      <c r="B25" s="11" t="s">
        <v>173</v>
      </c>
      <c r="C25" s="161">
        <v>31.200000000000003</v>
      </c>
      <c r="D25" s="161">
        <v>3</v>
      </c>
      <c r="E25" s="161">
        <v>16.8</v>
      </c>
      <c r="F25" s="161">
        <v>0.5</v>
      </c>
      <c r="G25" s="274">
        <v>2.8</v>
      </c>
      <c r="H25" s="275">
        <v>54.3</v>
      </c>
    </row>
    <row r="26" spans="1:8">
      <c r="A26">
        <v>4100</v>
      </c>
      <c r="B26" t="s">
        <v>174</v>
      </c>
      <c r="C26" s="162">
        <v>11.65</v>
      </c>
      <c r="D26" s="162">
        <v>4.2</v>
      </c>
      <c r="E26" s="162">
        <v>29.26</v>
      </c>
      <c r="F26" s="162">
        <v>35.590000000000003</v>
      </c>
      <c r="G26" s="276">
        <v>2.6</v>
      </c>
      <c r="H26" s="277">
        <v>83.3</v>
      </c>
    </row>
    <row r="27" spans="1:8">
      <c r="A27" s="98">
        <v>4200</v>
      </c>
      <c r="B27" s="11" t="s">
        <v>175</v>
      </c>
      <c r="C27" s="161">
        <v>172.70000000000002</v>
      </c>
      <c r="D27" s="161">
        <v>33.9</v>
      </c>
      <c r="E27" s="161">
        <v>92.8</v>
      </c>
      <c r="F27" s="161">
        <v>3</v>
      </c>
      <c r="G27" s="274">
        <v>8</v>
      </c>
      <c r="H27" s="275">
        <v>310.40000000000003</v>
      </c>
    </row>
    <row r="28" spans="1:8">
      <c r="A28">
        <v>4502</v>
      </c>
      <c r="B28" t="s">
        <v>176</v>
      </c>
      <c r="C28" s="162">
        <v>23.1</v>
      </c>
      <c r="D28" s="162">
        <v>2.4</v>
      </c>
      <c r="E28" s="162">
        <v>7.65</v>
      </c>
      <c r="F28" s="162">
        <v>1</v>
      </c>
      <c r="G28" s="276">
        <v>2</v>
      </c>
      <c r="H28" s="277">
        <v>36.15</v>
      </c>
    </row>
    <row r="29" spans="1:8">
      <c r="A29" s="11">
        <v>4604</v>
      </c>
      <c r="B29" s="11" t="s">
        <v>177</v>
      </c>
      <c r="C29" s="161">
        <v>9.6</v>
      </c>
      <c r="D29" s="161">
        <v>1</v>
      </c>
      <c r="E29" s="161">
        <v>8.5</v>
      </c>
      <c r="F29" s="161">
        <v>6.2</v>
      </c>
      <c r="G29" s="274">
        <v>0</v>
      </c>
      <c r="H29" s="275">
        <v>25.3</v>
      </c>
    </row>
    <row r="30" spans="1:8">
      <c r="A30">
        <v>4607</v>
      </c>
      <c r="B30" t="s">
        <v>178</v>
      </c>
      <c r="C30" s="162">
        <v>19.705500000000001</v>
      </c>
      <c r="D30" s="162">
        <v>10.75</v>
      </c>
      <c r="E30" s="162">
        <v>20.797999999999998</v>
      </c>
      <c r="F30" s="162">
        <v>24.4</v>
      </c>
      <c r="G30" s="276">
        <v>1.5</v>
      </c>
      <c r="H30" s="277">
        <v>77.153500000000008</v>
      </c>
    </row>
    <row r="31" spans="1:8">
      <c r="A31" s="98">
        <v>4911</v>
      </c>
      <c r="B31" s="11" t="s">
        <v>182</v>
      </c>
      <c r="C31" s="161">
        <v>8.0919000000000008</v>
      </c>
      <c r="D31" s="161">
        <v>1.8</v>
      </c>
      <c r="E31" s="161">
        <v>8.9860000000000007</v>
      </c>
      <c r="F31" s="161">
        <v>14.099399999999999</v>
      </c>
      <c r="G31" s="274">
        <v>2</v>
      </c>
      <c r="H31" s="275">
        <v>34.9773</v>
      </c>
    </row>
    <row r="32" spans="1:8">
      <c r="A32">
        <v>5200</v>
      </c>
      <c r="B32" t="s">
        <v>183</v>
      </c>
      <c r="C32" s="162">
        <v>121.3</v>
      </c>
      <c r="D32" s="162">
        <v>35.199999999999996</v>
      </c>
      <c r="E32" s="162">
        <v>114.89999999999999</v>
      </c>
      <c r="F32" s="162">
        <v>115.5</v>
      </c>
      <c r="G32" s="276">
        <v>8</v>
      </c>
      <c r="H32" s="277">
        <v>394.9</v>
      </c>
    </row>
    <row r="33" spans="1:8">
      <c r="A33" s="11">
        <v>5604</v>
      </c>
      <c r="B33" s="11" t="s">
        <v>452</v>
      </c>
      <c r="C33" s="161">
        <v>27.9</v>
      </c>
      <c r="D33" s="161">
        <v>2</v>
      </c>
      <c r="E33" s="161">
        <v>21.85</v>
      </c>
      <c r="F33" s="161">
        <v>19.91</v>
      </c>
      <c r="G33" s="274">
        <v>0</v>
      </c>
      <c r="H33" s="275">
        <v>71.66</v>
      </c>
    </row>
    <row r="34" spans="1:8">
      <c r="A34">
        <v>5508</v>
      </c>
      <c r="B34" t="s">
        <v>184</v>
      </c>
      <c r="C34" s="162">
        <v>5.6</v>
      </c>
      <c r="D34" s="162">
        <v>5.5</v>
      </c>
      <c r="E34" s="162">
        <v>28.64</v>
      </c>
      <c r="F34" s="162">
        <v>50.2</v>
      </c>
      <c r="G34" s="276">
        <v>1</v>
      </c>
      <c r="H34" s="277">
        <v>90.94</v>
      </c>
    </row>
    <row r="35" spans="1:8">
      <c r="A35" s="98">
        <v>5609</v>
      </c>
      <c r="B35" s="11" t="s">
        <v>186</v>
      </c>
      <c r="C35" s="161">
        <v>13.32</v>
      </c>
      <c r="D35" s="161">
        <v>0</v>
      </c>
      <c r="E35" s="161">
        <v>12.41</v>
      </c>
      <c r="F35" s="161">
        <v>2.66</v>
      </c>
      <c r="G35" s="274">
        <v>1.59</v>
      </c>
      <c r="H35" s="275">
        <v>29.98</v>
      </c>
    </row>
    <row r="36" spans="1:8">
      <c r="A36">
        <v>6000</v>
      </c>
      <c r="B36" t="s">
        <v>1195</v>
      </c>
      <c r="C36" s="162">
        <v>207.15669999999997</v>
      </c>
      <c r="D36" s="162">
        <v>182.74269999999999</v>
      </c>
      <c r="E36" s="162">
        <v>442.93599999999998</v>
      </c>
      <c r="F36" s="162">
        <v>529.6</v>
      </c>
      <c r="G36" s="276">
        <v>18</v>
      </c>
      <c r="H36" s="277">
        <v>1380.4353999999998</v>
      </c>
    </row>
    <row r="37" spans="1:8">
      <c r="A37" s="11">
        <v>6100</v>
      </c>
      <c r="B37" s="11" t="s">
        <v>191</v>
      </c>
      <c r="C37" s="161">
        <v>50.600000000000009</v>
      </c>
      <c r="D37" s="161">
        <v>19.2</v>
      </c>
      <c r="E37" s="161">
        <v>74.7</v>
      </c>
      <c r="F37" s="161">
        <v>128.1</v>
      </c>
      <c r="G37" s="274">
        <v>3</v>
      </c>
      <c r="H37" s="275">
        <v>275.60000000000002</v>
      </c>
    </row>
    <row r="38" spans="1:8">
      <c r="A38">
        <v>6250</v>
      </c>
      <c r="B38" t="s">
        <v>192</v>
      </c>
      <c r="C38" s="162">
        <v>84.539999999999992</v>
      </c>
      <c r="D38" s="162">
        <v>11.589999999999998</v>
      </c>
      <c r="E38" s="162">
        <v>38.195</v>
      </c>
      <c r="F38" s="162">
        <v>35.630000000000003</v>
      </c>
      <c r="G38" s="276">
        <v>4</v>
      </c>
      <c r="H38" s="277">
        <v>173.95499999999998</v>
      </c>
    </row>
    <row r="39" spans="1:8">
      <c r="A39" s="98">
        <v>6400</v>
      </c>
      <c r="B39" s="11" t="s">
        <v>193</v>
      </c>
      <c r="C39" s="161">
        <v>66.69</v>
      </c>
      <c r="D39" s="161">
        <v>19.48</v>
      </c>
      <c r="E39" s="161">
        <v>49.69</v>
      </c>
      <c r="F39" s="161">
        <v>6.31</v>
      </c>
      <c r="G39" s="274">
        <v>0</v>
      </c>
      <c r="H39" s="275">
        <v>142.17000000000002</v>
      </c>
    </row>
    <row r="40" spans="1:8">
      <c r="A40">
        <v>6513</v>
      </c>
      <c r="B40" t="s">
        <v>194</v>
      </c>
      <c r="C40" s="162">
        <v>6.17</v>
      </c>
      <c r="D40" s="162">
        <v>7.75</v>
      </c>
      <c r="E40" s="162">
        <v>32.119999999999997</v>
      </c>
      <c r="F40" s="162">
        <v>30.056999999999999</v>
      </c>
      <c r="G40" s="276">
        <v>1</v>
      </c>
      <c r="H40" s="277">
        <v>77.096999999999994</v>
      </c>
    </row>
    <row r="41" spans="1:8">
      <c r="A41" s="11">
        <v>6515</v>
      </c>
      <c r="B41" s="11" t="s">
        <v>195</v>
      </c>
      <c r="C41" s="161">
        <v>2.6</v>
      </c>
      <c r="D41" s="161">
        <v>1</v>
      </c>
      <c r="E41" s="161">
        <v>25.55</v>
      </c>
      <c r="F41" s="161">
        <v>19.7</v>
      </c>
      <c r="G41" s="274">
        <v>1</v>
      </c>
      <c r="H41" s="275">
        <v>49.85</v>
      </c>
    </row>
    <row r="42" spans="1:8">
      <c r="A42">
        <v>6601</v>
      </c>
      <c r="B42" t="s">
        <v>196</v>
      </c>
      <c r="C42" s="162">
        <v>0.8</v>
      </c>
      <c r="D42" s="162">
        <v>3</v>
      </c>
      <c r="E42" s="162">
        <v>12</v>
      </c>
      <c r="F42" s="162">
        <v>12.6</v>
      </c>
      <c r="G42" s="276">
        <v>2</v>
      </c>
      <c r="H42" s="277">
        <v>30.4</v>
      </c>
    </row>
    <row r="43" spans="1:8">
      <c r="A43" s="98">
        <v>6602</v>
      </c>
      <c r="B43" s="11" t="s">
        <v>197</v>
      </c>
      <c r="C43" s="161">
        <v>6.75</v>
      </c>
      <c r="D43" s="161">
        <v>0</v>
      </c>
      <c r="E43" s="161">
        <v>13.04</v>
      </c>
      <c r="F43" s="161">
        <v>16.68</v>
      </c>
      <c r="G43" s="274">
        <v>0</v>
      </c>
      <c r="H43" s="275">
        <v>36.47</v>
      </c>
    </row>
    <row r="44" spans="1:8">
      <c r="A44">
        <v>6607</v>
      </c>
      <c r="B44" t="s">
        <v>198</v>
      </c>
      <c r="C44" s="162">
        <v>0</v>
      </c>
      <c r="D44" s="162">
        <v>2.7</v>
      </c>
      <c r="E44" s="162">
        <v>11.14</v>
      </c>
      <c r="F44" s="162">
        <v>19.52</v>
      </c>
      <c r="G44" s="276">
        <v>0</v>
      </c>
      <c r="H44" s="277">
        <v>33.36</v>
      </c>
    </row>
    <row r="45" spans="1:8">
      <c r="A45" s="11">
        <v>6612</v>
      </c>
      <c r="B45" s="11" t="s">
        <v>200</v>
      </c>
      <c r="C45" s="161">
        <v>1.2</v>
      </c>
      <c r="D45" s="161">
        <v>4.3</v>
      </c>
      <c r="E45" s="161">
        <v>32.57</v>
      </c>
      <c r="F45" s="161">
        <v>31.1</v>
      </c>
      <c r="G45" s="274">
        <v>1</v>
      </c>
      <c r="H45" s="275">
        <v>70.17</v>
      </c>
    </row>
    <row r="46" spans="1:8">
      <c r="A46">
        <v>6709</v>
      </c>
      <c r="B46" t="s">
        <v>202</v>
      </c>
      <c r="C46" s="162">
        <v>1.8850000000000002</v>
      </c>
      <c r="D46" s="162">
        <v>2.2200000000000002</v>
      </c>
      <c r="E46" s="162">
        <v>16.060000000000002</v>
      </c>
      <c r="F46" s="162">
        <v>33</v>
      </c>
      <c r="G46" s="276">
        <v>0.9</v>
      </c>
      <c r="H46" s="277">
        <v>54.065000000000005</v>
      </c>
    </row>
    <row r="47" spans="1:8">
      <c r="A47" s="98">
        <v>7300</v>
      </c>
      <c r="B47" s="11" t="s">
        <v>203</v>
      </c>
      <c r="C47" s="161">
        <v>69.3</v>
      </c>
      <c r="D47" s="161">
        <v>39.800000000000004</v>
      </c>
      <c r="E47" s="161">
        <v>136.29999999999998</v>
      </c>
      <c r="F47" s="161">
        <v>180.29999999999998</v>
      </c>
      <c r="G47" s="274">
        <v>9.5</v>
      </c>
      <c r="H47" s="275">
        <v>435.19999999999993</v>
      </c>
    </row>
    <row r="48" spans="1:8">
      <c r="A48">
        <v>7400</v>
      </c>
      <c r="B48" t="s">
        <v>204</v>
      </c>
      <c r="C48" s="162">
        <v>60.800200000000004</v>
      </c>
      <c r="D48" s="162">
        <v>42.749400000000009</v>
      </c>
      <c r="E48" s="162">
        <v>165.22180000000003</v>
      </c>
      <c r="F48" s="162">
        <v>160.5</v>
      </c>
      <c r="G48" s="276">
        <v>6.9</v>
      </c>
      <c r="H48" s="277">
        <v>436.17140000000001</v>
      </c>
    </row>
    <row r="49" spans="1:8">
      <c r="A49" s="11">
        <v>7502</v>
      </c>
      <c r="B49" s="11" t="s">
        <v>205</v>
      </c>
      <c r="C49" s="161">
        <v>10.65</v>
      </c>
      <c r="D49" s="161">
        <v>2.8</v>
      </c>
      <c r="E49" s="161">
        <v>23.84</v>
      </c>
      <c r="F49" s="161">
        <v>46.8</v>
      </c>
      <c r="G49" s="274">
        <v>3.51</v>
      </c>
      <c r="H49" s="275">
        <v>87.600000000000009</v>
      </c>
    </row>
    <row r="50" spans="1:8">
      <c r="A50">
        <v>8000</v>
      </c>
      <c r="B50" t="s">
        <v>207</v>
      </c>
      <c r="C50" s="162">
        <v>124.52000000000001</v>
      </c>
      <c r="D50" s="162">
        <v>18.18</v>
      </c>
      <c r="E50" s="162">
        <v>79.88600000000001</v>
      </c>
      <c r="F50" s="162">
        <v>40.799999999999997</v>
      </c>
      <c r="G50" s="276">
        <v>3</v>
      </c>
      <c r="H50" s="277">
        <v>266.38600000000002</v>
      </c>
    </row>
    <row r="51" spans="1:8">
      <c r="A51" s="98">
        <v>8200</v>
      </c>
      <c r="B51" s="11" t="s">
        <v>208</v>
      </c>
      <c r="C51" s="161">
        <v>269.10000000000002</v>
      </c>
      <c r="D51" s="161">
        <v>90.5</v>
      </c>
      <c r="E51" s="161">
        <v>239.70000000000002</v>
      </c>
      <c r="F51" s="161">
        <v>140.99999999999997</v>
      </c>
      <c r="G51" s="274">
        <v>50.3</v>
      </c>
      <c r="H51" s="275">
        <v>790.60000000000014</v>
      </c>
    </row>
    <row r="52" spans="1:8">
      <c r="A52">
        <v>8401</v>
      </c>
      <c r="B52" t="s">
        <v>209</v>
      </c>
      <c r="C52" s="162">
        <v>9.35</v>
      </c>
      <c r="D52" s="162">
        <v>25.7</v>
      </c>
      <c r="E52" s="162">
        <v>51.69</v>
      </c>
      <c r="F52" s="162">
        <v>88.64</v>
      </c>
      <c r="G52" s="276">
        <v>0</v>
      </c>
      <c r="H52" s="277">
        <v>175.38</v>
      </c>
    </row>
    <row r="53" spans="1:8">
      <c r="A53" s="11">
        <v>8508</v>
      </c>
      <c r="B53" s="11" t="s">
        <v>210</v>
      </c>
      <c r="C53" s="161">
        <v>13.35</v>
      </c>
      <c r="D53" s="161">
        <v>2.7</v>
      </c>
      <c r="E53" s="161">
        <v>14.501000000000001</v>
      </c>
      <c r="F53" s="161">
        <v>14.05</v>
      </c>
      <c r="G53" s="274">
        <v>1</v>
      </c>
      <c r="H53" s="275">
        <v>45.600999999999999</v>
      </c>
    </row>
    <row r="54" spans="1:8">
      <c r="A54">
        <v>8509</v>
      </c>
      <c r="B54" t="s">
        <v>211</v>
      </c>
      <c r="C54" s="162">
        <v>28.4</v>
      </c>
      <c r="D54" s="162">
        <v>1</v>
      </c>
      <c r="E54" s="162">
        <v>8.1</v>
      </c>
      <c r="F54" s="162">
        <v>0</v>
      </c>
      <c r="G54" s="276">
        <v>1</v>
      </c>
      <c r="H54" s="277">
        <v>38.5</v>
      </c>
    </row>
    <row r="55" spans="1:8">
      <c r="A55" s="98">
        <v>8610</v>
      </c>
      <c r="B55" s="11" t="s">
        <v>212</v>
      </c>
      <c r="C55" s="161">
        <v>1.3</v>
      </c>
      <c r="D55" s="161">
        <v>0</v>
      </c>
      <c r="E55" s="161">
        <v>0</v>
      </c>
      <c r="F55" s="161">
        <v>0</v>
      </c>
      <c r="G55" s="274">
        <v>0</v>
      </c>
      <c r="H55" s="275">
        <v>1.3</v>
      </c>
    </row>
    <row r="56" spans="1:8">
      <c r="A56">
        <v>8613</v>
      </c>
      <c r="B56" t="s">
        <v>213</v>
      </c>
      <c r="C56" s="162">
        <v>59.4</v>
      </c>
      <c r="D56" s="162">
        <v>6.2</v>
      </c>
      <c r="E56" s="162">
        <v>49.300000000000004</v>
      </c>
      <c r="F56" s="162">
        <v>1</v>
      </c>
      <c r="G56" s="276">
        <v>3.1</v>
      </c>
      <c r="H56" s="277">
        <v>119</v>
      </c>
    </row>
    <row r="57" spans="1:8">
      <c r="A57" s="11">
        <v>8614</v>
      </c>
      <c r="B57" s="11" t="s">
        <v>214</v>
      </c>
      <c r="C57" s="161">
        <v>56.64</v>
      </c>
      <c r="D57" s="161">
        <v>8.8160000000000007</v>
      </c>
      <c r="E57" s="161">
        <v>53.96</v>
      </c>
      <c r="F57" s="161">
        <v>13.877500000000001</v>
      </c>
      <c r="G57" s="274">
        <v>2.84</v>
      </c>
      <c r="H57" s="275">
        <v>136.1335</v>
      </c>
    </row>
    <row r="58" spans="1:8">
      <c r="A58">
        <v>8710</v>
      </c>
      <c r="B58" t="s">
        <v>215</v>
      </c>
      <c r="C58" s="162">
        <v>25.5</v>
      </c>
      <c r="D58" s="162">
        <v>3.2</v>
      </c>
      <c r="E58" s="162">
        <v>19.36</v>
      </c>
      <c r="F58" s="162">
        <v>19.75</v>
      </c>
      <c r="G58" s="276">
        <v>1</v>
      </c>
      <c r="H58" s="277">
        <v>68.81</v>
      </c>
    </row>
    <row r="59" spans="1:8">
      <c r="A59" s="98">
        <v>8716</v>
      </c>
      <c r="B59" s="11" t="s">
        <v>216</v>
      </c>
      <c r="C59" s="161">
        <v>149.04</v>
      </c>
      <c r="D59" s="161">
        <v>24.19</v>
      </c>
      <c r="E59" s="161">
        <v>70.05</v>
      </c>
      <c r="F59" s="161">
        <v>0</v>
      </c>
      <c r="G59" s="274">
        <v>1</v>
      </c>
      <c r="H59" s="275">
        <v>244.27999999999997</v>
      </c>
    </row>
    <row r="60" spans="1:8">
      <c r="A60">
        <v>8717</v>
      </c>
      <c r="B60" t="s">
        <v>217</v>
      </c>
      <c r="C60" s="162">
        <v>92.600000000000009</v>
      </c>
      <c r="D60" s="162">
        <v>10.7</v>
      </c>
      <c r="E60" s="162">
        <v>30.8</v>
      </c>
      <c r="F60" s="162">
        <v>3.2</v>
      </c>
      <c r="G60" s="276">
        <v>2</v>
      </c>
      <c r="H60" s="277">
        <v>139.30000000000001</v>
      </c>
    </row>
    <row r="61" spans="1:8">
      <c r="A61" s="11">
        <v>8719</v>
      </c>
      <c r="B61" s="11" t="s">
        <v>218</v>
      </c>
      <c r="C61" s="161">
        <v>10.305</v>
      </c>
      <c r="D61" s="161">
        <v>1</v>
      </c>
      <c r="E61" s="161">
        <v>13.935</v>
      </c>
      <c r="F61" s="161">
        <v>11.4</v>
      </c>
      <c r="G61" s="274">
        <v>1</v>
      </c>
      <c r="H61" s="275">
        <v>37.64</v>
      </c>
    </row>
    <row r="62" spans="1:8">
      <c r="A62">
        <v>8720</v>
      </c>
      <c r="B62" t="s">
        <v>219</v>
      </c>
      <c r="C62" s="162">
        <v>14.433300000000001</v>
      </c>
      <c r="D62" s="162">
        <v>1</v>
      </c>
      <c r="E62" s="162">
        <v>15.051</v>
      </c>
      <c r="F62" s="162">
        <v>0</v>
      </c>
      <c r="G62" s="276">
        <v>0</v>
      </c>
      <c r="H62" s="277">
        <v>30.484300000000001</v>
      </c>
    </row>
    <row r="63" spans="1:8">
      <c r="A63" s="98">
        <v>8721</v>
      </c>
      <c r="B63" s="11" t="s">
        <v>220</v>
      </c>
      <c r="C63" s="161">
        <v>38.61</v>
      </c>
      <c r="D63" s="161">
        <v>3.6</v>
      </c>
      <c r="E63" s="161">
        <v>36.17</v>
      </c>
      <c r="F63" s="161">
        <v>2.2000000000000002</v>
      </c>
      <c r="G63" s="274">
        <v>0</v>
      </c>
      <c r="H63" s="275">
        <v>80.58</v>
      </c>
    </row>
    <row r="64" spans="1:8">
      <c r="A64">
        <v>8722</v>
      </c>
      <c r="B64" t="s">
        <v>221</v>
      </c>
      <c r="C64" s="162">
        <v>13.8</v>
      </c>
      <c r="D64" s="162">
        <v>1.6</v>
      </c>
      <c r="E64" s="162">
        <v>25.200000000000003</v>
      </c>
      <c r="F64" s="162">
        <v>7</v>
      </c>
      <c r="G64" s="276">
        <v>0</v>
      </c>
      <c r="H64" s="277">
        <v>47.6</v>
      </c>
    </row>
    <row r="65" spans="1:8">
      <c r="A65" s="11"/>
      <c r="B65" s="11" t="s">
        <v>593</v>
      </c>
      <c r="C65" s="161">
        <v>109.65</v>
      </c>
      <c r="D65" s="161">
        <v>82.855099999999993</v>
      </c>
      <c r="E65" s="161">
        <v>27.607199999999999</v>
      </c>
      <c r="F65" s="161">
        <v>84.5</v>
      </c>
      <c r="G65" s="274">
        <v>31.700000000000003</v>
      </c>
      <c r="H65" s="275">
        <v>336.31229999999999</v>
      </c>
    </row>
    <row r="66" spans="1:8">
      <c r="G66" s="278"/>
      <c r="H66" s="279"/>
    </row>
    <row r="67" spans="1:8">
      <c r="C67" s="163">
        <v>8593.548700000003</v>
      </c>
      <c r="D67" s="163">
        <v>2649.1960999999997</v>
      </c>
      <c r="E67" s="163">
        <v>7489.2106000000013</v>
      </c>
      <c r="F67" s="163">
        <v>5069.4737999999998</v>
      </c>
      <c r="G67" s="280">
        <v>865.45129999999983</v>
      </c>
      <c r="H67" s="281">
        <v>24666.880499999999</v>
      </c>
    </row>
  </sheetData>
  <hyperlinks>
    <hyperlink ref="B1" location="Efnisyfirlit!A1" display="Efnisyfirlit" xr:uid="{AE0B7B57-694B-41D5-BF1B-29ABBA08ECB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17F7-A956-46F5-80DB-F809B141F4B4}">
  <dimension ref="A1:O406"/>
  <sheetViews>
    <sheetView workbookViewId="0">
      <selection activeCell="D1" sqref="D1"/>
    </sheetView>
  </sheetViews>
  <sheetFormatPr defaultRowHeight="14.5"/>
  <cols>
    <col min="1" max="1" width="1.6328125" customWidth="1"/>
    <col min="2" max="2" width="0" hidden="1" customWidth="1"/>
    <col min="3" max="3" width="2.36328125" customWidth="1"/>
    <col min="4" max="4" width="24.6328125" customWidth="1"/>
    <col min="5" max="5" width="7.6328125" customWidth="1"/>
    <col min="6" max="6" width="10.90625" hidden="1" customWidth="1"/>
    <col min="7" max="7" width="10.7265625" hidden="1" customWidth="1"/>
    <col min="8" max="8" width="9.6328125" hidden="1" customWidth="1"/>
    <col min="9" max="9" width="12.36328125" customWidth="1"/>
    <col min="11" max="11" width="11.6328125" customWidth="1"/>
    <col min="12" max="12" width="10.90625" customWidth="1"/>
    <col min="13" max="13" width="10.6328125" customWidth="1"/>
    <col min="14" max="14" width="10.08984375" customWidth="1"/>
  </cols>
  <sheetData>
    <row r="1" spans="1:15">
      <c r="D1" s="221" t="s">
        <v>1188</v>
      </c>
    </row>
    <row r="2" spans="1:15" ht="15.5">
      <c r="A2" s="164" t="s">
        <v>1254</v>
      </c>
      <c r="B2" s="59"/>
      <c r="C2" s="59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5">
      <c r="A3" s="59"/>
      <c r="B3" s="59"/>
      <c r="C3" s="59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5">
      <c r="A4" s="59"/>
      <c r="B4" s="59"/>
      <c r="C4" s="59"/>
      <c r="D4" s="165"/>
      <c r="E4" s="166"/>
      <c r="F4" s="28"/>
      <c r="G4" s="28"/>
      <c r="H4" s="28"/>
      <c r="I4" s="167" t="s">
        <v>594</v>
      </c>
      <c r="J4" s="166"/>
      <c r="K4" s="167" t="s">
        <v>595</v>
      </c>
      <c r="L4" s="167" t="s">
        <v>595</v>
      </c>
      <c r="M4" s="167" t="s">
        <v>595</v>
      </c>
      <c r="N4" s="166"/>
    </row>
    <row r="5" spans="1:15">
      <c r="A5" s="59"/>
      <c r="B5" s="59"/>
      <c r="C5" s="59"/>
      <c r="D5" s="106"/>
      <c r="E5" s="168" t="s">
        <v>596</v>
      </c>
      <c r="F5" s="53"/>
      <c r="G5" s="53"/>
      <c r="H5" s="53"/>
      <c r="I5" s="168" t="s">
        <v>597</v>
      </c>
      <c r="J5" s="168" t="s">
        <v>598</v>
      </c>
      <c r="K5" s="168" t="s">
        <v>599</v>
      </c>
      <c r="L5" s="168" t="s">
        <v>599</v>
      </c>
      <c r="M5" s="168" t="s">
        <v>600</v>
      </c>
      <c r="N5" s="168" t="s">
        <v>595</v>
      </c>
    </row>
    <row r="6" spans="1:15">
      <c r="A6" s="59"/>
      <c r="B6" s="59"/>
      <c r="C6" s="169"/>
      <c r="D6" s="170" t="s">
        <v>601</v>
      </c>
      <c r="E6" s="171" t="s">
        <v>602</v>
      </c>
      <c r="F6" s="172" t="s">
        <v>20</v>
      </c>
      <c r="G6" s="172" t="s">
        <v>603</v>
      </c>
      <c r="H6" s="172" t="s">
        <v>604</v>
      </c>
      <c r="I6" s="171" t="s">
        <v>605</v>
      </c>
      <c r="J6" s="171" t="s">
        <v>134</v>
      </c>
      <c r="K6" s="171" t="s">
        <v>606</v>
      </c>
      <c r="L6" s="171" t="s">
        <v>607</v>
      </c>
      <c r="M6" s="171" t="s">
        <v>608</v>
      </c>
      <c r="N6" s="171" t="s">
        <v>63</v>
      </c>
    </row>
    <row r="7" spans="1:15">
      <c r="A7" s="282"/>
      <c r="B7" s="282"/>
      <c r="C7" s="282"/>
      <c r="D7" s="282"/>
      <c r="E7" s="282"/>
      <c r="F7" s="283"/>
      <c r="G7" s="282"/>
      <c r="H7" s="282"/>
      <c r="I7" s="282"/>
      <c r="J7" s="282"/>
      <c r="K7" s="282"/>
      <c r="L7" s="282"/>
      <c r="M7" s="282"/>
      <c r="N7" s="282"/>
      <c r="O7" s="282"/>
    </row>
    <row r="8" spans="1:15">
      <c r="A8" s="284" t="s">
        <v>609</v>
      </c>
      <c r="B8" s="284"/>
      <c r="C8" s="284"/>
      <c r="D8" s="284"/>
      <c r="E8" s="284"/>
      <c r="F8" s="179"/>
      <c r="G8" s="180"/>
      <c r="H8" s="180"/>
      <c r="I8" s="180"/>
      <c r="J8" s="180"/>
      <c r="K8" s="181"/>
      <c r="L8" s="181"/>
      <c r="M8" s="181"/>
      <c r="N8" s="181"/>
    </row>
    <row r="9" spans="1:15">
      <c r="A9" s="178"/>
      <c r="B9" s="178" t="s">
        <v>440</v>
      </c>
      <c r="C9" s="284" t="s">
        <v>280</v>
      </c>
      <c r="D9" s="284"/>
      <c r="E9" s="284"/>
      <c r="F9" s="285"/>
      <c r="G9" s="286"/>
      <c r="H9" s="286"/>
      <c r="I9" s="286"/>
      <c r="J9" s="286"/>
      <c r="K9" s="287"/>
      <c r="L9" s="287"/>
      <c r="M9" s="287"/>
      <c r="N9" s="287"/>
    </row>
    <row r="10" spans="1:15">
      <c r="A10" s="178"/>
      <c r="B10" s="178"/>
      <c r="C10" s="178"/>
      <c r="D10" s="182" t="s">
        <v>1255</v>
      </c>
      <c r="E10" s="182" t="s">
        <v>611</v>
      </c>
      <c r="F10" s="183">
        <v>-79481</v>
      </c>
      <c r="G10" s="184">
        <v>592374</v>
      </c>
      <c r="H10" s="184">
        <v>253784</v>
      </c>
      <c r="I10" s="184">
        <v>846158</v>
      </c>
      <c r="J10" s="184">
        <v>421</v>
      </c>
      <c r="K10" s="185">
        <v>40.200000000000003</v>
      </c>
      <c r="L10" s="185">
        <v>3.74</v>
      </c>
      <c r="M10" s="185">
        <v>19.010000000000002</v>
      </c>
      <c r="N10" s="185">
        <v>62.95</v>
      </c>
    </row>
    <row r="11" spans="1:15">
      <c r="A11" s="178"/>
      <c r="B11" s="178"/>
      <c r="C11" s="178"/>
      <c r="D11" s="178" t="s">
        <v>612</v>
      </c>
      <c r="E11" s="178" t="s">
        <v>611</v>
      </c>
      <c r="F11" s="179">
        <v>-57449.283000000003</v>
      </c>
      <c r="G11" s="180">
        <v>907154.04</v>
      </c>
      <c r="H11" s="180">
        <v>388401.66200000001</v>
      </c>
      <c r="I11" s="180">
        <v>1295555.702</v>
      </c>
      <c r="J11" s="180">
        <v>698</v>
      </c>
      <c r="K11" s="181">
        <v>62.67</v>
      </c>
      <c r="L11" s="181">
        <v>3.07</v>
      </c>
      <c r="M11" s="181">
        <v>32.700000000000003</v>
      </c>
      <c r="N11" s="181">
        <v>98.44</v>
      </c>
    </row>
    <row r="12" spans="1:15">
      <c r="A12" s="178"/>
      <c r="B12" s="178"/>
      <c r="C12" s="178"/>
      <c r="D12" s="182" t="s">
        <v>613</v>
      </c>
      <c r="E12" s="182" t="s">
        <v>614</v>
      </c>
      <c r="F12" s="183">
        <v>-11202.968999999999</v>
      </c>
      <c r="G12" s="184">
        <v>205009.40700000001</v>
      </c>
      <c r="H12" s="184">
        <v>101523.93799999999</v>
      </c>
      <c r="I12" s="184">
        <v>306533.34499999997</v>
      </c>
      <c r="J12" s="184">
        <v>175</v>
      </c>
      <c r="K12" s="185">
        <v>17.97</v>
      </c>
      <c r="L12" s="185">
        <v>0</v>
      </c>
      <c r="M12" s="185">
        <v>20.059999999999999</v>
      </c>
      <c r="N12" s="185">
        <v>38.03</v>
      </c>
    </row>
    <row r="13" spans="1:15">
      <c r="A13" s="178"/>
      <c r="B13" s="178"/>
      <c r="C13" s="178"/>
      <c r="D13" s="178" t="s">
        <v>610</v>
      </c>
      <c r="E13" s="178" t="s">
        <v>611</v>
      </c>
      <c r="F13" s="179">
        <v>-38288.345999999998</v>
      </c>
      <c r="G13" s="180">
        <v>626628.56000000006</v>
      </c>
      <c r="H13" s="180">
        <v>293466.60800000001</v>
      </c>
      <c r="I13" s="180">
        <v>920095.16800000006</v>
      </c>
      <c r="J13" s="180">
        <v>404</v>
      </c>
      <c r="K13" s="181">
        <v>44.54</v>
      </c>
      <c r="L13" s="181">
        <v>0.31</v>
      </c>
      <c r="M13" s="181">
        <v>18.73</v>
      </c>
      <c r="N13" s="181">
        <v>63.58</v>
      </c>
    </row>
    <row r="14" spans="1:15">
      <c r="A14" s="178"/>
      <c r="B14" s="178"/>
      <c r="C14" s="178"/>
      <c r="D14" s="182" t="s">
        <v>1256</v>
      </c>
      <c r="E14" s="182" t="s">
        <v>614</v>
      </c>
      <c r="F14" s="183">
        <v>-21326</v>
      </c>
      <c r="G14" s="184">
        <v>430764</v>
      </c>
      <c r="H14" s="184">
        <v>224481</v>
      </c>
      <c r="I14" s="184">
        <v>655245</v>
      </c>
      <c r="J14" s="184">
        <v>246</v>
      </c>
      <c r="K14" s="185">
        <v>29.69</v>
      </c>
      <c r="L14" s="185">
        <v>2.04</v>
      </c>
      <c r="M14" s="185">
        <v>11.45</v>
      </c>
      <c r="N14" s="185">
        <v>43.18</v>
      </c>
    </row>
    <row r="15" spans="1:15">
      <c r="A15" s="178"/>
      <c r="B15" s="178"/>
      <c r="C15" s="178"/>
      <c r="D15" s="178" t="s">
        <v>615</v>
      </c>
      <c r="E15" s="178" t="s">
        <v>614</v>
      </c>
      <c r="F15" s="179">
        <v>-36549.133999999998</v>
      </c>
      <c r="G15" s="180">
        <v>515636.55</v>
      </c>
      <c r="H15" s="180">
        <v>258655.58100000001</v>
      </c>
      <c r="I15" s="180">
        <v>774292.13100000005</v>
      </c>
      <c r="J15" s="180">
        <v>388</v>
      </c>
      <c r="K15" s="181">
        <v>27.68</v>
      </c>
      <c r="L15" s="181">
        <v>12.42</v>
      </c>
      <c r="M15" s="181">
        <v>14.55</v>
      </c>
      <c r="N15" s="181">
        <v>54.650000000000006</v>
      </c>
    </row>
    <row r="16" spans="1:15">
      <c r="A16" s="178"/>
      <c r="B16" s="178"/>
      <c r="C16" s="178"/>
      <c r="D16" s="182" t="s">
        <v>616</v>
      </c>
      <c r="E16" s="182" t="s">
        <v>611</v>
      </c>
      <c r="F16" s="183">
        <v>-30240.698</v>
      </c>
      <c r="G16" s="184">
        <v>632455.52399999998</v>
      </c>
      <c r="H16" s="184">
        <v>294884.62099999998</v>
      </c>
      <c r="I16" s="184">
        <v>927340.14500000002</v>
      </c>
      <c r="J16" s="184">
        <v>433</v>
      </c>
      <c r="K16" s="185">
        <v>37.31</v>
      </c>
      <c r="L16" s="185">
        <v>10.199999999999999</v>
      </c>
      <c r="M16" s="185">
        <v>20.2</v>
      </c>
      <c r="N16" s="185">
        <v>67.710000000000008</v>
      </c>
    </row>
    <row r="17" spans="1:14">
      <c r="A17" s="178"/>
      <c r="B17" s="178"/>
      <c r="C17" s="178"/>
      <c r="D17" s="178" t="s">
        <v>617</v>
      </c>
      <c r="E17" s="178"/>
      <c r="F17" s="179">
        <v>-2082.8780000000002</v>
      </c>
      <c r="G17" s="180">
        <v>472884.79</v>
      </c>
      <c r="H17" s="180">
        <v>111083.064</v>
      </c>
      <c r="I17" s="180">
        <v>583967.85399999993</v>
      </c>
      <c r="J17" s="180">
        <v>32</v>
      </c>
      <c r="K17" s="181">
        <v>27.26</v>
      </c>
      <c r="L17" s="181">
        <v>1</v>
      </c>
      <c r="M17" s="181">
        <v>16.079999999999998</v>
      </c>
      <c r="N17" s="181">
        <v>44.34</v>
      </c>
    </row>
    <row r="18" spans="1:14">
      <c r="A18" s="178"/>
      <c r="B18" s="178"/>
      <c r="C18" s="178"/>
      <c r="D18" s="182" t="s">
        <v>618</v>
      </c>
      <c r="E18" s="182" t="s">
        <v>611</v>
      </c>
      <c r="F18" s="183">
        <v>-18974.762999999999</v>
      </c>
      <c r="G18" s="184">
        <v>374259.08100000001</v>
      </c>
      <c r="H18" s="184">
        <v>457888.92300000001</v>
      </c>
      <c r="I18" s="184">
        <v>832148.00399999996</v>
      </c>
      <c r="J18" s="184">
        <v>394</v>
      </c>
      <c r="K18" s="185">
        <v>38.49</v>
      </c>
      <c r="L18" s="185">
        <v>1.34</v>
      </c>
      <c r="M18" s="185">
        <v>16.899999999999999</v>
      </c>
      <c r="N18" s="185">
        <v>56.730000000000004</v>
      </c>
    </row>
    <row r="19" spans="1:14">
      <c r="A19" s="178"/>
      <c r="B19" s="178"/>
      <c r="C19" s="178"/>
      <c r="D19" s="178" t="s">
        <v>1257</v>
      </c>
      <c r="E19" s="178" t="s">
        <v>614</v>
      </c>
      <c r="F19" s="179">
        <v>-27560</v>
      </c>
      <c r="G19" s="180">
        <v>389567</v>
      </c>
      <c r="H19" s="180">
        <v>227262</v>
      </c>
      <c r="I19" s="180">
        <v>616829</v>
      </c>
      <c r="J19" s="180">
        <v>247</v>
      </c>
      <c r="K19" s="181">
        <v>28.94</v>
      </c>
      <c r="L19" s="181">
        <v>1.1499999999999999</v>
      </c>
      <c r="M19" s="181">
        <v>12.18</v>
      </c>
      <c r="N19" s="181">
        <v>42.269999999999996</v>
      </c>
    </row>
    <row r="20" spans="1:14">
      <c r="A20" s="178"/>
      <c r="B20" s="178"/>
      <c r="C20" s="178"/>
      <c r="D20" s="182" t="s">
        <v>619</v>
      </c>
      <c r="E20" s="182" t="s">
        <v>611</v>
      </c>
      <c r="F20" s="183">
        <v>-40751.468999999997</v>
      </c>
      <c r="G20" s="184">
        <v>727990.52</v>
      </c>
      <c r="H20" s="184">
        <v>300138.125</v>
      </c>
      <c r="I20" s="184">
        <v>1028128.645</v>
      </c>
      <c r="J20" s="184">
        <v>341</v>
      </c>
      <c r="K20" s="185">
        <v>36.42</v>
      </c>
      <c r="L20" s="185">
        <v>8.32</v>
      </c>
      <c r="M20" s="185">
        <v>32.56</v>
      </c>
      <c r="N20" s="185">
        <v>77.300000000000011</v>
      </c>
    </row>
    <row r="21" spans="1:14">
      <c r="A21" s="178"/>
      <c r="B21" s="178"/>
      <c r="C21" s="178"/>
      <c r="D21" s="178" t="s">
        <v>620</v>
      </c>
      <c r="E21" s="178" t="s">
        <v>611</v>
      </c>
      <c r="F21" s="179">
        <v>-33467.745000000003</v>
      </c>
      <c r="G21" s="180">
        <v>758804.41500000004</v>
      </c>
      <c r="H21" s="180">
        <v>325994.67700000003</v>
      </c>
      <c r="I21" s="180">
        <v>1084799.0920000002</v>
      </c>
      <c r="J21" s="180">
        <v>467</v>
      </c>
      <c r="K21" s="181">
        <v>45.96</v>
      </c>
      <c r="L21" s="181">
        <v>6.43</v>
      </c>
      <c r="M21" s="181">
        <v>23.22</v>
      </c>
      <c r="N21" s="181">
        <v>75.61</v>
      </c>
    </row>
    <row r="22" spans="1:14">
      <c r="A22" s="178"/>
      <c r="B22" s="178"/>
      <c r="C22" s="178"/>
      <c r="D22" s="182" t="s">
        <v>621</v>
      </c>
      <c r="E22" s="182" t="s">
        <v>614</v>
      </c>
      <c r="F22" s="183">
        <v>-29281.542000000001</v>
      </c>
      <c r="G22" s="184">
        <v>497712.772</v>
      </c>
      <c r="H22" s="184">
        <v>337231.46799999999</v>
      </c>
      <c r="I22" s="184">
        <v>834944.24</v>
      </c>
      <c r="J22" s="184">
        <v>326</v>
      </c>
      <c r="K22" s="185">
        <v>28.13</v>
      </c>
      <c r="L22" s="185">
        <v>1.75</v>
      </c>
      <c r="M22" s="185">
        <v>13.63</v>
      </c>
      <c r="N22" s="185">
        <v>43.51</v>
      </c>
    </row>
    <row r="23" spans="1:14">
      <c r="A23" s="178"/>
      <c r="B23" s="178"/>
      <c r="C23" s="178"/>
      <c r="D23" s="178" t="s">
        <v>622</v>
      </c>
      <c r="E23" s="178" t="s">
        <v>614</v>
      </c>
      <c r="F23" s="179">
        <v>-30363.616999999998</v>
      </c>
      <c r="G23" s="180">
        <v>499561.85399999999</v>
      </c>
      <c r="H23" s="180">
        <v>223687.68299999999</v>
      </c>
      <c r="I23" s="180">
        <v>723249.53700000001</v>
      </c>
      <c r="J23" s="180">
        <v>343</v>
      </c>
      <c r="K23" s="181">
        <v>35.96</v>
      </c>
      <c r="L23" s="181">
        <v>0.97</v>
      </c>
      <c r="M23" s="181">
        <v>15.88</v>
      </c>
      <c r="N23" s="181">
        <v>52.81</v>
      </c>
    </row>
    <row r="24" spans="1:14">
      <c r="A24" s="178"/>
      <c r="B24" s="178"/>
      <c r="C24" s="178"/>
      <c r="D24" s="182" t="s">
        <v>623</v>
      </c>
      <c r="E24" s="182" t="s">
        <v>624</v>
      </c>
      <c r="F24" s="183">
        <v>-44125.692000000003</v>
      </c>
      <c r="G24" s="184">
        <v>700525.48300000001</v>
      </c>
      <c r="H24" s="184">
        <v>326376.04200000002</v>
      </c>
      <c r="I24" s="184">
        <v>1026901.525</v>
      </c>
      <c r="J24" s="184">
        <v>604</v>
      </c>
      <c r="K24" s="185">
        <v>38.42</v>
      </c>
      <c r="L24" s="185">
        <v>11.89</v>
      </c>
      <c r="M24" s="185">
        <v>5.71</v>
      </c>
      <c r="N24" s="185">
        <v>56.02</v>
      </c>
    </row>
    <row r="25" spans="1:14">
      <c r="A25" s="178"/>
      <c r="B25" s="178"/>
      <c r="C25" s="178"/>
      <c r="D25" s="178" t="s">
        <v>625</v>
      </c>
      <c r="E25" s="178" t="s">
        <v>614</v>
      </c>
      <c r="F25" s="179">
        <v>-21063.923999999999</v>
      </c>
      <c r="G25" s="180">
        <v>374584.40600000002</v>
      </c>
      <c r="H25" s="180">
        <v>198983.606</v>
      </c>
      <c r="I25" s="180">
        <v>573568.01199999999</v>
      </c>
      <c r="J25" s="180">
        <v>187</v>
      </c>
      <c r="K25" s="181">
        <v>21.68</v>
      </c>
      <c r="L25" s="181">
        <v>3.19</v>
      </c>
      <c r="M25" s="181">
        <v>17.59</v>
      </c>
      <c r="N25" s="181">
        <v>42.46</v>
      </c>
    </row>
    <row r="26" spans="1:14">
      <c r="A26" s="178"/>
      <c r="B26" s="178"/>
      <c r="C26" s="178"/>
      <c r="D26" s="182" t="s">
        <v>626</v>
      </c>
      <c r="E26" s="182" t="s">
        <v>611</v>
      </c>
      <c r="F26" s="183">
        <v>-36633.587</v>
      </c>
      <c r="G26" s="184">
        <v>592901.86600000004</v>
      </c>
      <c r="H26" s="184">
        <v>220925.32</v>
      </c>
      <c r="I26" s="184">
        <v>813827.18599999999</v>
      </c>
      <c r="J26" s="184">
        <v>474</v>
      </c>
      <c r="K26" s="185">
        <v>29.49</v>
      </c>
      <c r="L26" s="185">
        <v>15.79</v>
      </c>
      <c r="M26" s="185">
        <v>19.32</v>
      </c>
      <c r="N26" s="185">
        <v>64.599999999999994</v>
      </c>
    </row>
    <row r="27" spans="1:14">
      <c r="A27" s="178"/>
      <c r="B27" s="178"/>
      <c r="C27" s="178"/>
      <c r="D27" s="178" t="s">
        <v>627</v>
      </c>
      <c r="E27" s="178" t="s">
        <v>611</v>
      </c>
      <c r="F27" s="179">
        <v>-43622.57</v>
      </c>
      <c r="G27" s="180">
        <v>858409.598</v>
      </c>
      <c r="H27" s="180">
        <v>352241.19799999997</v>
      </c>
      <c r="I27" s="180">
        <v>1210650.7960000001</v>
      </c>
      <c r="J27" s="180">
        <v>558</v>
      </c>
      <c r="K27" s="181">
        <v>43.37</v>
      </c>
      <c r="L27" s="181">
        <v>7.67</v>
      </c>
      <c r="M27" s="181">
        <v>32.090000000000003</v>
      </c>
      <c r="N27" s="181">
        <v>83.13</v>
      </c>
    </row>
    <row r="28" spans="1:14">
      <c r="A28" s="178"/>
      <c r="B28" s="178"/>
      <c r="C28" s="178"/>
      <c r="D28" s="182" t="s">
        <v>628</v>
      </c>
      <c r="E28" s="182" t="s">
        <v>611</v>
      </c>
      <c r="F28" s="183">
        <v>-33832.248</v>
      </c>
      <c r="G28" s="184">
        <v>683641.446</v>
      </c>
      <c r="H28" s="184">
        <v>301491.473</v>
      </c>
      <c r="I28" s="184">
        <v>985132.91899999999</v>
      </c>
      <c r="J28" s="184">
        <v>475</v>
      </c>
      <c r="K28" s="185">
        <v>43.47</v>
      </c>
      <c r="L28" s="185">
        <v>7.57</v>
      </c>
      <c r="M28" s="185">
        <v>17.850000000000001</v>
      </c>
      <c r="N28" s="185">
        <v>68.89</v>
      </c>
    </row>
    <row r="29" spans="1:14">
      <c r="A29" s="178"/>
      <c r="B29" s="178"/>
      <c r="C29" s="178"/>
      <c r="D29" s="178" t="s">
        <v>629</v>
      </c>
      <c r="E29" s="178" t="s">
        <v>614</v>
      </c>
      <c r="F29" s="179">
        <v>-19082.142</v>
      </c>
      <c r="G29" s="180">
        <v>271212.26199999999</v>
      </c>
      <c r="H29" s="180">
        <v>202575.87599999999</v>
      </c>
      <c r="I29" s="180">
        <v>473788.13799999998</v>
      </c>
      <c r="J29" s="180">
        <v>159</v>
      </c>
      <c r="K29" s="181">
        <v>17.82</v>
      </c>
      <c r="L29" s="181">
        <v>0</v>
      </c>
      <c r="M29" s="181">
        <v>11.93</v>
      </c>
      <c r="N29" s="181">
        <v>29.75</v>
      </c>
    </row>
    <row r="30" spans="1:14">
      <c r="A30" s="178"/>
      <c r="B30" s="178"/>
      <c r="C30" s="178"/>
      <c r="D30" s="182" t="s">
        <v>1258</v>
      </c>
      <c r="E30" s="182" t="s">
        <v>614</v>
      </c>
      <c r="F30" s="183">
        <v>-14949</v>
      </c>
      <c r="G30" s="184">
        <v>383507</v>
      </c>
      <c r="H30" s="184">
        <v>211115</v>
      </c>
      <c r="I30" s="184">
        <v>594622</v>
      </c>
      <c r="J30" s="184">
        <v>188</v>
      </c>
      <c r="K30" s="185">
        <v>19.57</v>
      </c>
      <c r="L30" s="185">
        <v>7.3</v>
      </c>
      <c r="M30" s="185">
        <v>16.420000000000002</v>
      </c>
      <c r="N30" s="185">
        <v>43.290000000000006</v>
      </c>
    </row>
    <row r="31" spans="1:14">
      <c r="A31" s="178"/>
      <c r="B31" s="178"/>
      <c r="C31" s="178"/>
      <c r="D31" s="178" t="s">
        <v>630</v>
      </c>
      <c r="E31" s="178" t="s">
        <v>611</v>
      </c>
      <c r="F31" s="179">
        <v>-43208.457000000002</v>
      </c>
      <c r="G31" s="180">
        <v>574955.34499999997</v>
      </c>
      <c r="H31" s="180">
        <v>276364.45600000001</v>
      </c>
      <c r="I31" s="180">
        <v>851319.80099999998</v>
      </c>
      <c r="J31" s="180">
        <v>343</v>
      </c>
      <c r="K31" s="181">
        <v>32.1</v>
      </c>
      <c r="L31" s="181">
        <v>4</v>
      </c>
      <c r="M31" s="181">
        <v>22.41</v>
      </c>
      <c r="N31" s="181">
        <v>58.510000000000005</v>
      </c>
    </row>
    <row r="32" spans="1:14">
      <c r="A32" s="178"/>
      <c r="B32" s="178"/>
      <c r="C32" s="178"/>
      <c r="D32" s="182" t="s">
        <v>632</v>
      </c>
      <c r="E32" s="182" t="s">
        <v>611</v>
      </c>
      <c r="F32" s="183">
        <v>-16282.745000000001</v>
      </c>
      <c r="G32" s="184">
        <v>258255.61499999999</v>
      </c>
      <c r="H32" s="184">
        <v>171996.24600000001</v>
      </c>
      <c r="I32" s="184">
        <v>430251.86100000003</v>
      </c>
      <c r="J32" s="184">
        <v>104</v>
      </c>
      <c r="K32" s="185">
        <v>13.66</v>
      </c>
      <c r="L32" s="185">
        <v>0.5</v>
      </c>
      <c r="M32" s="185">
        <v>7.27</v>
      </c>
      <c r="N32" s="185">
        <v>21.43</v>
      </c>
    </row>
    <row r="33" spans="1:14">
      <c r="A33" s="178"/>
      <c r="B33" s="178"/>
      <c r="C33" s="178"/>
      <c r="D33" s="178" t="s">
        <v>631</v>
      </c>
      <c r="E33" s="178"/>
      <c r="F33" s="179">
        <v>-8769.0580000000009</v>
      </c>
      <c r="G33" s="180">
        <v>1321446.798</v>
      </c>
      <c r="H33" s="180">
        <v>538787.57799999998</v>
      </c>
      <c r="I33" s="180">
        <v>1860234.3759999999</v>
      </c>
      <c r="J33" s="180">
        <v>119</v>
      </c>
      <c r="K33" s="181">
        <v>48.11</v>
      </c>
      <c r="L33" s="181">
        <v>0.85</v>
      </c>
      <c r="M33" s="181">
        <v>93.97</v>
      </c>
      <c r="N33" s="181">
        <v>142.93</v>
      </c>
    </row>
    <row r="34" spans="1:14">
      <c r="A34" s="178"/>
      <c r="B34" s="178"/>
      <c r="C34" s="178"/>
      <c r="D34" s="182" t="s">
        <v>633</v>
      </c>
      <c r="E34" s="182" t="s">
        <v>611</v>
      </c>
      <c r="F34" s="183">
        <v>-56217.103000000003</v>
      </c>
      <c r="G34" s="184">
        <v>956186.05500000005</v>
      </c>
      <c r="H34" s="184">
        <v>405513.49200000003</v>
      </c>
      <c r="I34" s="184">
        <v>1361699.547</v>
      </c>
      <c r="J34" s="184">
        <v>703</v>
      </c>
      <c r="K34" s="185">
        <v>64.36</v>
      </c>
      <c r="L34" s="185">
        <v>2.86</v>
      </c>
      <c r="M34" s="185">
        <v>29.17</v>
      </c>
      <c r="N34" s="185">
        <v>96.39</v>
      </c>
    </row>
    <row r="35" spans="1:14">
      <c r="A35" s="178"/>
      <c r="B35" s="178"/>
      <c r="C35" s="178"/>
      <c r="D35" s="178" t="s">
        <v>634</v>
      </c>
      <c r="E35" s="178" t="s">
        <v>635</v>
      </c>
      <c r="F35" s="179">
        <v>-25019.370999999999</v>
      </c>
      <c r="G35" s="180">
        <v>469013.41100000002</v>
      </c>
      <c r="H35" s="180">
        <v>235828.68799999999</v>
      </c>
      <c r="I35" s="180">
        <v>704842.09900000005</v>
      </c>
      <c r="J35" s="180">
        <v>372</v>
      </c>
      <c r="K35" s="181">
        <v>35.39</v>
      </c>
      <c r="L35" s="181">
        <v>0.85</v>
      </c>
      <c r="M35" s="181">
        <v>12.1</v>
      </c>
      <c r="N35" s="181">
        <v>48.34</v>
      </c>
    </row>
    <row r="36" spans="1:14">
      <c r="A36" s="178"/>
      <c r="B36" s="178"/>
      <c r="C36" s="178"/>
      <c r="D36" s="182" t="s">
        <v>636</v>
      </c>
      <c r="E36" s="182" t="s">
        <v>637</v>
      </c>
      <c r="F36" s="183">
        <v>-53965.141000000003</v>
      </c>
      <c r="G36" s="184">
        <v>752261.00899999996</v>
      </c>
      <c r="H36" s="184">
        <v>315316.28700000001</v>
      </c>
      <c r="I36" s="184">
        <v>1067577.2960000001</v>
      </c>
      <c r="J36" s="184">
        <v>567</v>
      </c>
      <c r="K36" s="185">
        <v>48.94</v>
      </c>
      <c r="L36" s="185">
        <v>3</v>
      </c>
      <c r="M36" s="185">
        <v>16.62</v>
      </c>
      <c r="N36" s="185">
        <v>68.56</v>
      </c>
    </row>
    <row r="37" spans="1:14">
      <c r="A37" s="178"/>
      <c r="B37" s="178"/>
      <c r="C37" s="178"/>
      <c r="D37" s="178" t="s">
        <v>638</v>
      </c>
      <c r="E37" s="178" t="s">
        <v>614</v>
      </c>
      <c r="F37" s="179">
        <v>-48120.800000000003</v>
      </c>
      <c r="G37" s="180">
        <v>800525.18200000003</v>
      </c>
      <c r="H37" s="180">
        <v>268812.46999999997</v>
      </c>
      <c r="I37" s="180">
        <v>1069337.652</v>
      </c>
      <c r="J37" s="180">
        <v>552</v>
      </c>
      <c r="K37" s="181">
        <v>42.75</v>
      </c>
      <c r="L37" s="181">
        <v>13.38</v>
      </c>
      <c r="M37" s="181">
        <v>24.63</v>
      </c>
      <c r="N37" s="181">
        <v>80.760000000000005</v>
      </c>
    </row>
    <row r="38" spans="1:14">
      <c r="A38" s="178"/>
      <c r="B38" s="178"/>
      <c r="C38" s="178"/>
      <c r="D38" s="182" t="s">
        <v>639</v>
      </c>
      <c r="E38" s="182" t="s">
        <v>611</v>
      </c>
      <c r="F38" s="183">
        <v>-58705.898999999998</v>
      </c>
      <c r="G38" s="184">
        <v>821595.75699999998</v>
      </c>
      <c r="H38" s="184">
        <v>466656.40700000001</v>
      </c>
      <c r="I38" s="184">
        <v>1288252.1639999999</v>
      </c>
      <c r="J38" s="184">
        <v>596</v>
      </c>
      <c r="K38" s="185">
        <v>50.99</v>
      </c>
      <c r="L38" s="185">
        <v>1.02</v>
      </c>
      <c r="M38" s="185">
        <v>31.65</v>
      </c>
      <c r="N38" s="185">
        <v>83.66</v>
      </c>
    </row>
    <row r="39" spans="1:14">
      <c r="A39" s="178"/>
      <c r="B39" s="178"/>
      <c r="C39" s="178"/>
      <c r="D39" s="178" t="s">
        <v>647</v>
      </c>
      <c r="E39" s="178" t="s">
        <v>611</v>
      </c>
      <c r="F39" s="179">
        <v>-40669.519999999997</v>
      </c>
      <c r="G39" s="180">
        <v>660358.15700000001</v>
      </c>
      <c r="H39" s="180">
        <v>358139.01400000002</v>
      </c>
      <c r="I39" s="180">
        <v>1018497.1710000001</v>
      </c>
      <c r="J39" s="180">
        <v>517</v>
      </c>
      <c r="K39" s="181">
        <v>43.56</v>
      </c>
      <c r="L39" s="181">
        <v>3.84</v>
      </c>
      <c r="M39" s="181">
        <v>23.26</v>
      </c>
      <c r="N39" s="181">
        <v>70.660000000000011</v>
      </c>
    </row>
    <row r="40" spans="1:14">
      <c r="A40" s="178"/>
      <c r="B40" s="178"/>
      <c r="C40" s="178"/>
      <c r="D40" s="182" t="s">
        <v>640</v>
      </c>
      <c r="E40" s="182" t="s">
        <v>624</v>
      </c>
      <c r="F40" s="183">
        <v>-31118.906999999999</v>
      </c>
      <c r="G40" s="184">
        <v>509064.946</v>
      </c>
      <c r="H40" s="184">
        <v>228263.375</v>
      </c>
      <c r="I40" s="184">
        <v>737328.321</v>
      </c>
      <c r="J40" s="184">
        <v>409</v>
      </c>
      <c r="K40" s="185">
        <v>37.61</v>
      </c>
      <c r="L40" s="185">
        <v>0</v>
      </c>
      <c r="M40" s="185">
        <v>16.420000000000002</v>
      </c>
      <c r="N40" s="185">
        <v>54.03</v>
      </c>
    </row>
    <row r="41" spans="1:14">
      <c r="A41" s="178"/>
      <c r="B41" s="178"/>
      <c r="C41" s="178"/>
      <c r="D41" s="178" t="s">
        <v>641</v>
      </c>
      <c r="E41" s="178" t="s">
        <v>611</v>
      </c>
      <c r="F41" s="179">
        <v>-40786.567000000003</v>
      </c>
      <c r="G41" s="180">
        <v>706464.42799999996</v>
      </c>
      <c r="H41" s="180">
        <v>326120.49599999998</v>
      </c>
      <c r="I41" s="180">
        <v>1032584.9239999999</v>
      </c>
      <c r="J41" s="180">
        <v>502</v>
      </c>
      <c r="K41" s="181">
        <v>41.86</v>
      </c>
      <c r="L41" s="181">
        <v>5</v>
      </c>
      <c r="M41" s="181">
        <v>24.19</v>
      </c>
      <c r="N41" s="181">
        <v>71.05</v>
      </c>
    </row>
    <row r="42" spans="1:14">
      <c r="A42" s="178"/>
      <c r="B42" s="178"/>
      <c r="C42" s="178"/>
      <c r="D42" s="182" t="s">
        <v>644</v>
      </c>
      <c r="E42" s="182" t="s">
        <v>611</v>
      </c>
      <c r="F42" s="183">
        <v>-40579.250999999997</v>
      </c>
      <c r="G42" s="184">
        <v>673277.24300000002</v>
      </c>
      <c r="H42" s="184">
        <v>375066.41100000002</v>
      </c>
      <c r="I42" s="184">
        <v>1048343.6540000001</v>
      </c>
      <c r="J42" s="184">
        <v>441</v>
      </c>
      <c r="K42" s="185">
        <v>42.51</v>
      </c>
      <c r="L42" s="185">
        <v>1.07</v>
      </c>
      <c r="M42" s="185">
        <v>20.2</v>
      </c>
      <c r="N42" s="185">
        <v>63.78</v>
      </c>
    </row>
    <row r="43" spans="1:14">
      <c r="A43" s="178"/>
      <c r="B43" s="178"/>
      <c r="C43" s="178"/>
      <c r="D43" s="178" t="s">
        <v>642</v>
      </c>
      <c r="E43" s="178" t="s">
        <v>614</v>
      </c>
      <c r="F43" s="179">
        <v>-18942.763999999999</v>
      </c>
      <c r="G43" s="180">
        <v>358845.266</v>
      </c>
      <c r="H43" s="180">
        <v>195729.31200000001</v>
      </c>
      <c r="I43" s="180">
        <v>554574.57799999998</v>
      </c>
      <c r="J43" s="180">
        <v>196</v>
      </c>
      <c r="K43" s="181">
        <v>21.69</v>
      </c>
      <c r="L43" s="181">
        <v>1.67</v>
      </c>
      <c r="M43" s="181">
        <v>12.28</v>
      </c>
      <c r="N43" s="181">
        <v>35.64</v>
      </c>
    </row>
    <row r="44" spans="1:14">
      <c r="A44" s="178"/>
      <c r="B44" s="178"/>
      <c r="C44" s="178"/>
      <c r="D44" s="182" t="s">
        <v>643</v>
      </c>
      <c r="E44" s="182" t="s">
        <v>611</v>
      </c>
      <c r="F44" s="183">
        <v>-46919.752</v>
      </c>
      <c r="G44" s="184">
        <v>853699.18599999999</v>
      </c>
      <c r="H44" s="184">
        <v>283380.95799999998</v>
      </c>
      <c r="I44" s="184">
        <v>1137080.1439999999</v>
      </c>
      <c r="J44" s="184">
        <v>645</v>
      </c>
      <c r="K44" s="185">
        <v>56.88</v>
      </c>
      <c r="L44" s="185">
        <v>2.36</v>
      </c>
      <c r="M44" s="185">
        <v>31.25</v>
      </c>
      <c r="N44" s="185">
        <v>90.490000000000009</v>
      </c>
    </row>
    <row r="45" spans="1:14">
      <c r="A45" s="178"/>
      <c r="B45" s="178"/>
      <c r="C45" s="178"/>
      <c r="D45" s="178" t="s">
        <v>645</v>
      </c>
      <c r="E45" s="178" t="s">
        <v>614</v>
      </c>
      <c r="F45" s="179">
        <v>-26624.683000000001</v>
      </c>
      <c r="G45" s="180">
        <v>464587.97899999999</v>
      </c>
      <c r="H45" s="180">
        <v>310264.75300000003</v>
      </c>
      <c r="I45" s="180">
        <v>774852.73200000008</v>
      </c>
      <c r="J45" s="180">
        <v>312</v>
      </c>
      <c r="K45" s="181">
        <v>28.82</v>
      </c>
      <c r="L45" s="181">
        <v>3.29</v>
      </c>
      <c r="M45" s="181">
        <v>17.78</v>
      </c>
      <c r="N45" s="181">
        <v>49.89</v>
      </c>
    </row>
    <row r="46" spans="1:14">
      <c r="A46" s="178"/>
      <c r="B46" s="178"/>
      <c r="C46" s="178"/>
      <c r="D46" s="182" t="s">
        <v>864</v>
      </c>
      <c r="E46" s="182" t="s">
        <v>624</v>
      </c>
      <c r="F46" s="183">
        <v>-17756.556</v>
      </c>
      <c r="G46" s="184">
        <v>329831.82500000001</v>
      </c>
      <c r="H46" s="184">
        <v>206531.13500000001</v>
      </c>
      <c r="I46" s="184">
        <v>536362.96</v>
      </c>
      <c r="J46" s="184">
        <v>236</v>
      </c>
      <c r="K46" s="185">
        <v>24.85</v>
      </c>
      <c r="L46" s="185">
        <v>1.92</v>
      </c>
      <c r="M46" s="185">
        <v>8.59</v>
      </c>
      <c r="N46" s="185">
        <v>35.36</v>
      </c>
    </row>
    <row r="47" spans="1:14">
      <c r="A47" s="178"/>
      <c r="B47" s="178"/>
      <c r="C47" s="178"/>
      <c r="D47" s="178" t="s">
        <v>646</v>
      </c>
      <c r="E47" s="178" t="s">
        <v>611</v>
      </c>
      <c r="F47" s="179">
        <v>-38829.453000000001</v>
      </c>
      <c r="G47" s="180">
        <v>565504.00600000005</v>
      </c>
      <c r="H47" s="180">
        <v>318556.79100000003</v>
      </c>
      <c r="I47" s="180">
        <v>884060.79700000002</v>
      </c>
      <c r="J47" s="180">
        <v>350</v>
      </c>
      <c r="K47" s="181">
        <v>37.72</v>
      </c>
      <c r="L47" s="181">
        <v>4.0199999999999996</v>
      </c>
      <c r="M47" s="181">
        <v>22.56</v>
      </c>
      <c r="N47" s="181">
        <v>64.3</v>
      </c>
    </row>
    <row r="48" spans="1:14">
      <c r="A48" s="178"/>
      <c r="B48" s="178"/>
      <c r="C48" s="288" t="s">
        <v>1259</v>
      </c>
      <c r="D48" s="288"/>
      <c r="E48" s="288"/>
      <c r="F48" s="289">
        <v>-1282844.6340000001</v>
      </c>
      <c r="G48" s="290">
        <v>22571456.782000002</v>
      </c>
      <c r="H48" s="290">
        <v>10893519.734000001</v>
      </c>
      <c r="I48" s="290">
        <v>33464976.516000003</v>
      </c>
      <c r="J48" s="290">
        <v>14524</v>
      </c>
      <c r="K48" s="291">
        <v>1386.84</v>
      </c>
      <c r="L48" s="291">
        <v>155.77999999999997</v>
      </c>
      <c r="M48" s="291">
        <v>802.41</v>
      </c>
      <c r="N48" s="291">
        <v>2345.0299999999997</v>
      </c>
    </row>
    <row r="49" spans="1:14">
      <c r="A49" s="178"/>
      <c r="B49" s="178"/>
      <c r="C49" s="174"/>
      <c r="D49" s="174"/>
      <c r="E49" s="174"/>
      <c r="F49" s="175"/>
      <c r="G49" s="176"/>
      <c r="H49" s="176"/>
      <c r="I49" s="176"/>
      <c r="J49" s="176"/>
      <c r="K49" s="177"/>
      <c r="L49" s="177"/>
      <c r="M49" s="177"/>
      <c r="N49" s="177"/>
    </row>
    <row r="50" spans="1:14">
      <c r="A50" s="178"/>
      <c r="B50" s="178" t="s">
        <v>649</v>
      </c>
      <c r="C50" s="284" t="s">
        <v>281</v>
      </c>
      <c r="D50" s="284"/>
      <c r="E50" s="284"/>
      <c r="F50" s="179"/>
      <c r="G50" s="180"/>
      <c r="H50" s="180"/>
      <c r="I50" s="180"/>
      <c r="J50" s="180"/>
      <c r="K50" s="181"/>
      <c r="L50" s="181"/>
      <c r="M50" s="181"/>
      <c r="N50" s="181"/>
    </row>
    <row r="51" spans="1:14">
      <c r="A51" s="178"/>
      <c r="B51" s="178"/>
      <c r="C51" s="178"/>
      <c r="D51" s="182" t="s">
        <v>650</v>
      </c>
      <c r="E51" s="182" t="s">
        <v>611</v>
      </c>
      <c r="F51" s="183">
        <v>-74157.562000000005</v>
      </c>
      <c r="G51" s="184">
        <v>1126833.888</v>
      </c>
      <c r="H51" s="184">
        <v>343652.70400000003</v>
      </c>
      <c r="I51" s="184">
        <v>1470486.5920000002</v>
      </c>
      <c r="J51" s="184">
        <v>572</v>
      </c>
      <c r="K51" s="185">
        <v>59.93</v>
      </c>
      <c r="L51" s="185">
        <v>12.5</v>
      </c>
      <c r="M51" s="185">
        <v>39.81</v>
      </c>
      <c r="N51" s="185">
        <v>112.24000000000001</v>
      </c>
    </row>
    <row r="52" spans="1:14">
      <c r="A52" s="178"/>
      <c r="B52" s="178"/>
      <c r="C52" s="178"/>
      <c r="D52" s="178" t="s">
        <v>651</v>
      </c>
      <c r="E52" s="178" t="s">
        <v>611</v>
      </c>
      <c r="F52" s="179">
        <v>-112906.039</v>
      </c>
      <c r="G52" s="180">
        <v>1319910.416</v>
      </c>
      <c r="H52" s="180">
        <v>548512.74600000004</v>
      </c>
      <c r="I52" s="180">
        <v>1868423.162</v>
      </c>
      <c r="J52" s="180">
        <v>855</v>
      </c>
      <c r="K52" s="181">
        <v>78.11</v>
      </c>
      <c r="L52" s="181">
        <v>10.54</v>
      </c>
      <c r="M52" s="181">
        <v>45.09</v>
      </c>
      <c r="N52" s="181">
        <v>133.74</v>
      </c>
    </row>
    <row r="53" spans="1:14">
      <c r="A53" s="178"/>
      <c r="B53" s="178"/>
      <c r="C53" s="178"/>
      <c r="D53" s="182" t="s">
        <v>652</v>
      </c>
      <c r="E53" s="182" t="s">
        <v>611</v>
      </c>
      <c r="F53" s="183">
        <v>-78386.33</v>
      </c>
      <c r="G53" s="184">
        <v>837436.71900000004</v>
      </c>
      <c r="H53" s="184">
        <v>277285.70299999998</v>
      </c>
      <c r="I53" s="184">
        <v>1114722.422</v>
      </c>
      <c r="J53" s="184">
        <v>627</v>
      </c>
      <c r="K53" s="185">
        <v>48.46</v>
      </c>
      <c r="L53" s="185">
        <v>9.36</v>
      </c>
      <c r="M53" s="185">
        <v>35.659999999999997</v>
      </c>
      <c r="N53" s="185">
        <v>93.47999999999999</v>
      </c>
    </row>
    <row r="54" spans="1:14">
      <c r="A54" s="178"/>
      <c r="B54" s="178"/>
      <c r="C54" s="178"/>
      <c r="D54" s="178" t="s">
        <v>653</v>
      </c>
      <c r="E54" s="178" t="s">
        <v>611</v>
      </c>
      <c r="F54" s="179">
        <v>-46423.913999999997</v>
      </c>
      <c r="G54" s="180">
        <v>664701.02899999998</v>
      </c>
      <c r="H54" s="180">
        <v>166104.88099999999</v>
      </c>
      <c r="I54" s="180">
        <v>830805.90999999992</v>
      </c>
      <c r="J54" s="180">
        <v>372</v>
      </c>
      <c r="K54" s="181">
        <v>41.57</v>
      </c>
      <c r="L54" s="181">
        <v>5.0599999999999996</v>
      </c>
      <c r="M54" s="181">
        <v>23.59</v>
      </c>
      <c r="N54" s="181">
        <v>70.22</v>
      </c>
    </row>
    <row r="55" spans="1:14">
      <c r="A55" s="178"/>
      <c r="B55" s="178"/>
      <c r="C55" s="178"/>
      <c r="D55" s="182" t="s">
        <v>654</v>
      </c>
      <c r="E55" s="182" t="s">
        <v>611</v>
      </c>
      <c r="F55" s="183">
        <v>-63277.133000000002</v>
      </c>
      <c r="G55" s="184">
        <v>618484.68700000003</v>
      </c>
      <c r="H55" s="184">
        <v>251894.17800000001</v>
      </c>
      <c r="I55" s="184">
        <v>870378.86499999999</v>
      </c>
      <c r="J55" s="184">
        <v>450</v>
      </c>
      <c r="K55" s="185">
        <v>41.89</v>
      </c>
      <c r="L55" s="185">
        <v>2.09</v>
      </c>
      <c r="M55" s="185">
        <v>24.57</v>
      </c>
      <c r="N55" s="185">
        <v>68.550000000000011</v>
      </c>
    </row>
    <row r="56" spans="1:14">
      <c r="A56" s="178"/>
      <c r="B56" s="178"/>
      <c r="C56" s="178"/>
      <c r="D56" s="178" t="s">
        <v>655</v>
      </c>
      <c r="E56" s="178" t="s">
        <v>611</v>
      </c>
      <c r="F56" s="179">
        <v>-76460.747000000003</v>
      </c>
      <c r="G56" s="180">
        <v>975261.03799999994</v>
      </c>
      <c r="H56" s="180">
        <v>292182.185</v>
      </c>
      <c r="I56" s="180">
        <v>1267443.223</v>
      </c>
      <c r="J56" s="180">
        <v>587</v>
      </c>
      <c r="K56" s="181">
        <v>57.83</v>
      </c>
      <c r="L56" s="181">
        <v>1.68</v>
      </c>
      <c r="M56" s="181">
        <v>39.479999999999997</v>
      </c>
      <c r="N56" s="181">
        <v>98.99</v>
      </c>
    </row>
    <row r="57" spans="1:14">
      <c r="A57" s="178"/>
      <c r="B57" s="178"/>
      <c r="C57" s="178"/>
      <c r="D57" s="182" t="s">
        <v>656</v>
      </c>
      <c r="E57" s="182" t="s">
        <v>611</v>
      </c>
      <c r="F57" s="183">
        <v>-19735.875</v>
      </c>
      <c r="G57" s="184">
        <v>608249.78799999994</v>
      </c>
      <c r="H57" s="184">
        <v>220169.87700000001</v>
      </c>
      <c r="I57" s="184">
        <v>828419.66499999992</v>
      </c>
      <c r="J57" s="184">
        <v>451</v>
      </c>
      <c r="K57" s="185">
        <v>36.549999999999997</v>
      </c>
      <c r="L57" s="185">
        <v>6.1</v>
      </c>
      <c r="M57" s="185">
        <v>21.38</v>
      </c>
      <c r="N57" s="185">
        <v>64.03</v>
      </c>
    </row>
    <row r="58" spans="1:14">
      <c r="A58" s="178"/>
      <c r="B58" s="178"/>
      <c r="C58" s="178"/>
      <c r="D58" s="178" t="s">
        <v>657</v>
      </c>
      <c r="E58" s="178" t="s">
        <v>611</v>
      </c>
      <c r="F58" s="179">
        <v>-60003.055</v>
      </c>
      <c r="G58" s="180">
        <v>676151.28899999999</v>
      </c>
      <c r="H58" s="180">
        <v>215207.86300000001</v>
      </c>
      <c r="I58" s="180">
        <v>891359.152</v>
      </c>
      <c r="J58" s="180">
        <v>458</v>
      </c>
      <c r="K58" s="181">
        <v>39.479999999999997</v>
      </c>
      <c r="L58" s="181">
        <v>6.56</v>
      </c>
      <c r="M58" s="181">
        <v>18.28</v>
      </c>
      <c r="N58" s="181">
        <v>64.319999999999993</v>
      </c>
    </row>
    <row r="59" spans="1:14">
      <c r="A59" s="178"/>
      <c r="B59" s="178"/>
      <c r="C59" s="178"/>
      <c r="D59" s="182" t="s">
        <v>658</v>
      </c>
      <c r="E59" s="182" t="s">
        <v>611</v>
      </c>
      <c r="F59" s="183">
        <v>-61585.953000000001</v>
      </c>
      <c r="G59" s="184">
        <v>726830.33799999999</v>
      </c>
      <c r="H59" s="184">
        <v>396565.98800000001</v>
      </c>
      <c r="I59" s="184">
        <v>1123396.3259999999</v>
      </c>
      <c r="J59" s="184">
        <v>568</v>
      </c>
      <c r="K59" s="185">
        <v>50.78</v>
      </c>
      <c r="L59" s="185">
        <v>4.17</v>
      </c>
      <c r="M59" s="185">
        <v>20.84</v>
      </c>
      <c r="N59" s="185">
        <v>75.790000000000006</v>
      </c>
    </row>
    <row r="60" spans="1:14">
      <c r="A60" s="178"/>
      <c r="B60" s="178"/>
      <c r="C60" s="288" t="s">
        <v>1260</v>
      </c>
      <c r="D60" s="288"/>
      <c r="E60" s="288"/>
      <c r="F60" s="289">
        <v>-592936.60800000001</v>
      </c>
      <c r="G60" s="290">
        <v>7553859.1919999998</v>
      </c>
      <c r="H60" s="290">
        <v>2711576.125</v>
      </c>
      <c r="I60" s="290">
        <v>10265435.317</v>
      </c>
      <c r="J60" s="290">
        <v>4940</v>
      </c>
      <c r="K60" s="291">
        <v>454.6</v>
      </c>
      <c r="L60" s="291">
        <v>58.06</v>
      </c>
      <c r="M60" s="291">
        <v>268.7</v>
      </c>
      <c r="N60" s="291">
        <v>781.36000000000013</v>
      </c>
    </row>
    <row r="61" spans="1:14">
      <c r="A61" s="178"/>
      <c r="B61" s="178"/>
      <c r="C61" s="174"/>
      <c r="D61" s="174"/>
      <c r="E61" s="174"/>
      <c r="F61" s="175"/>
      <c r="G61" s="176"/>
      <c r="H61" s="176"/>
      <c r="I61" s="176"/>
      <c r="J61" s="176"/>
      <c r="K61" s="177"/>
      <c r="L61" s="177"/>
      <c r="M61" s="177"/>
      <c r="N61" s="177"/>
    </row>
    <row r="62" spans="1:14">
      <c r="A62" s="178"/>
      <c r="B62" s="178" t="s">
        <v>660</v>
      </c>
      <c r="C62" s="284" t="s">
        <v>381</v>
      </c>
      <c r="D62" s="284"/>
      <c r="E62" s="284"/>
      <c r="F62" s="179"/>
      <c r="G62" s="180"/>
      <c r="H62" s="180"/>
      <c r="I62" s="180"/>
      <c r="J62" s="180"/>
      <c r="K62" s="181"/>
      <c r="L62" s="181"/>
      <c r="M62" s="181"/>
      <c r="N62" s="181"/>
    </row>
    <row r="63" spans="1:14">
      <c r="A63" s="178"/>
      <c r="B63" s="178"/>
      <c r="C63" s="178"/>
      <c r="D63" s="182" t="s">
        <v>661</v>
      </c>
      <c r="E63" s="182" t="s">
        <v>611</v>
      </c>
      <c r="F63" s="183">
        <v>-17790.873</v>
      </c>
      <c r="G63" s="184">
        <v>826134.48800000001</v>
      </c>
      <c r="H63" s="184">
        <v>232964.59599999999</v>
      </c>
      <c r="I63" s="184">
        <v>1059099.084</v>
      </c>
      <c r="J63" s="184">
        <v>583</v>
      </c>
      <c r="K63" s="185">
        <v>47.48</v>
      </c>
      <c r="L63" s="185">
        <v>10.9</v>
      </c>
      <c r="M63" s="185">
        <v>30.09</v>
      </c>
      <c r="N63" s="185">
        <v>88.47</v>
      </c>
    </row>
    <row r="64" spans="1:14">
      <c r="A64" s="178"/>
      <c r="B64" s="178"/>
      <c r="C64" s="288" t="s">
        <v>1261</v>
      </c>
      <c r="D64" s="288"/>
      <c r="E64" s="288"/>
      <c r="F64" s="289">
        <v>-17790.873</v>
      </c>
      <c r="G64" s="290">
        <v>826134.48800000001</v>
      </c>
      <c r="H64" s="290">
        <v>232964.59599999999</v>
      </c>
      <c r="I64" s="290">
        <v>1059099.084</v>
      </c>
      <c r="J64" s="290">
        <v>583</v>
      </c>
      <c r="K64" s="291">
        <v>47.48</v>
      </c>
      <c r="L64" s="291">
        <v>10.9</v>
      </c>
      <c r="M64" s="291">
        <v>30.09</v>
      </c>
      <c r="N64" s="291">
        <v>88.47</v>
      </c>
    </row>
    <row r="65" spans="1:14">
      <c r="A65" s="178"/>
      <c r="B65" s="178"/>
      <c r="C65" s="174"/>
      <c r="D65" s="174"/>
      <c r="E65" s="174"/>
      <c r="F65" s="175"/>
      <c r="G65" s="176"/>
      <c r="H65" s="176"/>
      <c r="I65" s="176"/>
      <c r="J65" s="176"/>
      <c r="K65" s="177"/>
      <c r="L65" s="177"/>
      <c r="M65" s="177"/>
      <c r="N65" s="177"/>
    </row>
    <row r="66" spans="1:14">
      <c r="A66" s="178"/>
      <c r="B66" s="178" t="s">
        <v>663</v>
      </c>
      <c r="C66" s="284" t="s">
        <v>284</v>
      </c>
      <c r="D66" s="284"/>
      <c r="E66" s="284"/>
      <c r="F66" s="179"/>
      <c r="G66" s="180"/>
      <c r="H66" s="180"/>
      <c r="I66" s="180"/>
      <c r="J66" s="180"/>
      <c r="K66" s="181"/>
      <c r="L66" s="181"/>
      <c r="M66" s="181"/>
      <c r="N66" s="181"/>
    </row>
    <row r="67" spans="1:14">
      <c r="A67" s="178"/>
      <c r="B67" s="178"/>
      <c r="C67" s="178"/>
      <c r="D67" s="182" t="s">
        <v>664</v>
      </c>
      <c r="E67" s="182" t="s">
        <v>611</v>
      </c>
      <c r="F67" s="183">
        <v>-782.53499999999997</v>
      </c>
      <c r="G67" s="184">
        <v>581079.09</v>
      </c>
      <c r="H67" s="184">
        <v>286454.451</v>
      </c>
      <c r="I67" s="184">
        <v>867533.54099999997</v>
      </c>
      <c r="J67" s="184">
        <v>390</v>
      </c>
      <c r="K67" s="185">
        <v>39.5</v>
      </c>
      <c r="L67" s="185">
        <v>1.83</v>
      </c>
      <c r="M67" s="185">
        <v>4.88</v>
      </c>
      <c r="N67" s="185">
        <v>46.21</v>
      </c>
    </row>
    <row r="68" spans="1:14">
      <c r="A68" s="178"/>
      <c r="B68" s="178"/>
      <c r="C68" s="178"/>
      <c r="D68" s="178" t="s">
        <v>665</v>
      </c>
      <c r="E68" s="178" t="s">
        <v>614</v>
      </c>
      <c r="F68" s="179">
        <v>-13881.552</v>
      </c>
      <c r="G68" s="180">
        <v>607109.84600000002</v>
      </c>
      <c r="H68" s="180">
        <v>234885.617</v>
      </c>
      <c r="I68" s="180">
        <v>841995.46299999999</v>
      </c>
      <c r="J68" s="180">
        <v>418</v>
      </c>
      <c r="K68" s="181">
        <v>38.119999999999997</v>
      </c>
      <c r="L68" s="181">
        <v>3.83</v>
      </c>
      <c r="M68" s="181">
        <v>22.46</v>
      </c>
      <c r="N68" s="181">
        <v>64.41</v>
      </c>
    </row>
    <row r="69" spans="1:14">
      <c r="A69" s="178"/>
      <c r="B69" s="178"/>
      <c r="C69" s="178"/>
      <c r="D69" s="182" t="s">
        <v>666</v>
      </c>
      <c r="E69" s="182" t="s">
        <v>624</v>
      </c>
      <c r="F69" s="183">
        <v>-12939.371999999999</v>
      </c>
      <c r="G69" s="184">
        <v>703912.05799999996</v>
      </c>
      <c r="H69" s="184">
        <v>263454.39199999999</v>
      </c>
      <c r="I69" s="184">
        <v>967366.45</v>
      </c>
      <c r="J69" s="184">
        <v>580</v>
      </c>
      <c r="K69" s="185">
        <v>48.2</v>
      </c>
      <c r="L69" s="185">
        <v>0.57999999999999996</v>
      </c>
      <c r="M69" s="185">
        <v>16.3</v>
      </c>
      <c r="N69" s="185">
        <v>65.08</v>
      </c>
    </row>
    <row r="70" spans="1:14">
      <c r="A70" s="178"/>
      <c r="B70" s="178"/>
      <c r="C70" s="178"/>
      <c r="D70" s="178" t="s">
        <v>667</v>
      </c>
      <c r="E70" s="178" t="s">
        <v>614</v>
      </c>
      <c r="F70" s="179">
        <v>-10899.239</v>
      </c>
      <c r="G70" s="180">
        <v>686909.76199999999</v>
      </c>
      <c r="H70" s="180">
        <v>285099.83899999998</v>
      </c>
      <c r="I70" s="180">
        <v>972009.60100000002</v>
      </c>
      <c r="J70" s="180">
        <v>537</v>
      </c>
      <c r="K70" s="181">
        <v>46.12</v>
      </c>
      <c r="L70" s="181">
        <v>2.65</v>
      </c>
      <c r="M70" s="181">
        <v>28.96</v>
      </c>
      <c r="N70" s="181">
        <v>77.72999999999999</v>
      </c>
    </row>
    <row r="71" spans="1:14">
      <c r="A71" s="178"/>
      <c r="B71" s="178"/>
      <c r="C71" s="178"/>
      <c r="D71" s="182" t="s">
        <v>668</v>
      </c>
      <c r="E71" s="182" t="s">
        <v>611</v>
      </c>
      <c r="F71" s="183">
        <v>-17218.617999999999</v>
      </c>
      <c r="G71" s="184">
        <v>524577.59499999997</v>
      </c>
      <c r="H71" s="184">
        <v>206032.24400000001</v>
      </c>
      <c r="I71" s="184">
        <v>730609.83899999992</v>
      </c>
      <c r="J71" s="184">
        <v>255</v>
      </c>
      <c r="K71" s="185">
        <v>26.43</v>
      </c>
      <c r="L71" s="185">
        <v>6.01</v>
      </c>
      <c r="M71" s="185">
        <v>23.91</v>
      </c>
      <c r="N71" s="185">
        <v>56.349999999999994</v>
      </c>
    </row>
    <row r="72" spans="1:14">
      <c r="A72" s="178"/>
      <c r="B72" s="178"/>
      <c r="C72" s="178"/>
      <c r="D72" s="178" t="s">
        <v>669</v>
      </c>
      <c r="E72" s="178" t="s">
        <v>614</v>
      </c>
      <c r="F72" s="179">
        <v>-947.35299999999995</v>
      </c>
      <c r="G72" s="180">
        <v>206902.921</v>
      </c>
      <c r="H72" s="180">
        <v>120103.87300000001</v>
      </c>
      <c r="I72" s="180">
        <v>327006.79399999999</v>
      </c>
      <c r="J72" s="180">
        <v>149</v>
      </c>
      <c r="K72" s="181">
        <v>13.57</v>
      </c>
      <c r="L72" s="181">
        <v>0.77</v>
      </c>
      <c r="M72" s="181">
        <v>15.51</v>
      </c>
      <c r="N72" s="181">
        <v>29.85</v>
      </c>
    </row>
    <row r="73" spans="1:14">
      <c r="A73" s="178"/>
      <c r="B73" s="178"/>
      <c r="C73" s="288" t="s">
        <v>1262</v>
      </c>
      <c r="D73" s="288"/>
      <c r="E73" s="288"/>
      <c r="F73" s="289">
        <v>-56668.668999999994</v>
      </c>
      <c r="G73" s="290">
        <v>3310491.2719999999</v>
      </c>
      <c r="H73" s="290">
        <v>1396030.4159999997</v>
      </c>
      <c r="I73" s="290">
        <v>4706521.6879999992</v>
      </c>
      <c r="J73" s="290">
        <v>2329</v>
      </c>
      <c r="K73" s="291">
        <v>211.94</v>
      </c>
      <c r="L73" s="291">
        <v>15.67</v>
      </c>
      <c r="M73" s="291">
        <v>112.02</v>
      </c>
      <c r="N73" s="291">
        <v>339.63</v>
      </c>
    </row>
    <row r="74" spans="1:14">
      <c r="A74" s="178"/>
      <c r="B74" s="178"/>
      <c r="C74" s="174"/>
      <c r="D74" s="174"/>
      <c r="E74" s="174"/>
      <c r="F74" s="175"/>
      <c r="G74" s="176"/>
      <c r="H74" s="176"/>
      <c r="I74" s="176"/>
      <c r="J74" s="176"/>
      <c r="K74" s="177"/>
      <c r="L74" s="177"/>
      <c r="M74" s="177"/>
      <c r="N74" s="177"/>
    </row>
    <row r="75" spans="1:14">
      <c r="A75" s="178"/>
      <c r="B75" s="178" t="s">
        <v>671</v>
      </c>
      <c r="C75" s="284" t="s">
        <v>282</v>
      </c>
      <c r="D75" s="284"/>
      <c r="E75" s="284"/>
      <c r="F75" s="179"/>
      <c r="G75" s="180"/>
      <c r="H75" s="180"/>
      <c r="I75" s="180"/>
      <c r="J75" s="180"/>
      <c r="K75" s="181"/>
      <c r="L75" s="181"/>
      <c r="M75" s="181"/>
      <c r="N75" s="181"/>
    </row>
    <row r="76" spans="1:14">
      <c r="A76" s="178"/>
      <c r="B76" s="178"/>
      <c r="C76" s="178"/>
      <c r="D76" s="182" t="s">
        <v>672</v>
      </c>
      <c r="E76" s="182" t="s">
        <v>611</v>
      </c>
      <c r="F76" s="183">
        <v>-66602.837</v>
      </c>
      <c r="G76" s="184">
        <v>681812.53</v>
      </c>
      <c r="H76" s="184">
        <v>363663.25099999999</v>
      </c>
      <c r="I76" s="184">
        <v>1045475.781</v>
      </c>
      <c r="J76" s="184">
        <v>463</v>
      </c>
      <c r="K76" s="185">
        <v>45.64</v>
      </c>
      <c r="L76" s="185">
        <v>3.14</v>
      </c>
      <c r="M76" s="185">
        <v>33.46</v>
      </c>
      <c r="N76" s="185">
        <v>82.240000000000009</v>
      </c>
    </row>
    <row r="77" spans="1:14">
      <c r="A77" s="178"/>
      <c r="B77" s="178"/>
      <c r="C77" s="178"/>
      <c r="D77" s="178" t="s">
        <v>1263</v>
      </c>
      <c r="E77" s="178" t="s">
        <v>614</v>
      </c>
      <c r="F77" s="179">
        <v>-727.53</v>
      </c>
      <c r="G77" s="180">
        <v>295574.40899999999</v>
      </c>
      <c r="H77" s="180">
        <v>131929.821</v>
      </c>
      <c r="I77" s="180">
        <v>427504.23</v>
      </c>
      <c r="J77" s="180">
        <v>209</v>
      </c>
      <c r="K77" s="181">
        <v>19.309999999999999</v>
      </c>
      <c r="L77" s="181">
        <v>7.44</v>
      </c>
      <c r="M77" s="181">
        <v>17.55</v>
      </c>
      <c r="N77" s="181">
        <v>44.3</v>
      </c>
    </row>
    <row r="78" spans="1:14">
      <c r="A78" s="178"/>
      <c r="B78" s="178"/>
      <c r="C78" s="178"/>
      <c r="D78" s="182" t="s">
        <v>673</v>
      </c>
      <c r="E78" s="182" t="s">
        <v>611</v>
      </c>
      <c r="F78" s="183">
        <v>-33242.89</v>
      </c>
      <c r="G78" s="184">
        <v>922583.66500000004</v>
      </c>
      <c r="H78" s="184">
        <v>364326.27899999998</v>
      </c>
      <c r="I78" s="184">
        <v>1286909.9440000001</v>
      </c>
      <c r="J78" s="184">
        <v>612</v>
      </c>
      <c r="K78" s="185">
        <v>58.27</v>
      </c>
      <c r="L78" s="185">
        <v>11.68</v>
      </c>
      <c r="M78" s="185">
        <v>41.9</v>
      </c>
      <c r="N78" s="185">
        <v>111.85</v>
      </c>
    </row>
    <row r="79" spans="1:14">
      <c r="A79" s="178"/>
      <c r="B79" s="178"/>
      <c r="C79" s="178"/>
      <c r="D79" s="178" t="s">
        <v>674</v>
      </c>
      <c r="E79" s="178" t="s">
        <v>611</v>
      </c>
      <c r="F79" s="179">
        <v>-45718.482000000004</v>
      </c>
      <c r="G79" s="180">
        <v>636266.48899999994</v>
      </c>
      <c r="H79" s="180">
        <v>252184.57199999999</v>
      </c>
      <c r="I79" s="180">
        <v>888451.06099999999</v>
      </c>
      <c r="J79" s="180">
        <v>382</v>
      </c>
      <c r="K79" s="181">
        <v>47.88</v>
      </c>
      <c r="L79" s="181">
        <v>3.46</v>
      </c>
      <c r="M79" s="181">
        <v>22.76</v>
      </c>
      <c r="N79" s="181">
        <v>74.100000000000009</v>
      </c>
    </row>
    <row r="80" spans="1:14">
      <c r="A80" s="178"/>
      <c r="B80" s="178"/>
      <c r="C80" s="178"/>
      <c r="D80" s="182" t="s">
        <v>675</v>
      </c>
      <c r="E80" s="182" t="s">
        <v>611</v>
      </c>
      <c r="F80" s="183">
        <v>-62157.34</v>
      </c>
      <c r="G80" s="184">
        <v>686809.397</v>
      </c>
      <c r="H80" s="184">
        <v>454846.05599999998</v>
      </c>
      <c r="I80" s="184">
        <v>1141655.453</v>
      </c>
      <c r="J80" s="184">
        <v>450</v>
      </c>
      <c r="K80" s="185">
        <v>48.12</v>
      </c>
      <c r="L80" s="185">
        <v>7.45</v>
      </c>
      <c r="M80" s="185">
        <v>23.54</v>
      </c>
      <c r="N80" s="185">
        <v>79.11</v>
      </c>
    </row>
    <row r="81" spans="1:14">
      <c r="A81" s="178"/>
      <c r="B81" s="178"/>
      <c r="C81" s="178"/>
      <c r="D81" s="178" t="s">
        <v>680</v>
      </c>
      <c r="E81" s="178" t="s">
        <v>611</v>
      </c>
      <c r="F81" s="179">
        <v>-4752.0780000000004</v>
      </c>
      <c r="G81" s="180">
        <v>762701.05200000003</v>
      </c>
      <c r="H81" s="180">
        <v>279169.02299999999</v>
      </c>
      <c r="I81" s="180">
        <v>1041870.075</v>
      </c>
      <c r="J81" s="180">
        <v>610</v>
      </c>
      <c r="K81" s="181">
        <v>50.25</v>
      </c>
      <c r="L81" s="181">
        <v>21.93</v>
      </c>
      <c r="M81" s="181">
        <v>24.81</v>
      </c>
      <c r="N81" s="181">
        <v>96.990000000000009</v>
      </c>
    </row>
    <row r="82" spans="1:14">
      <c r="A82" s="178"/>
      <c r="B82" s="178"/>
      <c r="C82" s="178"/>
      <c r="D82" s="182" t="s">
        <v>676</v>
      </c>
      <c r="E82" s="182" t="s">
        <v>611</v>
      </c>
      <c r="F82" s="183">
        <v>-36140.016000000003</v>
      </c>
      <c r="G82" s="184">
        <v>656073.02500000002</v>
      </c>
      <c r="H82" s="184">
        <v>287034.68599999999</v>
      </c>
      <c r="I82" s="184">
        <v>943107.71100000001</v>
      </c>
      <c r="J82" s="184">
        <v>419</v>
      </c>
      <c r="K82" s="185">
        <v>33.49</v>
      </c>
      <c r="L82" s="185">
        <v>16.04</v>
      </c>
      <c r="M82" s="185">
        <v>27.96</v>
      </c>
      <c r="N82" s="185">
        <v>77.490000000000009</v>
      </c>
    </row>
    <row r="83" spans="1:14">
      <c r="A83" s="178"/>
      <c r="B83" s="178"/>
      <c r="C83" s="178"/>
      <c r="D83" s="178" t="s">
        <v>677</v>
      </c>
      <c r="E83" s="178" t="s">
        <v>678</v>
      </c>
      <c r="F83" s="179"/>
      <c r="G83" s="180">
        <v>441820.64399999997</v>
      </c>
      <c r="H83" s="180">
        <v>256802.008</v>
      </c>
      <c r="I83" s="180">
        <v>698622.652</v>
      </c>
      <c r="J83" s="180">
        <v>322</v>
      </c>
      <c r="K83" s="181">
        <v>31.18</v>
      </c>
      <c r="L83" s="181">
        <v>13.18</v>
      </c>
      <c r="M83" s="181">
        <v>22</v>
      </c>
      <c r="N83" s="181">
        <v>66.36</v>
      </c>
    </row>
    <row r="84" spans="1:14">
      <c r="A84" s="178"/>
      <c r="B84" s="178"/>
      <c r="C84" s="178"/>
      <c r="D84" s="182" t="s">
        <v>679</v>
      </c>
      <c r="E84" s="182" t="s">
        <v>611</v>
      </c>
      <c r="F84" s="183">
        <v>-39197.646000000001</v>
      </c>
      <c r="G84" s="184">
        <v>732162.39399999997</v>
      </c>
      <c r="H84" s="184">
        <v>319088.58799999999</v>
      </c>
      <c r="I84" s="184">
        <v>1051250.9819999998</v>
      </c>
      <c r="J84" s="184">
        <v>491</v>
      </c>
      <c r="K84" s="185">
        <v>50.79</v>
      </c>
      <c r="L84" s="185">
        <v>6</v>
      </c>
      <c r="M84" s="185">
        <v>25.53</v>
      </c>
      <c r="N84" s="185">
        <v>82.32</v>
      </c>
    </row>
    <row r="85" spans="1:14">
      <c r="A85" s="178"/>
      <c r="B85" s="178"/>
      <c r="C85" s="288" t="s">
        <v>1264</v>
      </c>
      <c r="D85" s="288"/>
      <c r="E85" s="288"/>
      <c r="F85" s="289">
        <v>-288538.81900000002</v>
      </c>
      <c r="G85" s="290">
        <v>5815803.6050000004</v>
      </c>
      <c r="H85" s="290">
        <v>2709044.284</v>
      </c>
      <c r="I85" s="290">
        <v>8524847.8890000004</v>
      </c>
      <c r="J85" s="290">
        <v>3958</v>
      </c>
      <c r="K85" s="291">
        <v>384.93000000000006</v>
      </c>
      <c r="L85" s="291">
        <v>90.32</v>
      </c>
      <c r="M85" s="291">
        <v>239.51000000000002</v>
      </c>
      <c r="N85" s="291">
        <v>714.7600000000001</v>
      </c>
    </row>
    <row r="86" spans="1:14">
      <c r="A86" s="178"/>
      <c r="B86" s="178"/>
      <c r="C86" s="174"/>
      <c r="D86" s="174"/>
      <c r="E86" s="174"/>
      <c r="F86" s="175"/>
      <c r="G86" s="176"/>
      <c r="H86" s="176"/>
      <c r="I86" s="176"/>
      <c r="J86" s="176"/>
      <c r="K86" s="177"/>
      <c r="L86" s="177"/>
      <c r="M86" s="177"/>
      <c r="N86" s="177"/>
    </row>
    <row r="87" spans="1:14">
      <c r="A87" s="178"/>
      <c r="B87" s="178" t="s">
        <v>682</v>
      </c>
      <c r="C87" s="284" t="s">
        <v>285</v>
      </c>
      <c r="D87" s="284"/>
      <c r="E87" s="284"/>
      <c r="F87" s="179"/>
      <c r="G87" s="180"/>
      <c r="H87" s="180"/>
      <c r="I87" s="180"/>
      <c r="J87" s="180"/>
      <c r="K87" s="181"/>
      <c r="L87" s="181"/>
      <c r="M87" s="181"/>
      <c r="N87" s="181"/>
    </row>
    <row r="88" spans="1:14">
      <c r="A88" s="178"/>
      <c r="B88" s="178"/>
      <c r="C88" s="178"/>
      <c r="D88" s="182" t="s">
        <v>683</v>
      </c>
      <c r="E88" s="182" t="s">
        <v>614</v>
      </c>
      <c r="F88" s="183">
        <v>-50424.493999999999</v>
      </c>
      <c r="G88" s="184">
        <v>472711.07400000002</v>
      </c>
      <c r="H88" s="184">
        <v>307565.26699999999</v>
      </c>
      <c r="I88" s="184">
        <v>780276.34100000001</v>
      </c>
      <c r="J88" s="184">
        <v>300</v>
      </c>
      <c r="K88" s="185">
        <v>27.37</v>
      </c>
      <c r="L88" s="185">
        <v>7.09</v>
      </c>
      <c r="M88" s="185">
        <v>16.059999999999999</v>
      </c>
      <c r="N88" s="185">
        <v>50.519999999999996</v>
      </c>
    </row>
    <row r="89" spans="1:14">
      <c r="A89" s="178"/>
      <c r="B89" s="178"/>
      <c r="C89" s="178"/>
      <c r="D89" s="178" t="s">
        <v>684</v>
      </c>
      <c r="E89" s="178" t="s">
        <v>685</v>
      </c>
      <c r="F89" s="179">
        <v>-26720.194</v>
      </c>
      <c r="G89" s="180">
        <v>197956.103</v>
      </c>
      <c r="H89" s="180">
        <v>96882.678</v>
      </c>
      <c r="I89" s="180">
        <v>294838.78100000002</v>
      </c>
      <c r="J89" s="180">
        <v>96</v>
      </c>
      <c r="K89" s="181">
        <v>12</v>
      </c>
      <c r="L89" s="181">
        <v>0</v>
      </c>
      <c r="M89" s="181">
        <v>7.4</v>
      </c>
      <c r="N89" s="181">
        <v>19.399999999999999</v>
      </c>
    </row>
    <row r="90" spans="1:14">
      <c r="A90" s="178"/>
      <c r="B90" s="178"/>
      <c r="C90" s="178"/>
      <c r="D90" s="182" t="s">
        <v>1265</v>
      </c>
      <c r="E90" s="182" t="s">
        <v>635</v>
      </c>
      <c r="F90" s="183">
        <v>-14809.397000000001</v>
      </c>
      <c r="G90" s="184">
        <v>244398.39199999999</v>
      </c>
      <c r="H90" s="184">
        <v>81092.993000000002</v>
      </c>
      <c r="I90" s="184">
        <v>325491.38500000001</v>
      </c>
      <c r="J90" s="184">
        <v>413</v>
      </c>
      <c r="K90" s="185">
        <v>35.979999999999997</v>
      </c>
      <c r="L90" s="185">
        <v>5.83</v>
      </c>
      <c r="M90" s="185">
        <v>16.239999999999998</v>
      </c>
      <c r="N90" s="185">
        <v>58.05</v>
      </c>
    </row>
    <row r="91" spans="1:14">
      <c r="A91" s="178"/>
      <c r="B91" s="178"/>
      <c r="C91" s="178"/>
      <c r="D91" s="178" t="s">
        <v>686</v>
      </c>
      <c r="E91" s="178" t="s">
        <v>611</v>
      </c>
      <c r="F91" s="179">
        <v>-61845.133999999998</v>
      </c>
      <c r="G91" s="180">
        <v>801196.31</v>
      </c>
      <c r="H91" s="180">
        <v>376093.212</v>
      </c>
      <c r="I91" s="180">
        <v>1177289.5220000001</v>
      </c>
      <c r="J91" s="180">
        <v>644</v>
      </c>
      <c r="K91" s="181">
        <v>55.69</v>
      </c>
      <c r="L91" s="181">
        <v>4.62</v>
      </c>
      <c r="M91" s="181">
        <v>33.340000000000003</v>
      </c>
      <c r="N91" s="181">
        <v>93.65</v>
      </c>
    </row>
    <row r="92" spans="1:14">
      <c r="A92" s="178"/>
      <c r="B92" s="178"/>
      <c r="C92" s="178"/>
      <c r="D92" s="182" t="s">
        <v>687</v>
      </c>
      <c r="E92" s="182" t="s">
        <v>637</v>
      </c>
      <c r="F92" s="183">
        <v>-66999.067999999999</v>
      </c>
      <c r="G92" s="184">
        <v>955629.18799999997</v>
      </c>
      <c r="H92" s="184">
        <v>336655.14299999998</v>
      </c>
      <c r="I92" s="184">
        <v>1292284.331</v>
      </c>
      <c r="J92" s="184">
        <v>427</v>
      </c>
      <c r="K92" s="185">
        <v>35.4</v>
      </c>
      <c r="L92" s="185">
        <v>9.2200000000000006</v>
      </c>
      <c r="M92" s="185">
        <v>26.34</v>
      </c>
      <c r="N92" s="185">
        <v>70.959999999999994</v>
      </c>
    </row>
    <row r="93" spans="1:14">
      <c r="A93" s="178"/>
      <c r="B93" s="178"/>
      <c r="C93" s="288" t="s">
        <v>1266</v>
      </c>
      <c r="D93" s="288"/>
      <c r="E93" s="288"/>
      <c r="F93" s="289">
        <v>-220798.28699999998</v>
      </c>
      <c r="G93" s="290">
        <v>2671891.0670000003</v>
      </c>
      <c r="H93" s="290">
        <v>1198289.2930000001</v>
      </c>
      <c r="I93" s="290">
        <v>3870180.3600000003</v>
      </c>
      <c r="J93" s="290">
        <v>1880</v>
      </c>
      <c r="K93" s="291">
        <v>166.44</v>
      </c>
      <c r="L93" s="291">
        <v>26.759999999999998</v>
      </c>
      <c r="M93" s="291">
        <v>99.38000000000001</v>
      </c>
      <c r="N93" s="291">
        <v>292.58</v>
      </c>
    </row>
    <row r="94" spans="1:14">
      <c r="A94" s="178"/>
      <c r="B94" s="178"/>
      <c r="C94" s="174"/>
      <c r="D94" s="174"/>
      <c r="E94" s="174"/>
      <c r="F94" s="175"/>
      <c r="G94" s="176"/>
      <c r="H94" s="176"/>
      <c r="I94" s="176"/>
      <c r="J94" s="176"/>
      <c r="K94" s="177"/>
      <c r="L94" s="177"/>
      <c r="M94" s="177"/>
      <c r="N94" s="177"/>
    </row>
    <row r="95" spans="1:14">
      <c r="A95" s="288" t="s">
        <v>1267</v>
      </c>
      <c r="B95" s="288"/>
      <c r="C95" s="288"/>
      <c r="D95" s="288"/>
      <c r="E95" s="288"/>
      <c r="F95" s="289">
        <v>-2459577.89</v>
      </c>
      <c r="G95" s="290">
        <v>42749636.406000003</v>
      </c>
      <c r="H95" s="290">
        <v>19141424.448000003</v>
      </c>
      <c r="I95" s="290">
        <v>61891060.854000002</v>
      </c>
      <c r="J95" s="290">
        <v>28214</v>
      </c>
      <c r="K95" s="291">
        <v>2652.2299999999991</v>
      </c>
      <c r="L95" s="291">
        <v>357.48999999999995</v>
      </c>
      <c r="M95" s="291">
        <v>1552.1100000000001</v>
      </c>
      <c r="N95" s="291">
        <v>4561.829999999999</v>
      </c>
    </row>
    <row r="96" spans="1:14">
      <c r="A96" s="174"/>
      <c r="B96" s="174"/>
      <c r="C96" s="174"/>
      <c r="D96" s="174"/>
      <c r="E96" s="174"/>
      <c r="F96" s="175"/>
      <c r="G96" s="176"/>
      <c r="H96" s="176"/>
      <c r="I96" s="176"/>
      <c r="J96" s="176"/>
      <c r="K96" s="177"/>
      <c r="L96" s="177"/>
      <c r="M96" s="177"/>
      <c r="N96" s="177"/>
    </row>
    <row r="97" spans="1:14">
      <c r="A97" s="284" t="s">
        <v>690</v>
      </c>
      <c r="B97" s="284"/>
      <c r="C97" s="284"/>
      <c r="D97" s="284"/>
      <c r="E97" s="284"/>
      <c r="F97" s="179"/>
      <c r="G97" s="180"/>
      <c r="H97" s="180"/>
      <c r="I97" s="180"/>
      <c r="J97" s="180"/>
      <c r="K97" s="181"/>
      <c r="L97" s="181"/>
      <c r="M97" s="181"/>
      <c r="N97" s="181"/>
    </row>
    <row r="98" spans="1:14">
      <c r="A98" s="178"/>
      <c r="B98" s="178" t="s">
        <v>691</v>
      </c>
      <c r="C98" s="284" t="s">
        <v>283</v>
      </c>
      <c r="D98" s="284"/>
      <c r="E98" s="284"/>
      <c r="F98" s="179"/>
      <c r="G98" s="180"/>
      <c r="H98" s="180"/>
      <c r="I98" s="180"/>
      <c r="J98" s="180"/>
      <c r="K98" s="181"/>
      <c r="L98" s="181"/>
      <c r="M98" s="181"/>
      <c r="N98" s="181"/>
    </row>
    <row r="99" spans="1:14">
      <c r="A99" s="178"/>
      <c r="B99" s="178"/>
      <c r="C99" s="178"/>
      <c r="D99" s="182" t="s">
        <v>692</v>
      </c>
      <c r="E99" s="182" t="s">
        <v>611</v>
      </c>
      <c r="F99" s="183">
        <v>-12314.655000000001</v>
      </c>
      <c r="G99" s="184">
        <v>548013.86499999999</v>
      </c>
      <c r="H99" s="184">
        <v>246421.17</v>
      </c>
      <c r="I99" s="184">
        <v>794435.03500000003</v>
      </c>
      <c r="J99" s="184">
        <v>334</v>
      </c>
      <c r="K99" s="185">
        <v>27.7</v>
      </c>
      <c r="L99" s="185">
        <v>13.94</v>
      </c>
      <c r="M99" s="185">
        <v>20.010000000000002</v>
      </c>
      <c r="N99" s="185">
        <v>61.650000000000006</v>
      </c>
    </row>
    <row r="100" spans="1:14">
      <c r="A100" s="178"/>
      <c r="B100" s="178"/>
      <c r="C100" s="178"/>
      <c r="D100" s="178" t="s">
        <v>693</v>
      </c>
      <c r="E100" s="178" t="s">
        <v>611</v>
      </c>
      <c r="F100" s="179">
        <v>-17455.828000000001</v>
      </c>
      <c r="G100" s="180">
        <v>597673.27800000005</v>
      </c>
      <c r="H100" s="180">
        <v>139715.65100000001</v>
      </c>
      <c r="I100" s="180">
        <v>737388.929</v>
      </c>
      <c r="J100" s="180">
        <v>318</v>
      </c>
      <c r="K100" s="181">
        <v>28.3</v>
      </c>
      <c r="L100" s="181">
        <v>21.32</v>
      </c>
      <c r="M100" s="181">
        <v>22.17</v>
      </c>
      <c r="N100" s="181">
        <v>71.790000000000006</v>
      </c>
    </row>
    <row r="101" spans="1:14">
      <c r="A101" s="178"/>
      <c r="B101" s="178"/>
      <c r="C101" s="178"/>
      <c r="D101" s="182" t="s">
        <v>694</v>
      </c>
      <c r="E101" s="182" t="s">
        <v>611</v>
      </c>
      <c r="F101" s="183">
        <v>-15283.957</v>
      </c>
      <c r="G101" s="184">
        <v>572099.88399999996</v>
      </c>
      <c r="H101" s="184">
        <v>194241.00599999999</v>
      </c>
      <c r="I101" s="184">
        <v>766340.8899999999</v>
      </c>
      <c r="J101" s="184">
        <v>405</v>
      </c>
      <c r="K101" s="185">
        <v>34.880000000000003</v>
      </c>
      <c r="L101" s="185">
        <v>7.66</v>
      </c>
      <c r="M101" s="185">
        <v>20.37</v>
      </c>
      <c r="N101" s="185">
        <v>62.910000000000011</v>
      </c>
    </row>
    <row r="102" spans="1:14">
      <c r="A102" s="178"/>
      <c r="B102" s="178"/>
      <c r="C102" s="178"/>
      <c r="D102" s="178" t="s">
        <v>695</v>
      </c>
      <c r="E102" s="178" t="s">
        <v>611</v>
      </c>
      <c r="F102" s="179">
        <v>-15211.491</v>
      </c>
      <c r="G102" s="180">
        <v>678417.33100000001</v>
      </c>
      <c r="H102" s="180">
        <v>157871.83300000001</v>
      </c>
      <c r="I102" s="180">
        <v>836289.16399999999</v>
      </c>
      <c r="J102" s="180">
        <v>409</v>
      </c>
      <c r="K102" s="181">
        <v>35.33</v>
      </c>
      <c r="L102" s="181">
        <v>9.99</v>
      </c>
      <c r="M102" s="181">
        <v>29.05</v>
      </c>
      <c r="N102" s="181">
        <v>74.37</v>
      </c>
    </row>
    <row r="103" spans="1:14">
      <c r="A103" s="178"/>
      <c r="B103" s="178"/>
      <c r="C103" s="178"/>
      <c r="D103" s="182" t="s">
        <v>696</v>
      </c>
      <c r="E103" s="182" t="s">
        <v>611</v>
      </c>
      <c r="F103" s="183">
        <v>-15529.138000000001</v>
      </c>
      <c r="G103" s="184">
        <v>609727.57900000003</v>
      </c>
      <c r="H103" s="184">
        <v>134899.94</v>
      </c>
      <c r="I103" s="184">
        <v>744627.51900000009</v>
      </c>
      <c r="J103" s="184">
        <v>337</v>
      </c>
      <c r="K103" s="185">
        <v>29.62</v>
      </c>
      <c r="L103" s="185">
        <v>12.37</v>
      </c>
      <c r="M103" s="185">
        <v>24.97</v>
      </c>
      <c r="N103" s="185">
        <v>66.960000000000008</v>
      </c>
    </row>
    <row r="104" spans="1:14">
      <c r="A104" s="178"/>
      <c r="B104" s="178"/>
      <c r="C104" s="178"/>
      <c r="D104" s="182" t="s">
        <v>697</v>
      </c>
      <c r="E104" s="182" t="s">
        <v>611</v>
      </c>
      <c r="F104" s="183">
        <v>-13700.674000000001</v>
      </c>
      <c r="G104" s="184">
        <v>623516.07999999996</v>
      </c>
      <c r="H104" s="184">
        <v>163310.31899999999</v>
      </c>
      <c r="I104" s="184">
        <v>786826.39899999998</v>
      </c>
      <c r="J104" s="184">
        <v>409</v>
      </c>
      <c r="K104" s="185">
        <v>37.03</v>
      </c>
      <c r="L104" s="185">
        <v>16.18</v>
      </c>
      <c r="M104" s="185">
        <v>38.39</v>
      </c>
      <c r="N104" s="185">
        <v>91.6</v>
      </c>
    </row>
    <row r="105" spans="1:14">
      <c r="A105" s="178"/>
      <c r="B105" s="178"/>
      <c r="C105" s="178"/>
      <c r="D105" s="178" t="s">
        <v>698</v>
      </c>
      <c r="E105" s="178" t="s">
        <v>678</v>
      </c>
      <c r="F105" s="179">
        <v>-40786.406999999999</v>
      </c>
      <c r="G105" s="180">
        <v>583455.08200000005</v>
      </c>
      <c r="H105" s="180">
        <v>215849.495</v>
      </c>
      <c r="I105" s="180">
        <v>799304.57700000005</v>
      </c>
      <c r="J105" s="180">
        <v>324</v>
      </c>
      <c r="K105" s="181">
        <v>18.12</v>
      </c>
      <c r="L105" s="181">
        <v>19.260000000000002</v>
      </c>
      <c r="M105" s="181">
        <v>17.88</v>
      </c>
      <c r="N105" s="181">
        <v>55.260000000000005</v>
      </c>
    </row>
    <row r="106" spans="1:14">
      <c r="A106" s="178"/>
      <c r="B106" s="178"/>
      <c r="C106" s="288" t="s">
        <v>1268</v>
      </c>
      <c r="D106" s="288"/>
      <c r="E106" s="288"/>
      <c r="F106" s="289">
        <v>-130282.15</v>
      </c>
      <c r="G106" s="290">
        <v>4212903.0990000004</v>
      </c>
      <c r="H106" s="290">
        <v>1252309.4140000001</v>
      </c>
      <c r="I106" s="290">
        <v>5465212.5130000003</v>
      </c>
      <c r="J106" s="290">
        <v>2536</v>
      </c>
      <c r="K106" s="291">
        <v>210.98</v>
      </c>
      <c r="L106" s="291">
        <v>100.72000000000001</v>
      </c>
      <c r="M106" s="291">
        <v>172.84</v>
      </c>
      <c r="N106" s="291">
        <v>484.53999999999996</v>
      </c>
    </row>
    <row r="107" spans="1:14">
      <c r="A107" s="178"/>
      <c r="B107" s="178"/>
      <c r="C107" s="174"/>
      <c r="D107" s="174"/>
      <c r="E107" s="174"/>
      <c r="F107" s="175"/>
      <c r="G107" s="176"/>
      <c r="H107" s="176"/>
      <c r="I107" s="176"/>
      <c r="J107" s="176"/>
      <c r="K107" s="177"/>
      <c r="L107" s="177"/>
      <c r="M107" s="177"/>
      <c r="N107" s="177"/>
    </row>
    <row r="108" spans="1:14">
      <c r="A108" s="178"/>
      <c r="B108" s="178" t="s">
        <v>700</v>
      </c>
      <c r="C108" s="284" t="s">
        <v>295</v>
      </c>
      <c r="D108" s="284"/>
      <c r="E108" s="284"/>
      <c r="F108" s="179"/>
      <c r="G108" s="180"/>
      <c r="H108" s="180"/>
      <c r="I108" s="180"/>
      <c r="J108" s="180"/>
      <c r="K108" s="181"/>
      <c r="L108" s="181"/>
      <c r="M108" s="181"/>
      <c r="N108" s="181"/>
    </row>
    <row r="109" spans="1:14">
      <c r="A109" s="178"/>
      <c r="B109" s="178"/>
      <c r="C109" s="178"/>
      <c r="D109" s="182" t="s">
        <v>701</v>
      </c>
      <c r="E109" s="182" t="s">
        <v>611</v>
      </c>
      <c r="F109" s="183">
        <v>-7161.4340000000002</v>
      </c>
      <c r="G109" s="184">
        <v>746919.66099999996</v>
      </c>
      <c r="H109" s="184">
        <v>306149.66899999999</v>
      </c>
      <c r="I109" s="184">
        <v>1053069.33</v>
      </c>
      <c r="J109" s="184">
        <v>552</v>
      </c>
      <c r="K109" s="185">
        <v>37.93</v>
      </c>
      <c r="L109" s="185">
        <v>16.72</v>
      </c>
      <c r="M109" s="185">
        <v>27.65</v>
      </c>
      <c r="N109" s="185">
        <v>82.3</v>
      </c>
    </row>
    <row r="110" spans="1:14">
      <c r="A110" s="178"/>
      <c r="B110" s="178"/>
      <c r="C110" s="288" t="s">
        <v>1269</v>
      </c>
      <c r="D110" s="288"/>
      <c r="E110" s="288"/>
      <c r="F110" s="289">
        <v>-7161.4340000000002</v>
      </c>
      <c r="G110" s="290">
        <v>746919.66099999996</v>
      </c>
      <c r="H110" s="290">
        <v>306149.66899999999</v>
      </c>
      <c r="I110" s="290">
        <v>1053069.33</v>
      </c>
      <c r="J110" s="290">
        <v>552</v>
      </c>
      <c r="K110" s="291">
        <v>37.93</v>
      </c>
      <c r="L110" s="291">
        <v>16.72</v>
      </c>
      <c r="M110" s="291">
        <v>27.65</v>
      </c>
      <c r="N110" s="291">
        <v>82.3</v>
      </c>
    </row>
    <row r="111" spans="1:14">
      <c r="A111" s="178"/>
      <c r="B111" s="178"/>
      <c r="C111" s="174"/>
      <c r="D111" s="174"/>
      <c r="E111" s="174"/>
      <c r="F111" s="175"/>
      <c r="G111" s="176"/>
      <c r="H111" s="176"/>
      <c r="I111" s="176"/>
      <c r="J111" s="176"/>
      <c r="K111" s="177"/>
      <c r="L111" s="177"/>
      <c r="M111" s="177"/>
      <c r="N111" s="177"/>
    </row>
    <row r="112" spans="1:14">
      <c r="A112" s="178"/>
      <c r="B112" s="178" t="s">
        <v>703</v>
      </c>
      <c r="C112" s="284" t="s">
        <v>305</v>
      </c>
      <c r="D112" s="284"/>
      <c r="E112" s="284"/>
      <c r="F112" s="179"/>
      <c r="G112" s="180"/>
      <c r="H112" s="180"/>
      <c r="I112" s="180"/>
      <c r="J112" s="180"/>
      <c r="K112" s="181"/>
      <c r="L112" s="181"/>
      <c r="M112" s="181"/>
      <c r="N112" s="181"/>
    </row>
    <row r="113" spans="1:14">
      <c r="A113" s="178"/>
      <c r="B113" s="178"/>
      <c r="C113" s="178"/>
      <c r="D113" s="182" t="s">
        <v>704</v>
      </c>
      <c r="E113" s="182" t="s">
        <v>611</v>
      </c>
      <c r="F113" s="183">
        <v>-903.53800000000001</v>
      </c>
      <c r="G113" s="184">
        <v>380602.52500000002</v>
      </c>
      <c r="H113" s="184">
        <v>107024.51300000001</v>
      </c>
      <c r="I113" s="184">
        <v>487627.03800000006</v>
      </c>
      <c r="J113" s="184">
        <v>161</v>
      </c>
      <c r="K113" s="185">
        <v>14.59</v>
      </c>
      <c r="L113" s="185">
        <v>8.5399999999999991</v>
      </c>
      <c r="M113" s="185">
        <v>17.309999999999999</v>
      </c>
      <c r="N113" s="185">
        <v>40.44</v>
      </c>
    </row>
    <row r="114" spans="1:14">
      <c r="A114" s="178"/>
      <c r="B114" s="178"/>
      <c r="C114" s="288" t="s">
        <v>1270</v>
      </c>
      <c r="D114" s="288"/>
      <c r="E114" s="288"/>
      <c r="F114" s="289">
        <v>-903.53800000000001</v>
      </c>
      <c r="G114" s="290">
        <v>380602.52500000002</v>
      </c>
      <c r="H114" s="290">
        <v>107024.51300000001</v>
      </c>
      <c r="I114" s="290">
        <v>487627.03800000006</v>
      </c>
      <c r="J114" s="290">
        <v>161</v>
      </c>
      <c r="K114" s="291">
        <v>14.59</v>
      </c>
      <c r="L114" s="291">
        <v>8.5399999999999991</v>
      </c>
      <c r="M114" s="291">
        <v>17.309999999999999</v>
      </c>
      <c r="N114" s="291">
        <v>40.44</v>
      </c>
    </row>
    <row r="115" spans="1:14">
      <c r="A115" s="178"/>
      <c r="B115" s="178"/>
      <c r="C115" s="174"/>
      <c r="D115" s="174"/>
      <c r="E115" s="174"/>
      <c r="F115" s="175"/>
      <c r="G115" s="176"/>
      <c r="H115" s="176"/>
      <c r="I115" s="176"/>
      <c r="J115" s="176"/>
      <c r="K115" s="177"/>
      <c r="L115" s="177"/>
      <c r="M115" s="177"/>
      <c r="N115" s="177"/>
    </row>
    <row r="116" spans="1:14">
      <c r="A116" s="178"/>
      <c r="B116" s="178" t="s">
        <v>706</v>
      </c>
      <c r="C116" s="284" t="s">
        <v>294</v>
      </c>
      <c r="D116" s="284"/>
      <c r="E116" s="284"/>
      <c r="F116" s="179"/>
      <c r="G116" s="180"/>
      <c r="H116" s="180"/>
      <c r="I116" s="180"/>
      <c r="J116" s="180"/>
      <c r="K116" s="181"/>
      <c r="L116" s="181"/>
      <c r="M116" s="181"/>
      <c r="N116" s="181"/>
    </row>
    <row r="117" spans="1:14">
      <c r="A117" s="178"/>
      <c r="B117" s="178"/>
      <c r="C117" s="178"/>
      <c r="D117" s="182" t="s">
        <v>707</v>
      </c>
      <c r="E117" s="182" t="s">
        <v>611</v>
      </c>
      <c r="F117" s="183">
        <v>-8238.3469999999998</v>
      </c>
      <c r="G117" s="184">
        <v>486824.34</v>
      </c>
      <c r="H117" s="184">
        <v>188921.845</v>
      </c>
      <c r="I117" s="184">
        <v>675746.18500000006</v>
      </c>
      <c r="J117" s="184">
        <v>241</v>
      </c>
      <c r="K117" s="185">
        <v>29.03</v>
      </c>
      <c r="L117" s="185">
        <v>4.04</v>
      </c>
      <c r="M117" s="185">
        <v>23.55</v>
      </c>
      <c r="N117" s="185">
        <v>56.620000000000005</v>
      </c>
    </row>
    <row r="118" spans="1:14">
      <c r="A118" s="178"/>
      <c r="B118" s="178"/>
      <c r="C118" s="178"/>
      <c r="D118" s="178" t="s">
        <v>708</v>
      </c>
      <c r="E118" s="178" t="s">
        <v>611</v>
      </c>
      <c r="F118" s="179">
        <v>-2843.9209999999998</v>
      </c>
      <c r="G118" s="180">
        <v>549650.12600000005</v>
      </c>
      <c r="H118" s="180">
        <v>218376.75099999999</v>
      </c>
      <c r="I118" s="180">
        <v>768026.87700000009</v>
      </c>
      <c r="J118" s="180">
        <v>289</v>
      </c>
      <c r="K118" s="181">
        <v>20.41</v>
      </c>
      <c r="L118" s="181">
        <v>17.14</v>
      </c>
      <c r="M118" s="181">
        <v>25.66</v>
      </c>
      <c r="N118" s="181">
        <v>63.209999999999994</v>
      </c>
    </row>
    <row r="119" spans="1:14">
      <c r="A119" s="178"/>
      <c r="B119" s="178"/>
      <c r="C119" s="288" t="s">
        <v>1271</v>
      </c>
      <c r="D119" s="288"/>
      <c r="E119" s="288"/>
      <c r="F119" s="289">
        <v>-11082.268</v>
      </c>
      <c r="G119" s="290">
        <v>1036474.466</v>
      </c>
      <c r="H119" s="290">
        <v>407298.59600000002</v>
      </c>
      <c r="I119" s="290">
        <v>1443773.0619999999</v>
      </c>
      <c r="J119" s="290">
        <v>530</v>
      </c>
      <c r="K119" s="291">
        <v>49.44</v>
      </c>
      <c r="L119" s="291">
        <v>21.18</v>
      </c>
      <c r="M119" s="291">
        <v>49.21</v>
      </c>
      <c r="N119" s="291">
        <v>119.83000000000001</v>
      </c>
    </row>
    <row r="120" spans="1:14">
      <c r="A120" s="178"/>
      <c r="B120" s="178"/>
      <c r="C120" s="174"/>
      <c r="D120" s="174"/>
      <c r="E120" s="174"/>
      <c r="F120" s="175"/>
      <c r="G120" s="176"/>
      <c r="H120" s="176"/>
      <c r="I120" s="176"/>
      <c r="J120" s="176"/>
      <c r="K120" s="177"/>
      <c r="L120" s="177"/>
      <c r="M120" s="177"/>
      <c r="N120" s="177"/>
    </row>
    <row r="121" spans="1:14">
      <c r="A121" s="288" t="s">
        <v>1272</v>
      </c>
      <c r="B121" s="288"/>
      <c r="C121" s="288"/>
      <c r="D121" s="288"/>
      <c r="E121" s="288"/>
      <c r="F121" s="289">
        <v>-149429.39000000001</v>
      </c>
      <c r="G121" s="290">
        <v>6376899.7510000011</v>
      </c>
      <c r="H121" s="290">
        <v>2072782.192</v>
      </c>
      <c r="I121" s="290">
        <v>8449681.9430000018</v>
      </c>
      <c r="J121" s="290">
        <v>3779</v>
      </c>
      <c r="K121" s="291">
        <v>312.94</v>
      </c>
      <c r="L121" s="291">
        <v>147.16000000000003</v>
      </c>
      <c r="M121" s="291">
        <v>267.01000000000005</v>
      </c>
      <c r="N121" s="291">
        <v>727.11000000000013</v>
      </c>
    </row>
    <row r="122" spans="1:14">
      <c r="A122" s="174"/>
      <c r="B122" s="174"/>
      <c r="C122" s="174"/>
      <c r="D122" s="174"/>
      <c r="E122" s="174"/>
      <c r="F122" s="175"/>
      <c r="G122" s="176"/>
      <c r="H122" s="176"/>
      <c r="I122" s="176"/>
      <c r="J122" s="176"/>
      <c r="K122" s="177"/>
      <c r="L122" s="177"/>
      <c r="M122" s="177"/>
      <c r="N122" s="177"/>
    </row>
    <row r="123" spans="1:14">
      <c r="A123" s="284" t="s">
        <v>711</v>
      </c>
      <c r="B123" s="284"/>
      <c r="C123" s="284"/>
      <c r="D123" s="284"/>
      <c r="E123" s="284"/>
      <c r="F123" s="179"/>
      <c r="G123" s="180"/>
      <c r="H123" s="180"/>
      <c r="I123" s="180"/>
      <c r="J123" s="180"/>
      <c r="K123" s="181"/>
      <c r="L123" s="181"/>
      <c r="M123" s="181"/>
      <c r="N123" s="181"/>
    </row>
    <row r="124" spans="1:14">
      <c r="A124" s="178"/>
      <c r="B124" s="178" t="s">
        <v>712</v>
      </c>
      <c r="C124" s="284" t="s">
        <v>287</v>
      </c>
      <c r="D124" s="284"/>
      <c r="E124" s="284"/>
      <c r="F124" s="179"/>
      <c r="G124" s="180"/>
      <c r="H124" s="180"/>
      <c r="I124" s="180"/>
      <c r="J124" s="180"/>
      <c r="K124" s="181"/>
      <c r="L124" s="181"/>
      <c r="M124" s="181"/>
      <c r="N124" s="181"/>
    </row>
    <row r="125" spans="1:14">
      <c r="A125" s="178"/>
      <c r="B125" s="178"/>
      <c r="C125" s="178"/>
      <c r="D125" s="182" t="s">
        <v>713</v>
      </c>
      <c r="E125" s="182" t="s">
        <v>611</v>
      </c>
      <c r="F125" s="183">
        <v>-59318.78</v>
      </c>
      <c r="G125" s="184">
        <v>735190.08400000003</v>
      </c>
      <c r="H125" s="184">
        <v>168447.15</v>
      </c>
      <c r="I125" s="184">
        <v>903637.23400000005</v>
      </c>
      <c r="J125" s="184">
        <v>465</v>
      </c>
      <c r="K125" s="185">
        <v>44.4</v>
      </c>
      <c r="L125" s="185">
        <v>3.49</v>
      </c>
      <c r="M125" s="185">
        <v>37.61</v>
      </c>
      <c r="N125" s="185">
        <v>85.5</v>
      </c>
    </row>
    <row r="126" spans="1:14">
      <c r="A126" s="178"/>
      <c r="B126" s="178"/>
      <c r="C126" s="178"/>
      <c r="D126" s="178" t="s">
        <v>714</v>
      </c>
      <c r="E126" s="178" t="s">
        <v>611</v>
      </c>
      <c r="F126" s="179">
        <v>-74186.559999999998</v>
      </c>
      <c r="G126" s="180">
        <v>875076.06499999994</v>
      </c>
      <c r="H126" s="180">
        <v>215679.87299999999</v>
      </c>
      <c r="I126" s="180">
        <v>1090755.9379999998</v>
      </c>
      <c r="J126" s="180">
        <v>670</v>
      </c>
      <c r="K126" s="181">
        <v>53.62</v>
      </c>
      <c r="L126" s="181">
        <v>6.6</v>
      </c>
      <c r="M126" s="181">
        <v>36.58</v>
      </c>
      <c r="N126" s="181">
        <v>96.8</v>
      </c>
    </row>
    <row r="127" spans="1:14">
      <c r="A127" s="178"/>
      <c r="B127" s="178"/>
      <c r="C127" s="288" t="s">
        <v>1273</v>
      </c>
      <c r="D127" s="288"/>
      <c r="E127" s="288"/>
      <c r="F127" s="289">
        <v>-133505.34</v>
      </c>
      <c r="G127" s="290">
        <v>1610266.149</v>
      </c>
      <c r="H127" s="290">
        <v>384127.02299999999</v>
      </c>
      <c r="I127" s="290">
        <v>1994393.172</v>
      </c>
      <c r="J127" s="290">
        <v>1135</v>
      </c>
      <c r="K127" s="291">
        <v>98.02</v>
      </c>
      <c r="L127" s="291">
        <v>10.09</v>
      </c>
      <c r="M127" s="291">
        <v>74.19</v>
      </c>
      <c r="N127" s="291">
        <v>182.3</v>
      </c>
    </row>
    <row r="128" spans="1:14">
      <c r="A128" s="178"/>
      <c r="B128" s="178"/>
      <c r="C128" s="174"/>
      <c r="D128" s="174"/>
      <c r="E128" s="174"/>
      <c r="F128" s="175"/>
      <c r="G128" s="176"/>
      <c r="H128" s="176"/>
      <c r="I128" s="176"/>
      <c r="J128" s="176"/>
      <c r="K128" s="177"/>
      <c r="L128" s="177"/>
      <c r="M128" s="177"/>
      <c r="N128" s="177"/>
    </row>
    <row r="129" spans="1:14">
      <c r="A129" s="178"/>
      <c r="B129" s="178" t="s">
        <v>716</v>
      </c>
      <c r="C129" s="284" t="s">
        <v>320</v>
      </c>
      <c r="D129" s="284"/>
      <c r="E129" s="284"/>
      <c r="F129" s="179"/>
      <c r="G129" s="180"/>
      <c r="H129" s="180"/>
      <c r="I129" s="180"/>
      <c r="J129" s="180"/>
      <c r="K129" s="181"/>
      <c r="L129" s="181"/>
      <c r="M129" s="181"/>
      <c r="N129" s="181"/>
    </row>
    <row r="130" spans="1:14">
      <c r="A130" s="178"/>
      <c r="B130" s="178"/>
      <c r="C130" s="178"/>
      <c r="D130" s="182" t="s">
        <v>717</v>
      </c>
      <c r="E130" s="182" t="s">
        <v>611</v>
      </c>
      <c r="F130" s="183">
        <v>-11773.689</v>
      </c>
      <c r="G130" s="184">
        <v>192158.285</v>
      </c>
      <c r="H130" s="184">
        <v>143649.55499999999</v>
      </c>
      <c r="I130" s="184">
        <v>335807.83999999997</v>
      </c>
      <c r="J130" s="184">
        <v>88</v>
      </c>
      <c r="K130" s="185">
        <v>12</v>
      </c>
      <c r="L130" s="185">
        <v>1.65</v>
      </c>
      <c r="M130" s="185">
        <v>9.17</v>
      </c>
      <c r="N130" s="185">
        <v>22.82</v>
      </c>
    </row>
    <row r="131" spans="1:14">
      <c r="A131" s="178"/>
      <c r="B131" s="178"/>
      <c r="C131" s="288" t="s">
        <v>1274</v>
      </c>
      <c r="D131" s="288"/>
      <c r="E131" s="288"/>
      <c r="F131" s="289">
        <v>-11773.689</v>
      </c>
      <c r="G131" s="290">
        <v>192158.285</v>
      </c>
      <c r="H131" s="290">
        <v>143649.55499999999</v>
      </c>
      <c r="I131" s="290">
        <v>335807.83999999997</v>
      </c>
      <c r="J131" s="290">
        <v>88</v>
      </c>
      <c r="K131" s="291">
        <v>12</v>
      </c>
      <c r="L131" s="291">
        <v>1.65</v>
      </c>
      <c r="M131" s="291">
        <v>9.17</v>
      </c>
      <c r="N131" s="291">
        <v>22.82</v>
      </c>
    </row>
    <row r="132" spans="1:14">
      <c r="A132" s="178"/>
      <c r="B132" s="178"/>
      <c r="C132" s="174"/>
      <c r="D132" s="174"/>
      <c r="E132" s="174"/>
      <c r="F132" s="175"/>
      <c r="G132" s="176"/>
      <c r="H132" s="176"/>
      <c r="I132" s="176"/>
      <c r="J132" s="176"/>
      <c r="K132" s="177"/>
      <c r="L132" s="177"/>
      <c r="M132" s="177"/>
      <c r="N132" s="177"/>
    </row>
    <row r="133" spans="1:14">
      <c r="A133" s="178"/>
      <c r="B133" s="178" t="s">
        <v>719</v>
      </c>
      <c r="C133" s="284" t="s">
        <v>293</v>
      </c>
      <c r="D133" s="284"/>
      <c r="E133" s="284"/>
      <c r="F133" s="179"/>
      <c r="G133" s="180"/>
      <c r="H133" s="180"/>
      <c r="I133" s="180"/>
      <c r="J133" s="180"/>
      <c r="K133" s="181"/>
      <c r="L133" s="181"/>
      <c r="M133" s="181"/>
      <c r="N133" s="181"/>
    </row>
    <row r="134" spans="1:14">
      <c r="A134" s="178"/>
      <c r="B134" s="178"/>
      <c r="C134" s="178"/>
      <c r="D134" s="182" t="s">
        <v>720</v>
      </c>
      <c r="E134" s="182" t="s">
        <v>611</v>
      </c>
      <c r="F134" s="183">
        <v>-1773.759</v>
      </c>
      <c r="G134" s="184">
        <v>370576.652</v>
      </c>
      <c r="H134" s="184">
        <v>178156.649</v>
      </c>
      <c r="I134" s="184">
        <v>548733.30099999998</v>
      </c>
      <c r="J134" s="184">
        <v>163</v>
      </c>
      <c r="K134" s="185">
        <v>22.8</v>
      </c>
      <c r="L134" s="185">
        <v>3.5</v>
      </c>
      <c r="M134" s="185">
        <v>16.100000000000001</v>
      </c>
      <c r="N134" s="185">
        <v>42.400000000000006</v>
      </c>
    </row>
    <row r="135" spans="1:14">
      <c r="A135" s="178"/>
      <c r="B135" s="178"/>
      <c r="C135" s="178"/>
      <c r="D135" s="178" t="s">
        <v>721</v>
      </c>
      <c r="E135" s="178" t="s">
        <v>611</v>
      </c>
      <c r="F135" s="179">
        <v>-1204.8679999999999</v>
      </c>
      <c r="G135" s="180">
        <v>500688.41</v>
      </c>
      <c r="H135" s="180">
        <v>249524.815</v>
      </c>
      <c r="I135" s="180">
        <v>750213.22499999998</v>
      </c>
      <c r="J135" s="180">
        <v>320</v>
      </c>
      <c r="K135" s="181">
        <v>37.1</v>
      </c>
      <c r="L135" s="181">
        <v>0.8</v>
      </c>
      <c r="M135" s="181">
        <v>20.13</v>
      </c>
      <c r="N135" s="181">
        <v>58.03</v>
      </c>
    </row>
    <row r="136" spans="1:14">
      <c r="A136" s="178"/>
      <c r="B136" s="178"/>
      <c r="C136" s="288" t="s">
        <v>1275</v>
      </c>
      <c r="D136" s="288"/>
      <c r="E136" s="288"/>
      <c r="F136" s="289">
        <v>-2978.627</v>
      </c>
      <c r="G136" s="290">
        <v>871265.06199999992</v>
      </c>
      <c r="H136" s="290">
        <v>427681.46400000004</v>
      </c>
      <c r="I136" s="290">
        <v>1298946.5260000001</v>
      </c>
      <c r="J136" s="290">
        <v>483</v>
      </c>
      <c r="K136" s="291">
        <v>59.900000000000006</v>
      </c>
      <c r="L136" s="291">
        <v>4.3</v>
      </c>
      <c r="M136" s="291">
        <v>36.230000000000004</v>
      </c>
      <c r="N136" s="291">
        <v>100.43</v>
      </c>
    </row>
    <row r="137" spans="1:14">
      <c r="A137" s="178"/>
      <c r="B137" s="178"/>
      <c r="C137" s="174"/>
      <c r="D137" s="174"/>
      <c r="E137" s="174"/>
      <c r="F137" s="175"/>
      <c r="G137" s="176"/>
      <c r="H137" s="176"/>
      <c r="I137" s="176"/>
      <c r="J137" s="176"/>
      <c r="K137" s="177"/>
      <c r="L137" s="177"/>
      <c r="M137" s="177"/>
      <c r="N137" s="177"/>
    </row>
    <row r="138" spans="1:14">
      <c r="A138" s="178"/>
      <c r="B138" s="178" t="s">
        <v>723</v>
      </c>
      <c r="C138" s="284" t="s">
        <v>313</v>
      </c>
      <c r="D138" s="284"/>
      <c r="E138" s="284"/>
      <c r="F138" s="179"/>
      <c r="G138" s="180"/>
      <c r="H138" s="180"/>
      <c r="I138" s="180"/>
      <c r="J138" s="180"/>
      <c r="K138" s="181"/>
      <c r="L138" s="181"/>
      <c r="M138" s="181"/>
      <c r="N138" s="181"/>
    </row>
    <row r="139" spans="1:14">
      <c r="A139" s="178"/>
      <c r="B139" s="178"/>
      <c r="C139" s="178"/>
      <c r="D139" s="182" t="s">
        <v>724</v>
      </c>
      <c r="E139" s="182" t="s">
        <v>611</v>
      </c>
      <c r="F139" s="183">
        <v>-17162.844000000001</v>
      </c>
      <c r="G139" s="184">
        <v>193505.139</v>
      </c>
      <c r="H139" s="184">
        <v>73171.542000000001</v>
      </c>
      <c r="I139" s="184">
        <v>266676.68099999998</v>
      </c>
      <c r="J139" s="184">
        <v>94</v>
      </c>
      <c r="K139" s="185">
        <v>10.85</v>
      </c>
      <c r="L139" s="185">
        <v>5.47</v>
      </c>
      <c r="M139" s="185">
        <v>5.64</v>
      </c>
      <c r="N139" s="185">
        <v>21.96</v>
      </c>
    </row>
    <row r="140" spans="1:14">
      <c r="A140" s="178"/>
      <c r="B140" s="178"/>
      <c r="C140" s="288" t="s">
        <v>1276</v>
      </c>
      <c r="D140" s="288"/>
      <c r="E140" s="288"/>
      <c r="F140" s="289">
        <v>-17162.844000000001</v>
      </c>
      <c r="G140" s="290">
        <v>193505.139</v>
      </c>
      <c r="H140" s="290">
        <v>73171.542000000001</v>
      </c>
      <c r="I140" s="290">
        <v>266676.68099999998</v>
      </c>
      <c r="J140" s="290">
        <v>94</v>
      </c>
      <c r="K140" s="291">
        <v>10.85</v>
      </c>
      <c r="L140" s="291">
        <v>5.47</v>
      </c>
      <c r="M140" s="291">
        <v>5.64</v>
      </c>
      <c r="N140" s="291">
        <v>21.96</v>
      </c>
    </row>
    <row r="141" spans="1:14">
      <c r="A141" s="178"/>
      <c r="B141" s="178"/>
      <c r="C141" s="174"/>
      <c r="D141" s="174"/>
      <c r="E141" s="174"/>
      <c r="F141" s="175"/>
      <c r="G141" s="176"/>
      <c r="H141" s="176"/>
      <c r="I141" s="176"/>
      <c r="J141" s="176"/>
      <c r="K141" s="177"/>
      <c r="L141" s="177"/>
      <c r="M141" s="177"/>
      <c r="N141" s="177"/>
    </row>
    <row r="142" spans="1:14">
      <c r="A142" s="178"/>
      <c r="B142" s="178" t="s">
        <v>726</v>
      </c>
      <c r="C142" s="284" t="s">
        <v>307</v>
      </c>
      <c r="D142" s="284"/>
      <c r="E142" s="284"/>
      <c r="F142" s="179"/>
      <c r="G142" s="180"/>
      <c r="H142" s="180"/>
      <c r="I142" s="180"/>
      <c r="J142" s="180"/>
      <c r="K142" s="181"/>
      <c r="L142" s="181"/>
      <c r="M142" s="181"/>
      <c r="N142" s="181"/>
    </row>
    <row r="143" spans="1:14">
      <c r="A143" s="178"/>
      <c r="B143" s="178"/>
      <c r="C143" s="178"/>
      <c r="D143" s="182" t="s">
        <v>727</v>
      </c>
      <c r="E143" s="182" t="s">
        <v>611</v>
      </c>
      <c r="F143" s="183">
        <v>-35104.993000000002</v>
      </c>
      <c r="G143" s="184">
        <v>302466.424</v>
      </c>
      <c r="H143" s="184">
        <v>81354.195999999996</v>
      </c>
      <c r="I143" s="184">
        <v>383820.62</v>
      </c>
      <c r="J143" s="184">
        <v>154</v>
      </c>
      <c r="K143" s="185">
        <v>16.84</v>
      </c>
      <c r="L143" s="185">
        <v>5.59</v>
      </c>
      <c r="M143" s="185">
        <v>12.38</v>
      </c>
      <c r="N143" s="185">
        <v>34.81</v>
      </c>
    </row>
    <row r="144" spans="1:14">
      <c r="A144" s="178"/>
      <c r="B144" s="178"/>
      <c r="C144" s="288" t="s">
        <v>1277</v>
      </c>
      <c r="D144" s="288"/>
      <c r="E144" s="288"/>
      <c r="F144" s="289">
        <v>-35104.993000000002</v>
      </c>
      <c r="G144" s="290">
        <v>302466.424</v>
      </c>
      <c r="H144" s="290">
        <v>81354.195999999996</v>
      </c>
      <c r="I144" s="290">
        <v>383820.62</v>
      </c>
      <c r="J144" s="290">
        <v>154</v>
      </c>
      <c r="K144" s="291">
        <v>16.84</v>
      </c>
      <c r="L144" s="291">
        <v>5.59</v>
      </c>
      <c r="M144" s="291">
        <v>12.38</v>
      </c>
      <c r="N144" s="291">
        <v>34.81</v>
      </c>
    </row>
    <row r="145" spans="1:14">
      <c r="A145" s="178"/>
      <c r="B145" s="178"/>
      <c r="C145" s="174"/>
      <c r="D145" s="174"/>
      <c r="E145" s="174"/>
      <c r="F145" s="175"/>
      <c r="G145" s="176"/>
      <c r="H145" s="176"/>
      <c r="I145" s="176"/>
      <c r="J145" s="176"/>
      <c r="K145" s="177"/>
      <c r="L145" s="177"/>
      <c r="M145" s="177"/>
      <c r="N145" s="177"/>
    </row>
    <row r="146" spans="1:14">
      <c r="A146" s="178"/>
      <c r="B146" s="178" t="s">
        <v>729</v>
      </c>
      <c r="C146" s="284" t="s">
        <v>338</v>
      </c>
      <c r="D146" s="284"/>
      <c r="E146" s="284"/>
      <c r="F146" s="179"/>
      <c r="G146" s="180"/>
      <c r="H146" s="180"/>
      <c r="I146" s="180"/>
      <c r="J146" s="180"/>
      <c r="K146" s="181"/>
      <c r="L146" s="181"/>
      <c r="M146" s="181"/>
      <c r="N146" s="181"/>
    </row>
    <row r="147" spans="1:14">
      <c r="A147" s="178"/>
      <c r="B147" s="178"/>
      <c r="C147" s="178"/>
      <c r="D147" s="182" t="s">
        <v>730</v>
      </c>
      <c r="E147" s="182" t="s">
        <v>611</v>
      </c>
      <c r="F147" s="183"/>
      <c r="G147" s="184"/>
      <c r="H147" s="184"/>
      <c r="I147" s="184"/>
      <c r="J147" s="184">
        <v>11</v>
      </c>
      <c r="K147" s="185">
        <v>2.71</v>
      </c>
      <c r="L147" s="185">
        <v>0</v>
      </c>
      <c r="M147" s="185">
        <v>3.5</v>
      </c>
      <c r="N147" s="185">
        <v>6.21</v>
      </c>
    </row>
    <row r="148" spans="1:14">
      <c r="A148" s="178"/>
      <c r="B148" s="178"/>
      <c r="C148" s="288" t="s">
        <v>1278</v>
      </c>
      <c r="D148" s="288"/>
      <c r="E148" s="288"/>
      <c r="F148" s="289"/>
      <c r="G148" s="290"/>
      <c r="H148" s="290"/>
      <c r="I148" s="290"/>
      <c r="J148" s="290">
        <v>11</v>
      </c>
      <c r="K148" s="291">
        <v>2.71</v>
      </c>
      <c r="L148" s="291">
        <v>0</v>
      </c>
      <c r="M148" s="291">
        <v>3.5</v>
      </c>
      <c r="N148" s="291">
        <v>6.21</v>
      </c>
    </row>
    <row r="149" spans="1:14">
      <c r="A149" s="178"/>
      <c r="B149" s="178"/>
      <c r="C149" s="174"/>
      <c r="D149" s="174"/>
      <c r="E149" s="174"/>
      <c r="F149" s="175"/>
      <c r="G149" s="176"/>
      <c r="H149" s="176"/>
      <c r="I149" s="176"/>
      <c r="J149" s="176"/>
      <c r="K149" s="177"/>
      <c r="L149" s="177"/>
      <c r="M149" s="177"/>
      <c r="N149" s="177"/>
    </row>
    <row r="150" spans="1:14">
      <c r="A150" s="178"/>
      <c r="B150" s="178" t="s">
        <v>731</v>
      </c>
      <c r="C150" s="284" t="s">
        <v>304</v>
      </c>
      <c r="D150" s="284"/>
      <c r="E150" s="284"/>
      <c r="F150" s="179"/>
      <c r="G150" s="180"/>
      <c r="H150" s="180"/>
      <c r="I150" s="180"/>
      <c r="J150" s="180"/>
      <c r="K150" s="181"/>
      <c r="L150" s="181"/>
      <c r="M150" s="181"/>
      <c r="N150" s="181"/>
    </row>
    <row r="151" spans="1:14">
      <c r="A151" s="178"/>
      <c r="B151" s="178"/>
      <c r="C151" s="178"/>
      <c r="D151" s="182" t="s">
        <v>732</v>
      </c>
      <c r="E151" s="182" t="s">
        <v>611</v>
      </c>
      <c r="F151" s="183">
        <v>-19027.019</v>
      </c>
      <c r="G151" s="184">
        <v>532536.87800000003</v>
      </c>
      <c r="H151" s="184">
        <v>138334.41</v>
      </c>
      <c r="I151" s="184">
        <v>670871.28800000006</v>
      </c>
      <c r="J151" s="184">
        <v>211</v>
      </c>
      <c r="K151" s="185">
        <v>24.18</v>
      </c>
      <c r="L151" s="185">
        <v>7.12</v>
      </c>
      <c r="M151" s="185">
        <v>21.79</v>
      </c>
      <c r="N151" s="185">
        <v>53.09</v>
      </c>
    </row>
    <row r="152" spans="1:14">
      <c r="A152" s="178"/>
      <c r="B152" s="178"/>
      <c r="C152" s="288" t="s">
        <v>1279</v>
      </c>
      <c r="D152" s="288"/>
      <c r="E152" s="288"/>
      <c r="F152" s="289">
        <v>-19027.019</v>
      </c>
      <c r="G152" s="290">
        <v>532536.87800000003</v>
      </c>
      <c r="H152" s="290">
        <v>138334.41</v>
      </c>
      <c r="I152" s="290">
        <v>670871.28800000006</v>
      </c>
      <c r="J152" s="290">
        <v>211</v>
      </c>
      <c r="K152" s="291">
        <v>24.18</v>
      </c>
      <c r="L152" s="291">
        <v>7.12</v>
      </c>
      <c r="M152" s="291">
        <v>21.79</v>
      </c>
      <c r="N152" s="291">
        <v>53.09</v>
      </c>
    </row>
    <row r="153" spans="1:14">
      <c r="A153" s="178"/>
      <c r="B153" s="178"/>
      <c r="C153" s="174"/>
      <c r="D153" s="174"/>
      <c r="E153" s="174"/>
      <c r="F153" s="175"/>
      <c r="G153" s="176"/>
      <c r="H153" s="176"/>
      <c r="I153" s="176"/>
      <c r="J153" s="176"/>
      <c r="K153" s="177"/>
      <c r="L153" s="177"/>
      <c r="M153" s="177"/>
      <c r="N153" s="177"/>
    </row>
    <row r="154" spans="1:14">
      <c r="A154" s="178"/>
      <c r="B154" s="178" t="s">
        <v>734</v>
      </c>
      <c r="C154" s="284" t="s">
        <v>322</v>
      </c>
      <c r="D154" s="284"/>
      <c r="E154" s="284"/>
      <c r="F154" s="179"/>
      <c r="G154" s="180"/>
      <c r="H154" s="180"/>
      <c r="I154" s="180"/>
      <c r="J154" s="180"/>
      <c r="K154" s="181"/>
      <c r="L154" s="181"/>
      <c r="M154" s="181"/>
      <c r="N154" s="181"/>
    </row>
    <row r="155" spans="1:14">
      <c r="A155" s="178"/>
      <c r="B155" s="178"/>
      <c r="C155" s="178"/>
      <c r="D155" s="182" t="s">
        <v>735</v>
      </c>
      <c r="E155" s="182" t="s">
        <v>611</v>
      </c>
      <c r="F155" s="183">
        <v>-16352.53</v>
      </c>
      <c r="G155" s="184">
        <v>178132.70199999999</v>
      </c>
      <c r="H155" s="184">
        <v>97179.11</v>
      </c>
      <c r="I155" s="184">
        <v>275311.81199999998</v>
      </c>
      <c r="J155" s="184">
        <v>90</v>
      </c>
      <c r="K155" s="185">
        <v>10.25</v>
      </c>
      <c r="L155" s="185">
        <v>2.74</v>
      </c>
      <c r="M155" s="185">
        <v>6.96</v>
      </c>
      <c r="N155" s="185">
        <v>19.95</v>
      </c>
    </row>
    <row r="156" spans="1:14">
      <c r="A156" s="178"/>
      <c r="B156" s="178"/>
      <c r="C156" s="288" t="s">
        <v>1280</v>
      </c>
      <c r="D156" s="288"/>
      <c r="E156" s="288"/>
      <c r="F156" s="289">
        <v>-16352.53</v>
      </c>
      <c r="G156" s="290">
        <v>178132.70199999999</v>
      </c>
      <c r="H156" s="290">
        <v>97179.11</v>
      </c>
      <c r="I156" s="290">
        <v>275311.81199999998</v>
      </c>
      <c r="J156" s="290">
        <v>90</v>
      </c>
      <c r="K156" s="291">
        <v>10.25</v>
      </c>
      <c r="L156" s="291">
        <v>2.74</v>
      </c>
      <c r="M156" s="291">
        <v>6.96</v>
      </c>
      <c r="N156" s="291">
        <v>19.95</v>
      </c>
    </row>
    <row r="157" spans="1:14">
      <c r="A157" s="178"/>
      <c r="B157" s="178"/>
      <c r="C157" s="174"/>
      <c r="D157" s="174"/>
      <c r="E157" s="174"/>
      <c r="F157" s="175"/>
      <c r="G157" s="176"/>
      <c r="H157" s="176"/>
      <c r="I157" s="176"/>
      <c r="J157" s="176"/>
      <c r="K157" s="177"/>
      <c r="L157" s="177"/>
      <c r="M157" s="177"/>
      <c r="N157" s="177"/>
    </row>
    <row r="158" spans="1:14">
      <c r="A158" s="288" t="s">
        <v>1281</v>
      </c>
      <c r="B158" s="288"/>
      <c r="C158" s="288"/>
      <c r="D158" s="288"/>
      <c r="E158" s="288"/>
      <c r="F158" s="289">
        <v>-235905.04200000002</v>
      </c>
      <c r="G158" s="290">
        <v>3880330.6390000004</v>
      </c>
      <c r="H158" s="290">
        <v>1345497.2999999998</v>
      </c>
      <c r="I158" s="290">
        <v>5225827.9390000002</v>
      </c>
      <c r="J158" s="290">
        <v>2266</v>
      </c>
      <c r="K158" s="291">
        <v>234.75</v>
      </c>
      <c r="L158" s="291">
        <v>36.96</v>
      </c>
      <c r="M158" s="291">
        <v>169.86</v>
      </c>
      <c r="N158" s="291">
        <v>441.57</v>
      </c>
    </row>
    <row r="159" spans="1:14">
      <c r="A159" s="174"/>
      <c r="B159" s="174"/>
      <c r="C159" s="174"/>
      <c r="D159" s="174"/>
      <c r="E159" s="174"/>
      <c r="F159" s="175"/>
      <c r="G159" s="176"/>
      <c r="H159" s="176"/>
      <c r="I159" s="176"/>
      <c r="J159" s="176"/>
      <c r="K159" s="177"/>
      <c r="L159" s="177"/>
      <c r="M159" s="177"/>
      <c r="N159" s="177"/>
    </row>
    <row r="160" spans="1:14">
      <c r="A160" s="284" t="s">
        <v>738</v>
      </c>
      <c r="B160" s="284"/>
      <c r="C160" s="284"/>
      <c r="D160" s="284"/>
      <c r="E160" s="284"/>
      <c r="F160" s="179"/>
      <c r="G160" s="180"/>
      <c r="H160" s="180"/>
      <c r="I160" s="180"/>
      <c r="J160" s="180"/>
      <c r="K160" s="181"/>
      <c r="L160" s="181"/>
      <c r="M160" s="181"/>
      <c r="N160" s="181"/>
    </row>
    <row r="161" spans="1:14">
      <c r="A161" s="178"/>
      <c r="B161" s="178" t="s">
        <v>739</v>
      </c>
      <c r="C161" s="284" t="s">
        <v>311</v>
      </c>
      <c r="D161" s="284"/>
      <c r="E161" s="284"/>
      <c r="F161" s="179"/>
      <c r="G161" s="180"/>
      <c r="H161" s="180"/>
      <c r="I161" s="180"/>
      <c r="J161" s="180"/>
      <c r="K161" s="181"/>
      <c r="L161" s="181"/>
      <c r="M161" s="181"/>
      <c r="N161" s="181"/>
    </row>
    <row r="162" spans="1:14">
      <c r="A162" s="178"/>
      <c r="B162" s="178"/>
      <c r="C162" s="178"/>
      <c r="D162" s="182" t="s">
        <v>740</v>
      </c>
      <c r="E162" s="182" t="s">
        <v>611</v>
      </c>
      <c r="F162" s="183">
        <v>-3794.067</v>
      </c>
      <c r="G162" s="184">
        <v>246037.96299999999</v>
      </c>
      <c r="H162" s="184">
        <v>75644.618000000002</v>
      </c>
      <c r="I162" s="184">
        <v>321682.58100000001</v>
      </c>
      <c r="J162" s="184">
        <v>119</v>
      </c>
      <c r="K162" s="185">
        <v>15.55</v>
      </c>
      <c r="L162" s="185">
        <v>3.58</v>
      </c>
      <c r="M162" s="185">
        <v>9.85</v>
      </c>
      <c r="N162" s="185">
        <v>28.980000000000004</v>
      </c>
    </row>
    <row r="163" spans="1:14">
      <c r="A163" s="178"/>
      <c r="B163" s="178"/>
      <c r="C163" s="288" t="s">
        <v>1282</v>
      </c>
      <c r="D163" s="288"/>
      <c r="E163" s="288"/>
      <c r="F163" s="289">
        <v>-3794.067</v>
      </c>
      <c r="G163" s="290">
        <v>246037.96299999999</v>
      </c>
      <c r="H163" s="290">
        <v>75644.618000000002</v>
      </c>
      <c r="I163" s="290">
        <v>321682.58100000001</v>
      </c>
      <c r="J163" s="290">
        <v>119</v>
      </c>
      <c r="K163" s="291">
        <v>15.55</v>
      </c>
      <c r="L163" s="291">
        <v>3.58</v>
      </c>
      <c r="M163" s="291">
        <v>9.85</v>
      </c>
      <c r="N163" s="291">
        <v>28.980000000000004</v>
      </c>
    </row>
    <row r="164" spans="1:14">
      <c r="A164" s="178"/>
      <c r="B164" s="178"/>
      <c r="C164" s="174"/>
      <c r="D164" s="174"/>
      <c r="E164" s="174"/>
      <c r="F164" s="175"/>
      <c r="G164" s="176"/>
      <c r="H164" s="176"/>
      <c r="I164" s="176"/>
      <c r="J164" s="176"/>
      <c r="K164" s="177"/>
      <c r="L164" s="177"/>
      <c r="M164" s="177"/>
      <c r="N164" s="177"/>
    </row>
    <row r="165" spans="1:14">
      <c r="A165" s="178"/>
      <c r="B165" s="178" t="s">
        <v>742</v>
      </c>
      <c r="C165" s="284" t="s">
        <v>292</v>
      </c>
      <c r="D165" s="284"/>
      <c r="E165" s="284"/>
      <c r="F165" s="179"/>
      <c r="G165" s="180"/>
      <c r="H165" s="180"/>
      <c r="I165" s="180"/>
      <c r="J165" s="180"/>
      <c r="K165" s="181"/>
      <c r="L165" s="181"/>
      <c r="M165" s="181"/>
      <c r="N165" s="181"/>
    </row>
    <row r="166" spans="1:14">
      <c r="A166" s="178"/>
      <c r="B166" s="178"/>
      <c r="C166" s="178"/>
      <c r="D166" s="182" t="s">
        <v>743</v>
      </c>
      <c r="E166" s="182" t="s">
        <v>611</v>
      </c>
      <c r="F166" s="183">
        <v>-1163.0940000000001</v>
      </c>
      <c r="G166" s="184">
        <v>44901.775999999998</v>
      </c>
      <c r="H166" s="184">
        <v>25993.563999999998</v>
      </c>
      <c r="I166" s="184">
        <v>70895.34</v>
      </c>
      <c r="J166" s="184">
        <v>7</v>
      </c>
      <c r="K166" s="185">
        <v>3.89</v>
      </c>
      <c r="L166" s="185">
        <v>0</v>
      </c>
      <c r="M166" s="185">
        <v>1.48</v>
      </c>
      <c r="N166" s="185">
        <v>5.37</v>
      </c>
    </row>
    <row r="167" spans="1:14">
      <c r="A167" s="178"/>
      <c r="B167" s="178"/>
      <c r="C167" s="178"/>
      <c r="D167" s="178" t="s">
        <v>744</v>
      </c>
      <c r="E167" s="178" t="s">
        <v>611</v>
      </c>
      <c r="F167" s="179">
        <v>-45297.531000000003</v>
      </c>
      <c r="G167" s="180">
        <v>591238.19200000004</v>
      </c>
      <c r="H167" s="180">
        <v>243318.87299999999</v>
      </c>
      <c r="I167" s="180">
        <v>834557.06500000006</v>
      </c>
      <c r="J167" s="180">
        <v>373</v>
      </c>
      <c r="K167" s="181">
        <v>31.32</v>
      </c>
      <c r="L167" s="181">
        <v>7.52</v>
      </c>
      <c r="M167" s="181">
        <v>21.9</v>
      </c>
      <c r="N167" s="181">
        <v>60.74</v>
      </c>
    </row>
    <row r="168" spans="1:14">
      <c r="A168" s="178"/>
      <c r="B168" s="178"/>
      <c r="C168" s="178"/>
      <c r="D168" s="182" t="s">
        <v>745</v>
      </c>
      <c r="E168" s="182" t="s">
        <v>611</v>
      </c>
      <c r="F168" s="183">
        <v>-395.49400000000003</v>
      </c>
      <c r="G168" s="184">
        <v>82630.922999999995</v>
      </c>
      <c r="H168" s="184">
        <v>30652.692999999999</v>
      </c>
      <c r="I168" s="184">
        <v>113283.61599999999</v>
      </c>
      <c r="J168" s="184">
        <v>43</v>
      </c>
      <c r="K168" s="185">
        <v>5.43</v>
      </c>
      <c r="L168" s="185">
        <v>1.84</v>
      </c>
      <c r="M168" s="185">
        <v>1.84</v>
      </c>
      <c r="N168" s="185">
        <v>9.11</v>
      </c>
    </row>
    <row r="169" spans="1:14">
      <c r="A169" s="178"/>
      <c r="B169" s="178"/>
      <c r="C169" s="178"/>
      <c r="D169" s="178" t="s">
        <v>746</v>
      </c>
      <c r="E169" s="178" t="s">
        <v>611</v>
      </c>
      <c r="F169" s="179">
        <v>-420.69400000000002</v>
      </c>
      <c r="G169" s="180">
        <v>87424.137000000002</v>
      </c>
      <c r="H169" s="180">
        <v>31684.5</v>
      </c>
      <c r="I169" s="180">
        <v>119108.637</v>
      </c>
      <c r="J169" s="180">
        <v>36</v>
      </c>
      <c r="K169" s="181">
        <v>4.47</v>
      </c>
      <c r="L169" s="181">
        <v>1.87</v>
      </c>
      <c r="M169" s="181">
        <v>1.9</v>
      </c>
      <c r="N169" s="181">
        <v>8.24</v>
      </c>
    </row>
    <row r="170" spans="1:14">
      <c r="A170" s="178"/>
      <c r="B170" s="178"/>
      <c r="C170" s="288" t="s">
        <v>1283</v>
      </c>
      <c r="D170" s="288"/>
      <c r="E170" s="288"/>
      <c r="F170" s="289">
        <v>-47276.813000000002</v>
      </c>
      <c r="G170" s="290">
        <v>806195.02799999993</v>
      </c>
      <c r="H170" s="290">
        <v>331649.63</v>
      </c>
      <c r="I170" s="290">
        <v>1137844.6579999998</v>
      </c>
      <c r="J170" s="290">
        <v>459</v>
      </c>
      <c r="K170" s="291">
        <v>45.11</v>
      </c>
      <c r="L170" s="291">
        <v>11.23</v>
      </c>
      <c r="M170" s="291">
        <v>27.119999999999997</v>
      </c>
      <c r="N170" s="291">
        <v>83.460000000000008</v>
      </c>
    </row>
    <row r="171" spans="1:14">
      <c r="A171" s="178"/>
      <c r="B171" s="178"/>
      <c r="C171" s="174"/>
      <c r="D171" s="174"/>
      <c r="E171" s="174"/>
      <c r="F171" s="175"/>
      <c r="G171" s="176"/>
      <c r="H171" s="176"/>
      <c r="I171" s="176"/>
      <c r="J171" s="176"/>
      <c r="K171" s="177"/>
      <c r="L171" s="177"/>
      <c r="M171" s="177"/>
      <c r="N171" s="177"/>
    </row>
    <row r="172" spans="1:14">
      <c r="A172" s="178"/>
      <c r="B172" s="178" t="s">
        <v>748</v>
      </c>
      <c r="C172" s="284" t="s">
        <v>335</v>
      </c>
      <c r="D172" s="284"/>
      <c r="E172" s="284"/>
      <c r="F172" s="179"/>
      <c r="G172" s="180"/>
      <c r="H172" s="180"/>
      <c r="I172" s="180"/>
      <c r="J172" s="180"/>
      <c r="K172" s="181"/>
      <c r="L172" s="181"/>
      <c r="M172" s="181"/>
      <c r="N172" s="181"/>
    </row>
    <row r="173" spans="1:14">
      <c r="A173" s="178"/>
      <c r="B173" s="178"/>
      <c r="C173" s="178"/>
      <c r="D173" s="182" t="s">
        <v>749</v>
      </c>
      <c r="E173" s="182" t="s">
        <v>611</v>
      </c>
      <c r="F173" s="183">
        <v>-53003.631000000001</v>
      </c>
      <c r="G173" s="184">
        <v>115131.617</v>
      </c>
      <c r="H173" s="184">
        <v>93938.656000000003</v>
      </c>
      <c r="I173" s="184">
        <v>209070.27299999999</v>
      </c>
      <c r="J173" s="184">
        <v>32</v>
      </c>
      <c r="K173" s="185">
        <v>3.34</v>
      </c>
      <c r="L173" s="185">
        <v>4.29</v>
      </c>
      <c r="M173" s="185">
        <v>2.68</v>
      </c>
      <c r="N173" s="185">
        <v>10.31</v>
      </c>
    </row>
    <row r="174" spans="1:14">
      <c r="A174" s="178"/>
      <c r="B174" s="178"/>
      <c r="C174" s="288" t="s">
        <v>1284</v>
      </c>
      <c r="D174" s="288"/>
      <c r="E174" s="288"/>
      <c r="F174" s="289">
        <v>-53003.631000000001</v>
      </c>
      <c r="G174" s="290">
        <v>115131.617</v>
      </c>
      <c r="H174" s="290">
        <v>93938.656000000003</v>
      </c>
      <c r="I174" s="290">
        <v>209070.27299999999</v>
      </c>
      <c r="J174" s="290">
        <v>32</v>
      </c>
      <c r="K174" s="291">
        <v>3.34</v>
      </c>
      <c r="L174" s="291">
        <v>4.29</v>
      </c>
      <c r="M174" s="291">
        <v>2.68</v>
      </c>
      <c r="N174" s="291">
        <v>10.31</v>
      </c>
    </row>
    <row r="175" spans="1:14">
      <c r="A175" s="178"/>
      <c r="B175" s="178"/>
      <c r="C175" s="174"/>
      <c r="D175" s="174"/>
      <c r="E175" s="174"/>
      <c r="F175" s="175"/>
      <c r="G175" s="176"/>
      <c r="H175" s="176"/>
      <c r="I175" s="176"/>
      <c r="J175" s="176"/>
      <c r="K175" s="177"/>
      <c r="L175" s="177"/>
      <c r="M175" s="177"/>
      <c r="N175" s="177"/>
    </row>
    <row r="176" spans="1:14">
      <c r="A176" s="178"/>
      <c r="B176" s="178" t="s">
        <v>751</v>
      </c>
      <c r="C176" s="284" t="s">
        <v>333</v>
      </c>
      <c r="D176" s="284"/>
      <c r="E176" s="284"/>
      <c r="F176" s="179"/>
      <c r="G176" s="180"/>
      <c r="H176" s="180"/>
      <c r="I176" s="180"/>
      <c r="J176" s="180"/>
      <c r="K176" s="181"/>
      <c r="L176" s="181"/>
      <c r="M176" s="181"/>
      <c r="N176" s="181"/>
    </row>
    <row r="177" spans="1:14">
      <c r="A177" s="178"/>
      <c r="B177" s="178"/>
      <c r="C177" s="178"/>
      <c r="D177" s="182" t="s">
        <v>752</v>
      </c>
      <c r="E177" s="182" t="s">
        <v>611</v>
      </c>
      <c r="F177" s="183">
        <v>-6408.7780000000002</v>
      </c>
      <c r="G177" s="184">
        <v>78900.205000000002</v>
      </c>
      <c r="H177" s="184">
        <v>47564.008000000002</v>
      </c>
      <c r="I177" s="184">
        <v>126464.213</v>
      </c>
      <c r="J177" s="184">
        <v>35</v>
      </c>
      <c r="K177" s="185">
        <v>3.3</v>
      </c>
      <c r="L177" s="185">
        <v>4.1500000000000004</v>
      </c>
      <c r="M177" s="185">
        <v>2.13</v>
      </c>
      <c r="N177" s="185">
        <v>9.58</v>
      </c>
    </row>
    <row r="178" spans="1:14">
      <c r="A178" s="178"/>
      <c r="B178" s="178"/>
      <c r="C178" s="288" t="s">
        <v>1285</v>
      </c>
      <c r="D178" s="288"/>
      <c r="E178" s="288"/>
      <c r="F178" s="289">
        <v>-6408.7780000000002</v>
      </c>
      <c r="G178" s="290">
        <v>78900.205000000002</v>
      </c>
      <c r="H178" s="290">
        <v>47564.008000000002</v>
      </c>
      <c r="I178" s="290">
        <v>126464.213</v>
      </c>
      <c r="J178" s="290">
        <v>35</v>
      </c>
      <c r="K178" s="291">
        <v>3.3</v>
      </c>
      <c r="L178" s="291">
        <v>4.1500000000000004</v>
      </c>
      <c r="M178" s="291">
        <v>2.13</v>
      </c>
      <c r="N178" s="291">
        <v>9.58</v>
      </c>
    </row>
    <row r="179" spans="1:14">
      <c r="A179" s="178"/>
      <c r="B179" s="178"/>
      <c r="C179" s="174"/>
      <c r="D179" s="174"/>
      <c r="E179" s="174"/>
      <c r="F179" s="175"/>
      <c r="G179" s="176"/>
      <c r="H179" s="176"/>
      <c r="I179" s="176"/>
      <c r="J179" s="176"/>
      <c r="K179" s="177"/>
      <c r="L179" s="177"/>
      <c r="M179" s="177"/>
      <c r="N179" s="177"/>
    </row>
    <row r="180" spans="1:14">
      <c r="A180" s="178"/>
      <c r="B180" s="178" t="s">
        <v>754</v>
      </c>
      <c r="C180" s="284" t="s">
        <v>310</v>
      </c>
      <c r="D180" s="284"/>
      <c r="E180" s="284"/>
      <c r="F180" s="179"/>
      <c r="G180" s="180"/>
      <c r="H180" s="180"/>
      <c r="I180" s="180"/>
      <c r="J180" s="180"/>
      <c r="K180" s="181"/>
      <c r="L180" s="181"/>
      <c r="M180" s="181"/>
      <c r="N180" s="181"/>
    </row>
    <row r="181" spans="1:14">
      <c r="A181" s="178"/>
      <c r="B181" s="178"/>
      <c r="C181" s="178"/>
      <c r="D181" s="182" t="s">
        <v>755</v>
      </c>
      <c r="E181" s="182" t="s">
        <v>611</v>
      </c>
      <c r="F181" s="183">
        <v>-97.927999999999997</v>
      </c>
      <c r="G181" s="184">
        <v>65526.720000000001</v>
      </c>
      <c r="H181" s="184">
        <v>14359.344999999999</v>
      </c>
      <c r="I181" s="184">
        <v>79886.065000000002</v>
      </c>
      <c r="J181" s="184">
        <v>24</v>
      </c>
      <c r="K181" s="185">
        <v>4.34</v>
      </c>
      <c r="L181" s="185">
        <v>1.1000000000000001</v>
      </c>
      <c r="M181" s="185">
        <v>3.1</v>
      </c>
      <c r="N181" s="185">
        <v>8.5399999999999991</v>
      </c>
    </row>
    <row r="182" spans="1:14">
      <c r="A182" s="178"/>
      <c r="B182" s="178"/>
      <c r="C182" s="178"/>
      <c r="D182" s="178" t="s">
        <v>756</v>
      </c>
      <c r="E182" s="178" t="s">
        <v>611</v>
      </c>
      <c r="F182" s="179">
        <v>-5848.8720000000003</v>
      </c>
      <c r="G182" s="180">
        <v>195287.867</v>
      </c>
      <c r="H182" s="180">
        <v>53396.631000000001</v>
      </c>
      <c r="I182" s="180">
        <v>248684.49799999999</v>
      </c>
      <c r="J182" s="180">
        <v>80</v>
      </c>
      <c r="K182" s="181">
        <v>3.4</v>
      </c>
      <c r="L182" s="181">
        <v>8.02</v>
      </c>
      <c r="M182" s="181">
        <v>8.15</v>
      </c>
      <c r="N182" s="181">
        <v>19.57</v>
      </c>
    </row>
    <row r="183" spans="1:14">
      <c r="A183" s="178"/>
      <c r="B183" s="178"/>
      <c r="C183" s="288" t="s">
        <v>1286</v>
      </c>
      <c r="D183" s="288"/>
      <c r="E183" s="288"/>
      <c r="F183" s="289">
        <v>-5946.8</v>
      </c>
      <c r="G183" s="290">
        <v>260814.587</v>
      </c>
      <c r="H183" s="290">
        <v>67755.975999999995</v>
      </c>
      <c r="I183" s="290">
        <v>328570.56299999997</v>
      </c>
      <c r="J183" s="290">
        <v>104</v>
      </c>
      <c r="K183" s="291">
        <v>7.74</v>
      </c>
      <c r="L183" s="291">
        <v>9.1199999999999992</v>
      </c>
      <c r="M183" s="291">
        <v>11.25</v>
      </c>
      <c r="N183" s="291">
        <v>28.11</v>
      </c>
    </row>
    <row r="184" spans="1:14">
      <c r="A184" s="178"/>
      <c r="B184" s="178"/>
      <c r="C184" s="174"/>
      <c r="D184" s="174"/>
      <c r="E184" s="174"/>
      <c r="F184" s="175"/>
      <c r="G184" s="176"/>
      <c r="H184" s="176"/>
      <c r="I184" s="176"/>
      <c r="J184" s="176"/>
      <c r="K184" s="177"/>
      <c r="L184" s="177"/>
      <c r="M184" s="177"/>
      <c r="N184" s="177"/>
    </row>
    <row r="185" spans="1:14">
      <c r="A185" s="178"/>
      <c r="B185" s="178" t="s">
        <v>758</v>
      </c>
      <c r="C185" s="284" t="s">
        <v>337</v>
      </c>
      <c r="D185" s="284"/>
      <c r="E185" s="284"/>
      <c r="F185" s="179"/>
      <c r="G185" s="180"/>
      <c r="H185" s="180"/>
      <c r="I185" s="180"/>
      <c r="J185" s="180"/>
      <c r="K185" s="181"/>
      <c r="L185" s="181"/>
      <c r="M185" s="181"/>
      <c r="N185" s="181"/>
    </row>
    <row r="186" spans="1:14">
      <c r="A186" s="178"/>
      <c r="B186" s="178"/>
      <c r="C186" s="178"/>
      <c r="D186" s="182" t="s">
        <v>759</v>
      </c>
      <c r="E186" s="182" t="s">
        <v>611</v>
      </c>
      <c r="F186" s="183">
        <v>-2755.1260000000002</v>
      </c>
      <c r="G186" s="184">
        <v>59221.995000000003</v>
      </c>
      <c r="H186" s="184">
        <v>15071.564</v>
      </c>
      <c r="I186" s="184">
        <v>74293.559000000008</v>
      </c>
      <c r="J186" s="184">
        <v>11</v>
      </c>
      <c r="K186" s="185">
        <v>1.75</v>
      </c>
      <c r="L186" s="185">
        <v>3</v>
      </c>
      <c r="M186" s="185">
        <v>2.6</v>
      </c>
      <c r="N186" s="185">
        <v>7.35</v>
      </c>
    </row>
    <row r="187" spans="1:14">
      <c r="A187" s="178"/>
      <c r="B187" s="178"/>
      <c r="C187" s="288" t="s">
        <v>1287</v>
      </c>
      <c r="D187" s="288"/>
      <c r="E187" s="288"/>
      <c r="F187" s="289">
        <v>-2755.1260000000002</v>
      </c>
      <c r="G187" s="290">
        <v>59221.995000000003</v>
      </c>
      <c r="H187" s="290">
        <v>15071.564</v>
      </c>
      <c r="I187" s="290">
        <v>74293.559000000008</v>
      </c>
      <c r="J187" s="290">
        <v>11</v>
      </c>
      <c r="K187" s="291">
        <v>1.75</v>
      </c>
      <c r="L187" s="291">
        <v>3</v>
      </c>
      <c r="M187" s="291">
        <v>2.6</v>
      </c>
      <c r="N187" s="291">
        <v>7.35</v>
      </c>
    </row>
    <row r="188" spans="1:14">
      <c r="A188" s="178"/>
      <c r="B188" s="178"/>
      <c r="C188" s="174"/>
      <c r="D188" s="174"/>
      <c r="E188" s="174"/>
      <c r="F188" s="175"/>
      <c r="G188" s="176"/>
      <c r="H188" s="176"/>
      <c r="I188" s="176"/>
      <c r="J188" s="176"/>
      <c r="K188" s="177"/>
      <c r="L188" s="177"/>
      <c r="M188" s="177"/>
      <c r="N188" s="177"/>
    </row>
    <row r="189" spans="1:14">
      <c r="A189" s="178"/>
      <c r="B189" s="178" t="s">
        <v>761</v>
      </c>
      <c r="C189" s="284" t="s">
        <v>339</v>
      </c>
      <c r="D189" s="284"/>
      <c r="E189" s="284"/>
      <c r="F189" s="179"/>
      <c r="G189" s="180"/>
      <c r="H189" s="180"/>
      <c r="I189" s="180"/>
      <c r="J189" s="180"/>
      <c r="K189" s="181"/>
      <c r="L189" s="181"/>
      <c r="M189" s="181"/>
      <c r="N189" s="181"/>
    </row>
    <row r="190" spans="1:14">
      <c r="A190" s="178"/>
      <c r="B190" s="178"/>
      <c r="C190" s="178"/>
      <c r="D190" s="182" t="s">
        <v>762</v>
      </c>
      <c r="E190" s="182" t="s">
        <v>611</v>
      </c>
      <c r="F190" s="183">
        <v>-485.13499999999999</v>
      </c>
      <c r="G190" s="184">
        <v>41821.116000000002</v>
      </c>
      <c r="H190" s="184">
        <v>16771.494999999999</v>
      </c>
      <c r="I190" s="184">
        <v>58592.611000000004</v>
      </c>
      <c r="J190" s="184">
        <v>7</v>
      </c>
      <c r="K190" s="185">
        <v>2.75</v>
      </c>
      <c r="L190" s="185">
        <v>0.45</v>
      </c>
      <c r="M190" s="185">
        <v>0.22</v>
      </c>
      <c r="N190" s="185">
        <v>3.4200000000000004</v>
      </c>
    </row>
    <row r="191" spans="1:14">
      <c r="A191" s="178"/>
      <c r="B191" s="178"/>
      <c r="C191" s="288" t="s">
        <v>1288</v>
      </c>
      <c r="D191" s="288"/>
      <c r="E191" s="288"/>
      <c r="F191" s="289">
        <v>-485.13499999999999</v>
      </c>
      <c r="G191" s="290">
        <v>41821.116000000002</v>
      </c>
      <c r="H191" s="290">
        <v>16771.494999999999</v>
      </c>
      <c r="I191" s="290">
        <v>58592.611000000004</v>
      </c>
      <c r="J191" s="290">
        <v>7</v>
      </c>
      <c r="K191" s="291">
        <v>2.75</v>
      </c>
      <c r="L191" s="291">
        <v>0.45</v>
      </c>
      <c r="M191" s="291">
        <v>0.22</v>
      </c>
      <c r="N191" s="291">
        <v>3.4200000000000004</v>
      </c>
    </row>
    <row r="192" spans="1:14">
      <c r="A192" s="178"/>
      <c r="B192" s="178"/>
      <c r="C192" s="174"/>
      <c r="D192" s="174"/>
      <c r="E192" s="174"/>
      <c r="F192" s="175"/>
      <c r="G192" s="176"/>
      <c r="H192" s="176"/>
      <c r="I192" s="176"/>
      <c r="J192" s="176"/>
      <c r="K192" s="177"/>
      <c r="L192" s="177"/>
      <c r="M192" s="177"/>
      <c r="N192" s="177"/>
    </row>
    <row r="193" spans="1:14">
      <c r="A193" s="178"/>
      <c r="B193" s="178" t="s">
        <v>763</v>
      </c>
      <c r="C193" s="284" t="s">
        <v>329</v>
      </c>
      <c r="D193" s="284"/>
      <c r="E193" s="284"/>
      <c r="F193" s="179"/>
      <c r="G193" s="180"/>
      <c r="H193" s="180"/>
      <c r="I193" s="180"/>
      <c r="J193" s="180"/>
      <c r="K193" s="181"/>
      <c r="L193" s="181"/>
      <c r="M193" s="181"/>
      <c r="N193" s="181"/>
    </row>
    <row r="194" spans="1:14">
      <c r="A194" s="178"/>
      <c r="B194" s="178"/>
      <c r="C194" s="178"/>
      <c r="D194" s="182" t="s">
        <v>764</v>
      </c>
      <c r="E194" s="182" t="s">
        <v>611</v>
      </c>
      <c r="F194" s="183">
        <v>-5539.1570000000002</v>
      </c>
      <c r="G194" s="184">
        <v>124515.068</v>
      </c>
      <c r="H194" s="184">
        <v>30739.243999999999</v>
      </c>
      <c r="I194" s="184">
        <v>155254.31200000001</v>
      </c>
      <c r="J194" s="184">
        <v>36</v>
      </c>
      <c r="K194" s="185">
        <v>6.6</v>
      </c>
      <c r="L194" s="185">
        <v>1</v>
      </c>
      <c r="M194" s="185">
        <v>5.4</v>
      </c>
      <c r="N194" s="185">
        <v>13</v>
      </c>
    </row>
    <row r="195" spans="1:14">
      <c r="A195" s="178"/>
      <c r="B195" s="178"/>
      <c r="C195" s="288" t="s">
        <v>1289</v>
      </c>
      <c r="D195" s="288"/>
      <c r="E195" s="288"/>
      <c r="F195" s="289">
        <v>-5539.1570000000002</v>
      </c>
      <c r="G195" s="290">
        <v>124515.068</v>
      </c>
      <c r="H195" s="290">
        <v>30739.243999999999</v>
      </c>
      <c r="I195" s="290">
        <v>155254.31200000001</v>
      </c>
      <c r="J195" s="290">
        <v>36</v>
      </c>
      <c r="K195" s="291">
        <v>6.6</v>
      </c>
      <c r="L195" s="291">
        <v>1</v>
      </c>
      <c r="M195" s="291">
        <v>5.4</v>
      </c>
      <c r="N195" s="291">
        <v>13</v>
      </c>
    </row>
    <row r="196" spans="1:14">
      <c r="A196" s="178"/>
      <c r="B196" s="178"/>
      <c r="C196" s="174"/>
      <c r="D196" s="174"/>
      <c r="E196" s="174"/>
      <c r="F196" s="175"/>
      <c r="G196" s="176"/>
      <c r="H196" s="176"/>
      <c r="I196" s="176"/>
      <c r="J196" s="176"/>
      <c r="K196" s="177"/>
      <c r="L196" s="177"/>
      <c r="M196" s="177"/>
      <c r="N196" s="177"/>
    </row>
    <row r="197" spans="1:14">
      <c r="A197" s="288" t="s">
        <v>1290</v>
      </c>
      <c r="B197" s="288"/>
      <c r="C197" s="288"/>
      <c r="D197" s="288"/>
      <c r="E197" s="288"/>
      <c r="F197" s="289">
        <v>-125209.50700000001</v>
      </c>
      <c r="G197" s="290">
        <v>1732637.5790000004</v>
      </c>
      <c r="H197" s="290">
        <v>679135.19099999999</v>
      </c>
      <c r="I197" s="290">
        <v>2411772.7700000005</v>
      </c>
      <c r="J197" s="290">
        <v>803</v>
      </c>
      <c r="K197" s="291">
        <v>86.14</v>
      </c>
      <c r="L197" s="291">
        <v>36.820000000000007</v>
      </c>
      <c r="M197" s="291">
        <v>61.25</v>
      </c>
      <c r="N197" s="291">
        <v>184.21</v>
      </c>
    </row>
    <row r="198" spans="1:14">
      <c r="A198" s="174"/>
      <c r="B198" s="174"/>
      <c r="C198" s="174"/>
      <c r="D198" s="174"/>
      <c r="E198" s="174"/>
      <c r="F198" s="175"/>
      <c r="G198" s="176"/>
      <c r="H198" s="176"/>
      <c r="I198" s="176"/>
      <c r="J198" s="176"/>
      <c r="K198" s="177"/>
      <c r="L198" s="177"/>
      <c r="M198" s="177"/>
      <c r="N198" s="177"/>
    </row>
    <row r="199" spans="1:14">
      <c r="A199" s="284" t="s">
        <v>767</v>
      </c>
      <c r="B199" s="284"/>
      <c r="C199" s="284"/>
      <c r="D199" s="284"/>
      <c r="E199" s="284"/>
      <c r="F199" s="179"/>
      <c r="G199" s="180"/>
      <c r="H199" s="180"/>
      <c r="I199" s="180"/>
      <c r="J199" s="180"/>
      <c r="K199" s="181"/>
      <c r="L199" s="181"/>
      <c r="M199" s="181"/>
      <c r="N199" s="181"/>
    </row>
    <row r="200" spans="1:14">
      <c r="A200" s="178"/>
      <c r="B200" s="178" t="s">
        <v>768</v>
      </c>
      <c r="C200" s="284" t="s">
        <v>291</v>
      </c>
      <c r="D200" s="284"/>
      <c r="E200" s="284"/>
      <c r="F200" s="179"/>
      <c r="G200" s="180"/>
      <c r="H200" s="180"/>
      <c r="I200" s="180"/>
      <c r="J200" s="180"/>
      <c r="K200" s="181"/>
      <c r="L200" s="181"/>
      <c r="M200" s="181"/>
      <c r="N200" s="181"/>
    </row>
    <row r="201" spans="1:14">
      <c r="A201" s="178"/>
      <c r="B201" s="178"/>
      <c r="C201" s="178"/>
      <c r="D201" s="182" t="s">
        <v>769</v>
      </c>
      <c r="E201" s="182" t="s">
        <v>611</v>
      </c>
      <c r="F201" s="183">
        <v>-66777.426999999996</v>
      </c>
      <c r="G201" s="184">
        <v>608364.15599999996</v>
      </c>
      <c r="H201" s="184">
        <v>268716.05099999998</v>
      </c>
      <c r="I201" s="184">
        <v>877080.20699999994</v>
      </c>
      <c r="J201" s="184">
        <v>367</v>
      </c>
      <c r="K201" s="185">
        <v>40.299999999999997</v>
      </c>
      <c r="L201" s="185">
        <v>1.52</v>
      </c>
      <c r="M201" s="185">
        <v>21.65</v>
      </c>
      <c r="N201" s="185">
        <v>63.47</v>
      </c>
    </row>
    <row r="202" spans="1:14">
      <c r="A202" s="178"/>
      <c r="B202" s="178"/>
      <c r="C202" s="178"/>
      <c r="D202" s="178" t="s">
        <v>770</v>
      </c>
      <c r="E202" s="178" t="s">
        <v>611</v>
      </c>
      <c r="F202" s="179">
        <v>-27023.148000000001</v>
      </c>
      <c r="G202" s="180">
        <v>186467.43299999999</v>
      </c>
      <c r="H202" s="180">
        <v>112415.781</v>
      </c>
      <c r="I202" s="180">
        <v>298883.21399999998</v>
      </c>
      <c r="J202" s="180">
        <v>71</v>
      </c>
      <c r="K202" s="181">
        <v>9.0500000000000007</v>
      </c>
      <c r="L202" s="181">
        <v>3.39</v>
      </c>
      <c r="M202" s="181">
        <v>8.4499999999999993</v>
      </c>
      <c r="N202" s="181">
        <v>20.89</v>
      </c>
    </row>
    <row r="203" spans="1:14">
      <c r="A203" s="178"/>
      <c r="B203" s="178"/>
      <c r="C203" s="178"/>
      <c r="D203" s="182" t="s">
        <v>771</v>
      </c>
      <c r="E203" s="182" t="s">
        <v>611</v>
      </c>
      <c r="F203" s="183">
        <v>-88712.475000000006</v>
      </c>
      <c r="G203" s="184">
        <v>253186.15</v>
      </c>
      <c r="H203" s="184">
        <v>128373.04399999999</v>
      </c>
      <c r="I203" s="184">
        <v>381559.19400000002</v>
      </c>
      <c r="J203" s="184">
        <v>101</v>
      </c>
      <c r="K203" s="185">
        <v>12.1</v>
      </c>
      <c r="L203" s="185">
        <v>1.5</v>
      </c>
      <c r="M203" s="185">
        <v>13.5</v>
      </c>
      <c r="N203" s="185">
        <v>27.1</v>
      </c>
    </row>
    <row r="204" spans="1:14">
      <c r="A204" s="178"/>
      <c r="B204" s="178"/>
      <c r="C204" s="288" t="s">
        <v>1291</v>
      </c>
      <c r="D204" s="288"/>
      <c r="E204" s="288"/>
      <c r="F204" s="289">
        <v>-182513.05</v>
      </c>
      <c r="G204" s="290">
        <v>1048017.7389999999</v>
      </c>
      <c r="H204" s="290">
        <v>509504.87599999999</v>
      </c>
      <c r="I204" s="290">
        <v>1557522.615</v>
      </c>
      <c r="J204" s="290">
        <v>539</v>
      </c>
      <c r="K204" s="291">
        <v>61.449999999999996</v>
      </c>
      <c r="L204" s="291">
        <v>6.41</v>
      </c>
      <c r="M204" s="291">
        <v>43.599999999999994</v>
      </c>
      <c r="N204" s="291">
        <v>111.46</v>
      </c>
    </row>
    <row r="205" spans="1:14">
      <c r="A205" s="178"/>
      <c r="B205" s="178"/>
      <c r="C205" s="174"/>
      <c r="D205" s="174"/>
      <c r="E205" s="174"/>
      <c r="F205" s="175"/>
      <c r="G205" s="176"/>
      <c r="H205" s="176"/>
      <c r="I205" s="176"/>
      <c r="J205" s="176"/>
      <c r="K205" s="177"/>
      <c r="L205" s="177"/>
      <c r="M205" s="177"/>
      <c r="N205" s="177"/>
    </row>
    <row r="206" spans="1:14">
      <c r="A206" s="178"/>
      <c r="B206" s="178" t="s">
        <v>773</v>
      </c>
      <c r="C206" s="284" t="s">
        <v>306</v>
      </c>
      <c r="D206" s="284"/>
      <c r="E206" s="284"/>
      <c r="F206" s="179"/>
      <c r="G206" s="180"/>
      <c r="H206" s="180"/>
      <c r="I206" s="180"/>
      <c r="J206" s="180"/>
      <c r="K206" s="181"/>
      <c r="L206" s="181"/>
      <c r="M206" s="181"/>
      <c r="N206" s="181"/>
    </row>
    <row r="207" spans="1:14">
      <c r="A207" s="178"/>
      <c r="B207" s="178"/>
      <c r="C207" s="178"/>
      <c r="D207" s="182" t="s">
        <v>774</v>
      </c>
      <c r="E207" s="182" t="s">
        <v>611</v>
      </c>
      <c r="F207" s="183">
        <v>-31667.508999999998</v>
      </c>
      <c r="G207" s="184">
        <v>305598.31300000002</v>
      </c>
      <c r="H207" s="184">
        <v>172431.26</v>
      </c>
      <c r="I207" s="184">
        <v>478029.57300000003</v>
      </c>
      <c r="J207" s="184">
        <v>146</v>
      </c>
      <c r="K207" s="185">
        <v>18.989999999999998</v>
      </c>
      <c r="L207" s="185">
        <v>0.83</v>
      </c>
      <c r="M207" s="185">
        <v>14.33</v>
      </c>
      <c r="N207" s="185">
        <v>34.15</v>
      </c>
    </row>
    <row r="208" spans="1:14">
      <c r="A208" s="178"/>
      <c r="B208" s="178"/>
      <c r="C208" s="288" t="s">
        <v>1292</v>
      </c>
      <c r="D208" s="288"/>
      <c r="E208" s="288"/>
      <c r="F208" s="289">
        <v>-31667.508999999998</v>
      </c>
      <c r="G208" s="290">
        <v>305598.31300000002</v>
      </c>
      <c r="H208" s="290">
        <v>172431.26</v>
      </c>
      <c r="I208" s="290">
        <v>478029.57300000003</v>
      </c>
      <c r="J208" s="290">
        <v>146</v>
      </c>
      <c r="K208" s="291">
        <v>18.989999999999998</v>
      </c>
      <c r="L208" s="291">
        <v>0.83</v>
      </c>
      <c r="M208" s="291">
        <v>14.33</v>
      </c>
      <c r="N208" s="291">
        <v>34.15</v>
      </c>
    </row>
    <row r="209" spans="1:14">
      <c r="A209" s="178"/>
      <c r="B209" s="178"/>
      <c r="C209" s="174"/>
      <c r="D209" s="174"/>
      <c r="E209" s="174"/>
      <c r="F209" s="175"/>
      <c r="G209" s="176"/>
      <c r="H209" s="176"/>
      <c r="I209" s="176"/>
      <c r="J209" s="176"/>
      <c r="K209" s="177"/>
      <c r="L209" s="177"/>
      <c r="M209" s="177"/>
      <c r="N209" s="177"/>
    </row>
    <row r="210" spans="1:14">
      <c r="A210" s="178"/>
      <c r="B210" s="178" t="s">
        <v>776</v>
      </c>
      <c r="C210" s="284" t="s">
        <v>312</v>
      </c>
      <c r="D210" s="284"/>
      <c r="E210" s="284"/>
      <c r="F210" s="179"/>
      <c r="G210" s="180"/>
      <c r="H210" s="180"/>
      <c r="I210" s="180"/>
      <c r="J210" s="180"/>
      <c r="K210" s="181"/>
      <c r="L210" s="181"/>
      <c r="M210" s="181"/>
      <c r="N210" s="181"/>
    </row>
    <row r="211" spans="1:14">
      <c r="A211" s="178"/>
      <c r="B211" s="178"/>
      <c r="C211" s="178"/>
      <c r="D211" s="182" t="s">
        <v>777</v>
      </c>
      <c r="E211" s="182" t="s">
        <v>611</v>
      </c>
      <c r="F211" s="183">
        <v>-8834.7000000000007</v>
      </c>
      <c r="G211" s="184">
        <v>265577.28399999999</v>
      </c>
      <c r="H211" s="184">
        <v>111405.83900000001</v>
      </c>
      <c r="I211" s="184">
        <v>376983.12300000002</v>
      </c>
      <c r="J211" s="184">
        <v>139</v>
      </c>
      <c r="K211" s="185">
        <v>19.47</v>
      </c>
      <c r="L211" s="185">
        <v>0</v>
      </c>
      <c r="M211" s="185">
        <v>10.15</v>
      </c>
      <c r="N211" s="185">
        <v>29.619999999999997</v>
      </c>
    </row>
    <row r="212" spans="1:14">
      <c r="A212" s="178"/>
      <c r="B212" s="178"/>
      <c r="C212" s="288" t="s">
        <v>1293</v>
      </c>
      <c r="D212" s="288"/>
      <c r="E212" s="288"/>
      <c r="F212" s="289">
        <v>-8834.7000000000007</v>
      </c>
      <c r="G212" s="290">
        <v>265577.28399999999</v>
      </c>
      <c r="H212" s="290">
        <v>111405.83900000001</v>
      </c>
      <c r="I212" s="290">
        <v>376983.12300000002</v>
      </c>
      <c r="J212" s="290">
        <v>139</v>
      </c>
      <c r="K212" s="291">
        <v>19.47</v>
      </c>
      <c r="L212" s="291">
        <v>0</v>
      </c>
      <c r="M212" s="291">
        <v>10.15</v>
      </c>
      <c r="N212" s="291">
        <v>29.619999999999997</v>
      </c>
    </row>
    <row r="213" spans="1:14">
      <c r="A213" s="178"/>
      <c r="B213" s="178"/>
      <c r="C213" s="174"/>
      <c r="D213" s="174"/>
      <c r="E213" s="174"/>
      <c r="F213" s="175"/>
      <c r="G213" s="176"/>
      <c r="H213" s="176"/>
      <c r="I213" s="176"/>
      <c r="J213" s="176"/>
      <c r="K213" s="177"/>
      <c r="L213" s="177"/>
      <c r="M213" s="177"/>
      <c r="N213" s="177"/>
    </row>
    <row r="214" spans="1:14">
      <c r="A214" s="178"/>
      <c r="B214" s="178" t="s">
        <v>779</v>
      </c>
      <c r="C214" s="284" t="s">
        <v>327</v>
      </c>
      <c r="D214" s="284"/>
      <c r="E214" s="284"/>
      <c r="F214" s="179"/>
      <c r="G214" s="180"/>
      <c r="H214" s="180"/>
      <c r="I214" s="180"/>
      <c r="J214" s="180"/>
      <c r="K214" s="181"/>
      <c r="L214" s="181"/>
      <c r="M214" s="181"/>
      <c r="N214" s="181"/>
    </row>
    <row r="215" spans="1:14">
      <c r="A215" s="178"/>
      <c r="B215" s="178"/>
      <c r="C215" s="178"/>
      <c r="D215" s="182" t="s">
        <v>780</v>
      </c>
      <c r="E215" s="182" t="s">
        <v>611</v>
      </c>
      <c r="F215" s="183">
        <v>-49560.036</v>
      </c>
      <c r="G215" s="184">
        <v>178650.19899999999</v>
      </c>
      <c r="H215" s="184">
        <v>34279.908000000003</v>
      </c>
      <c r="I215" s="184">
        <v>212930.10699999999</v>
      </c>
      <c r="J215" s="184">
        <v>70</v>
      </c>
      <c r="K215" s="185">
        <v>7.9</v>
      </c>
      <c r="L215" s="185">
        <v>3</v>
      </c>
      <c r="M215" s="185">
        <v>6.15</v>
      </c>
      <c r="N215" s="185">
        <v>17.05</v>
      </c>
    </row>
    <row r="216" spans="1:14">
      <c r="A216" s="178"/>
      <c r="B216" s="178"/>
      <c r="C216" s="288" t="s">
        <v>1294</v>
      </c>
      <c r="D216" s="288"/>
      <c r="E216" s="288"/>
      <c r="F216" s="289">
        <v>-49560.036</v>
      </c>
      <c r="G216" s="290">
        <v>178650.19899999999</v>
      </c>
      <c r="H216" s="290">
        <v>34279.908000000003</v>
      </c>
      <c r="I216" s="290">
        <v>212930.10699999999</v>
      </c>
      <c r="J216" s="290">
        <v>70</v>
      </c>
      <c r="K216" s="291">
        <v>7.9</v>
      </c>
      <c r="L216" s="291">
        <v>3</v>
      </c>
      <c r="M216" s="291">
        <v>6.15</v>
      </c>
      <c r="N216" s="291">
        <v>17.05</v>
      </c>
    </row>
    <row r="217" spans="1:14">
      <c r="A217" s="178"/>
      <c r="B217" s="178"/>
      <c r="C217" s="174"/>
      <c r="D217" s="174"/>
      <c r="E217" s="174"/>
      <c r="F217" s="175"/>
      <c r="G217" s="176"/>
      <c r="H217" s="176"/>
      <c r="I217" s="176"/>
      <c r="J217" s="176"/>
      <c r="K217" s="177"/>
      <c r="L217" s="177"/>
      <c r="M217" s="177"/>
      <c r="N217" s="177"/>
    </row>
    <row r="218" spans="1:14">
      <c r="A218" s="178"/>
      <c r="B218" s="178" t="s">
        <v>782</v>
      </c>
      <c r="C218" s="284" t="s">
        <v>330</v>
      </c>
      <c r="D218" s="284"/>
      <c r="E218" s="284"/>
      <c r="F218" s="179"/>
      <c r="G218" s="180"/>
      <c r="H218" s="180"/>
      <c r="I218" s="180"/>
      <c r="J218" s="180"/>
      <c r="K218" s="181"/>
      <c r="L218" s="181"/>
      <c r="M218" s="181"/>
      <c r="N218" s="181"/>
    </row>
    <row r="219" spans="1:14">
      <c r="A219" s="178"/>
      <c r="B219" s="178"/>
      <c r="C219" s="178"/>
      <c r="D219" s="182" t="s">
        <v>783</v>
      </c>
      <c r="E219" s="182" t="s">
        <v>611</v>
      </c>
      <c r="F219" s="183">
        <v>-8965.5450000000001</v>
      </c>
      <c r="G219" s="184">
        <v>120999.03</v>
      </c>
      <c r="H219" s="184">
        <v>71810.562999999995</v>
      </c>
      <c r="I219" s="184">
        <v>192809.59299999999</v>
      </c>
      <c r="J219" s="184">
        <v>33</v>
      </c>
      <c r="K219" s="185">
        <v>5.8</v>
      </c>
      <c r="L219" s="185">
        <v>1</v>
      </c>
      <c r="M219" s="185">
        <v>6</v>
      </c>
      <c r="N219" s="185">
        <v>12.8</v>
      </c>
    </row>
    <row r="220" spans="1:14">
      <c r="A220" s="178"/>
      <c r="B220" s="178"/>
      <c r="C220" s="288" t="s">
        <v>1295</v>
      </c>
      <c r="D220" s="288"/>
      <c r="E220" s="288"/>
      <c r="F220" s="289">
        <v>-8965.5450000000001</v>
      </c>
      <c r="G220" s="290">
        <v>120999.03</v>
      </c>
      <c r="H220" s="290">
        <v>71810.562999999995</v>
      </c>
      <c r="I220" s="290">
        <v>192809.59299999999</v>
      </c>
      <c r="J220" s="290">
        <v>33</v>
      </c>
      <c r="K220" s="291">
        <v>5.8</v>
      </c>
      <c r="L220" s="291">
        <v>1</v>
      </c>
      <c r="M220" s="291">
        <v>6</v>
      </c>
      <c r="N220" s="291">
        <v>12.8</v>
      </c>
    </row>
    <row r="221" spans="1:14">
      <c r="A221" s="178"/>
      <c r="B221" s="178"/>
      <c r="C221" s="174"/>
      <c r="D221" s="174"/>
      <c r="E221" s="174"/>
      <c r="F221" s="175"/>
      <c r="G221" s="176"/>
      <c r="H221" s="176"/>
      <c r="I221" s="176"/>
      <c r="J221" s="176"/>
      <c r="K221" s="177"/>
      <c r="L221" s="177"/>
      <c r="M221" s="177"/>
      <c r="N221" s="177"/>
    </row>
    <row r="222" spans="1:14">
      <c r="A222" s="288" t="s">
        <v>1296</v>
      </c>
      <c r="B222" s="288"/>
      <c r="C222" s="288"/>
      <c r="D222" s="288"/>
      <c r="E222" s="288"/>
      <c r="F222" s="289">
        <v>-281540.83999999997</v>
      </c>
      <c r="G222" s="290">
        <v>1918842.5649999999</v>
      </c>
      <c r="H222" s="290">
        <v>899432.446</v>
      </c>
      <c r="I222" s="290">
        <v>2818275.0109999999</v>
      </c>
      <c r="J222" s="290">
        <v>927</v>
      </c>
      <c r="K222" s="291">
        <v>113.61</v>
      </c>
      <c r="L222" s="291">
        <v>11.24</v>
      </c>
      <c r="M222" s="291">
        <v>80.23</v>
      </c>
      <c r="N222" s="291">
        <v>205.07999999999998</v>
      </c>
    </row>
    <row r="223" spans="1:14">
      <c r="A223" s="174"/>
      <c r="B223" s="174"/>
      <c r="C223" s="174"/>
      <c r="D223" s="174"/>
      <c r="E223" s="174"/>
      <c r="F223" s="175"/>
      <c r="G223" s="176"/>
      <c r="H223" s="176"/>
      <c r="I223" s="176"/>
      <c r="J223" s="176"/>
      <c r="K223" s="177"/>
      <c r="L223" s="177"/>
      <c r="M223" s="177"/>
      <c r="N223" s="177"/>
    </row>
    <row r="224" spans="1:14">
      <c r="A224" s="284" t="s">
        <v>786</v>
      </c>
      <c r="B224" s="284"/>
      <c r="C224" s="284"/>
      <c r="D224" s="284"/>
      <c r="E224" s="284"/>
      <c r="F224" s="179"/>
      <c r="G224" s="180"/>
      <c r="H224" s="180"/>
      <c r="I224" s="180"/>
      <c r="J224" s="180"/>
      <c r="K224" s="181"/>
      <c r="L224" s="181"/>
      <c r="M224" s="181"/>
      <c r="N224" s="181"/>
    </row>
    <row r="225" spans="1:14">
      <c r="A225" s="178"/>
      <c r="B225" s="178" t="s">
        <v>787</v>
      </c>
      <c r="C225" s="284" t="s">
        <v>1217</v>
      </c>
      <c r="D225" s="284"/>
      <c r="E225" s="284"/>
      <c r="F225" s="179"/>
      <c r="G225" s="180"/>
      <c r="H225" s="180"/>
      <c r="I225" s="180"/>
      <c r="J225" s="180"/>
      <c r="K225" s="181"/>
      <c r="L225" s="181"/>
      <c r="M225" s="181"/>
      <c r="N225" s="181"/>
    </row>
    <row r="226" spans="1:14">
      <c r="A226" s="178"/>
      <c r="B226" s="178"/>
      <c r="C226" s="178"/>
      <c r="D226" s="182" t="s">
        <v>788</v>
      </c>
      <c r="E226" s="182" t="s">
        <v>611</v>
      </c>
      <c r="F226" s="183">
        <v>-86997.869000000006</v>
      </c>
      <c r="G226" s="184">
        <v>632578.17799999996</v>
      </c>
      <c r="H226" s="184">
        <v>274021.71799999999</v>
      </c>
      <c r="I226" s="184">
        <v>906599.89599999995</v>
      </c>
      <c r="J226" s="184">
        <v>498</v>
      </c>
      <c r="K226" s="185">
        <v>40.35</v>
      </c>
      <c r="L226" s="185">
        <v>1.02</v>
      </c>
      <c r="M226" s="185">
        <v>27.42</v>
      </c>
      <c r="N226" s="185">
        <v>68.790000000000006</v>
      </c>
    </row>
    <row r="227" spans="1:14">
      <c r="A227" s="178"/>
      <c r="B227" s="178"/>
      <c r="C227" s="178"/>
      <c r="D227" s="178" t="s">
        <v>789</v>
      </c>
      <c r="E227" s="178" t="s">
        <v>611</v>
      </c>
      <c r="F227" s="179">
        <v>-85952.737999999998</v>
      </c>
      <c r="G227" s="180">
        <v>613389.69499999995</v>
      </c>
      <c r="H227" s="180">
        <v>241102.43700000001</v>
      </c>
      <c r="I227" s="180">
        <v>854492.13199999998</v>
      </c>
      <c r="J227" s="180">
        <v>422</v>
      </c>
      <c r="K227" s="181">
        <v>37.69</v>
      </c>
      <c r="L227" s="181">
        <v>0</v>
      </c>
      <c r="M227" s="181">
        <v>29.01</v>
      </c>
      <c r="N227" s="181">
        <v>66.7</v>
      </c>
    </row>
    <row r="228" spans="1:14">
      <c r="A228" s="178"/>
      <c r="B228" s="178"/>
      <c r="C228" s="178"/>
      <c r="D228" s="182" t="s">
        <v>790</v>
      </c>
      <c r="E228" s="182" t="s">
        <v>611</v>
      </c>
      <c r="F228" s="183">
        <v>-60671.375999999997</v>
      </c>
      <c r="G228" s="184">
        <v>486168.826</v>
      </c>
      <c r="H228" s="184">
        <v>208823.65100000001</v>
      </c>
      <c r="I228" s="184">
        <v>694992.47699999996</v>
      </c>
      <c r="J228" s="184">
        <v>337</v>
      </c>
      <c r="K228" s="185">
        <v>31.74</v>
      </c>
      <c r="L228" s="185">
        <v>2</v>
      </c>
      <c r="M228" s="185">
        <v>9.6199999999999992</v>
      </c>
      <c r="N228" s="185">
        <v>43.359999999999992</v>
      </c>
    </row>
    <row r="229" spans="1:14">
      <c r="A229" s="178"/>
      <c r="B229" s="178"/>
      <c r="C229" s="178"/>
      <c r="D229" s="178" t="s">
        <v>791</v>
      </c>
      <c r="E229" s="178" t="s">
        <v>611</v>
      </c>
      <c r="F229" s="179">
        <v>-1985.529</v>
      </c>
      <c r="G229" s="180">
        <v>40964.154000000002</v>
      </c>
      <c r="H229" s="180">
        <v>17700.243999999999</v>
      </c>
      <c r="I229" s="180">
        <v>58664.398000000001</v>
      </c>
      <c r="J229" s="180">
        <v>14</v>
      </c>
      <c r="K229" s="181">
        <v>2.5</v>
      </c>
      <c r="L229" s="181">
        <v>0</v>
      </c>
      <c r="M229" s="181">
        <v>1.5</v>
      </c>
      <c r="N229" s="181">
        <v>4</v>
      </c>
    </row>
    <row r="230" spans="1:14">
      <c r="A230" s="178"/>
      <c r="B230" s="178"/>
      <c r="C230" s="178"/>
      <c r="D230" s="182" t="s">
        <v>792</v>
      </c>
      <c r="E230" s="182"/>
      <c r="F230" s="183">
        <v>-1210.0419999999999</v>
      </c>
      <c r="G230" s="184">
        <v>115244.723</v>
      </c>
      <c r="H230" s="184">
        <v>30998.431</v>
      </c>
      <c r="I230" s="184">
        <v>146243.15400000001</v>
      </c>
      <c r="J230" s="184">
        <v>18</v>
      </c>
      <c r="K230" s="185">
        <v>5.16</v>
      </c>
      <c r="L230" s="185">
        <v>1.04</v>
      </c>
      <c r="M230" s="185">
        <v>5.04</v>
      </c>
      <c r="N230" s="185">
        <v>11.24</v>
      </c>
    </row>
    <row r="231" spans="1:14">
      <c r="A231" s="178"/>
      <c r="B231" s="178"/>
      <c r="C231" s="178"/>
      <c r="D231" s="178" t="s">
        <v>793</v>
      </c>
      <c r="E231" s="178" t="s">
        <v>611</v>
      </c>
      <c r="F231" s="179">
        <v>-76040.578999999998</v>
      </c>
      <c r="G231" s="180">
        <v>547211.40399999998</v>
      </c>
      <c r="H231" s="180">
        <v>200654.02100000001</v>
      </c>
      <c r="I231" s="180">
        <v>747865.42500000005</v>
      </c>
      <c r="J231" s="180">
        <v>462</v>
      </c>
      <c r="K231" s="181">
        <v>40.840000000000003</v>
      </c>
      <c r="L231" s="181">
        <v>0</v>
      </c>
      <c r="M231" s="181">
        <v>16.440000000000001</v>
      </c>
      <c r="N231" s="181">
        <v>57.28</v>
      </c>
    </row>
    <row r="232" spans="1:14">
      <c r="A232" s="178"/>
      <c r="B232" s="178"/>
      <c r="C232" s="178"/>
      <c r="D232" s="182" t="s">
        <v>794</v>
      </c>
      <c r="E232" s="182" t="s">
        <v>611</v>
      </c>
      <c r="F232" s="183">
        <v>-85652.448999999993</v>
      </c>
      <c r="G232" s="184">
        <v>533083.951</v>
      </c>
      <c r="H232" s="184">
        <v>289871.79599999997</v>
      </c>
      <c r="I232" s="184">
        <v>822955.74699999997</v>
      </c>
      <c r="J232" s="184">
        <v>388</v>
      </c>
      <c r="K232" s="185">
        <v>35.729999999999997</v>
      </c>
      <c r="L232" s="185">
        <v>1.3</v>
      </c>
      <c r="M232" s="185">
        <v>21.95</v>
      </c>
      <c r="N232" s="185">
        <v>58.97999999999999</v>
      </c>
    </row>
    <row r="233" spans="1:14">
      <c r="A233" s="178"/>
      <c r="B233" s="178"/>
      <c r="C233" s="178"/>
      <c r="D233" s="178" t="s">
        <v>795</v>
      </c>
      <c r="E233" s="178" t="s">
        <v>611</v>
      </c>
      <c r="F233" s="179">
        <v>-38037.792999999998</v>
      </c>
      <c r="G233" s="180">
        <v>330878.951</v>
      </c>
      <c r="H233" s="180">
        <v>116500.556</v>
      </c>
      <c r="I233" s="180">
        <v>447379.50699999998</v>
      </c>
      <c r="J233" s="180">
        <v>171</v>
      </c>
      <c r="K233" s="181">
        <v>26.63</v>
      </c>
      <c r="L233" s="181">
        <v>0.5</v>
      </c>
      <c r="M233" s="181">
        <v>14.79</v>
      </c>
      <c r="N233" s="181">
        <v>41.92</v>
      </c>
    </row>
    <row r="234" spans="1:14">
      <c r="A234" s="178"/>
      <c r="B234" s="178"/>
      <c r="C234" s="178"/>
      <c r="D234" s="182" t="s">
        <v>796</v>
      </c>
      <c r="E234" s="182" t="s">
        <v>611</v>
      </c>
      <c r="F234" s="183">
        <v>-65991.782000000007</v>
      </c>
      <c r="G234" s="184">
        <v>600448.34699999995</v>
      </c>
      <c r="H234" s="184">
        <v>211252.99900000001</v>
      </c>
      <c r="I234" s="184">
        <v>811701.3459999999</v>
      </c>
      <c r="J234" s="184">
        <v>355</v>
      </c>
      <c r="K234" s="185">
        <v>41.63</v>
      </c>
      <c r="L234" s="185">
        <v>0</v>
      </c>
      <c r="M234" s="185">
        <v>29.77</v>
      </c>
      <c r="N234" s="185">
        <v>71.400000000000006</v>
      </c>
    </row>
    <row r="235" spans="1:14">
      <c r="A235" s="178"/>
      <c r="B235" s="178"/>
      <c r="C235" s="288" t="s">
        <v>1297</v>
      </c>
      <c r="D235" s="288"/>
      <c r="E235" s="288"/>
      <c r="F235" s="289">
        <v>-502540.15700000006</v>
      </c>
      <c r="G235" s="290">
        <v>3899968.2289999998</v>
      </c>
      <c r="H235" s="290">
        <v>1590925.8530000001</v>
      </c>
      <c r="I235" s="290">
        <v>5490894.0820000004</v>
      </c>
      <c r="J235" s="290">
        <v>2665</v>
      </c>
      <c r="K235" s="291">
        <v>262.27</v>
      </c>
      <c r="L235" s="291">
        <v>5.86</v>
      </c>
      <c r="M235" s="291">
        <v>155.54000000000002</v>
      </c>
      <c r="N235" s="291">
        <v>423.67</v>
      </c>
    </row>
    <row r="236" spans="1:14">
      <c r="A236" s="178"/>
      <c r="B236" s="178"/>
      <c r="C236" s="174"/>
      <c r="D236" s="174"/>
      <c r="E236" s="174"/>
      <c r="F236" s="175"/>
      <c r="G236" s="176"/>
      <c r="H236" s="176"/>
      <c r="I236" s="176"/>
      <c r="J236" s="176"/>
      <c r="K236" s="177"/>
      <c r="L236" s="177"/>
      <c r="M236" s="177"/>
      <c r="N236" s="177"/>
    </row>
    <row r="237" spans="1:14">
      <c r="A237" s="178"/>
      <c r="B237" s="178" t="s">
        <v>797</v>
      </c>
      <c r="C237" s="284" t="s">
        <v>296</v>
      </c>
      <c r="D237" s="284"/>
      <c r="E237" s="284"/>
      <c r="F237" s="179"/>
      <c r="G237" s="180"/>
      <c r="H237" s="180"/>
      <c r="I237" s="180"/>
      <c r="J237" s="180"/>
      <c r="K237" s="181"/>
      <c r="L237" s="181"/>
      <c r="M237" s="181"/>
      <c r="N237" s="181"/>
    </row>
    <row r="238" spans="1:14">
      <c r="A238" s="178"/>
      <c r="B238" s="178"/>
      <c r="C238" s="178"/>
      <c r="D238" s="182" t="s">
        <v>798</v>
      </c>
      <c r="E238" s="182" t="s">
        <v>611</v>
      </c>
      <c r="F238" s="183">
        <v>-7226.55</v>
      </c>
      <c r="G238" s="184">
        <v>467572.00400000002</v>
      </c>
      <c r="H238" s="184">
        <v>105788.406</v>
      </c>
      <c r="I238" s="184">
        <v>573360.41</v>
      </c>
      <c r="J238" s="184">
        <v>292</v>
      </c>
      <c r="K238" s="185">
        <v>28.01</v>
      </c>
      <c r="L238" s="185">
        <v>8.1999999999999993</v>
      </c>
      <c r="M238" s="185">
        <v>16.739999999999998</v>
      </c>
      <c r="N238" s="185">
        <v>52.95</v>
      </c>
    </row>
    <row r="239" spans="1:14">
      <c r="A239" s="178"/>
      <c r="B239" s="178"/>
      <c r="C239" s="178"/>
      <c r="D239" s="178" t="s">
        <v>799</v>
      </c>
      <c r="E239" s="178" t="s">
        <v>611</v>
      </c>
      <c r="F239" s="179">
        <v>-1118.7239999999999</v>
      </c>
      <c r="G239" s="180">
        <v>34589.641000000003</v>
      </c>
      <c r="H239" s="180">
        <v>18369.668000000001</v>
      </c>
      <c r="I239" s="180">
        <v>52959.309000000008</v>
      </c>
      <c r="J239" s="180">
        <v>6</v>
      </c>
      <c r="K239" s="181">
        <v>2.1</v>
      </c>
      <c r="L239" s="181">
        <v>0</v>
      </c>
      <c r="M239" s="181">
        <v>1.5</v>
      </c>
      <c r="N239" s="181">
        <v>3.6</v>
      </c>
    </row>
    <row r="240" spans="1:14">
      <c r="A240" s="178"/>
      <c r="B240" s="178"/>
      <c r="C240" s="178"/>
      <c r="D240" s="182" t="s">
        <v>800</v>
      </c>
      <c r="E240" s="182" t="s">
        <v>611</v>
      </c>
      <c r="F240" s="183">
        <v>-4448.5820000000003</v>
      </c>
      <c r="G240" s="184">
        <v>90275.652000000002</v>
      </c>
      <c r="H240" s="184">
        <v>34375.682999999997</v>
      </c>
      <c r="I240" s="184">
        <v>124651.33499999999</v>
      </c>
      <c r="J240" s="184">
        <v>26</v>
      </c>
      <c r="K240" s="185">
        <v>3.9</v>
      </c>
      <c r="L240" s="185">
        <v>2.1</v>
      </c>
      <c r="M240" s="185">
        <v>3</v>
      </c>
      <c r="N240" s="185">
        <v>9</v>
      </c>
    </row>
    <row r="241" spans="1:14">
      <c r="A241" s="178"/>
      <c r="B241" s="178"/>
      <c r="C241" s="288" t="s">
        <v>1298</v>
      </c>
      <c r="D241" s="288"/>
      <c r="E241" s="288"/>
      <c r="F241" s="289">
        <v>-12793.856</v>
      </c>
      <c r="G241" s="290">
        <v>592437.29700000002</v>
      </c>
      <c r="H241" s="290">
        <v>158533.75700000001</v>
      </c>
      <c r="I241" s="290">
        <v>750971.054</v>
      </c>
      <c r="J241" s="290">
        <v>324</v>
      </c>
      <c r="K241" s="291">
        <v>34.010000000000005</v>
      </c>
      <c r="L241" s="291">
        <v>10.299999999999999</v>
      </c>
      <c r="M241" s="291">
        <v>21.24</v>
      </c>
      <c r="N241" s="291">
        <v>65.55</v>
      </c>
    </row>
    <row r="242" spans="1:14">
      <c r="A242" s="178"/>
      <c r="B242" s="178"/>
      <c r="C242" s="174"/>
      <c r="D242" s="174"/>
      <c r="E242" s="174"/>
      <c r="F242" s="175"/>
      <c r="G242" s="176"/>
      <c r="H242" s="176"/>
      <c r="I242" s="176"/>
      <c r="J242" s="176"/>
      <c r="K242" s="177"/>
      <c r="L242" s="177"/>
      <c r="M242" s="177"/>
      <c r="N242" s="177"/>
    </row>
    <row r="243" spans="1:14">
      <c r="A243" s="178"/>
      <c r="B243" s="178" t="s">
        <v>802</v>
      </c>
      <c r="C243" s="284" t="s">
        <v>300</v>
      </c>
      <c r="D243" s="284"/>
      <c r="E243" s="284"/>
      <c r="F243" s="179"/>
      <c r="G243" s="180"/>
      <c r="H243" s="180"/>
      <c r="I243" s="180"/>
      <c r="J243" s="180"/>
      <c r="K243" s="181"/>
      <c r="L243" s="181"/>
      <c r="M243" s="181"/>
      <c r="N243" s="181"/>
    </row>
    <row r="244" spans="1:14">
      <c r="A244" s="178"/>
      <c r="B244" s="178"/>
      <c r="C244" s="178"/>
      <c r="D244" s="182" t="s">
        <v>803</v>
      </c>
      <c r="E244" s="182" t="s">
        <v>611</v>
      </c>
      <c r="F244" s="183">
        <v>-22447.101999999999</v>
      </c>
      <c r="G244" s="184">
        <v>421440.32500000001</v>
      </c>
      <c r="H244" s="184">
        <v>200967.12599999999</v>
      </c>
      <c r="I244" s="184">
        <v>622407.451</v>
      </c>
      <c r="J244" s="184">
        <v>212</v>
      </c>
      <c r="K244" s="185">
        <v>19.260000000000002</v>
      </c>
      <c r="L244" s="185">
        <v>6.2</v>
      </c>
      <c r="M244" s="185">
        <v>22.59</v>
      </c>
      <c r="N244" s="185">
        <v>48.05</v>
      </c>
    </row>
    <row r="245" spans="1:14">
      <c r="A245" s="178"/>
      <c r="B245" s="178"/>
      <c r="C245" s="288" t="s">
        <v>1299</v>
      </c>
      <c r="D245" s="288"/>
      <c r="E245" s="288"/>
      <c r="F245" s="289">
        <v>-22447.101999999999</v>
      </c>
      <c r="G245" s="290">
        <v>421440.32500000001</v>
      </c>
      <c r="H245" s="290">
        <v>200967.12599999999</v>
      </c>
      <c r="I245" s="290">
        <v>622407.451</v>
      </c>
      <c r="J245" s="290">
        <v>212</v>
      </c>
      <c r="K245" s="291">
        <v>19.260000000000002</v>
      </c>
      <c r="L245" s="291">
        <v>6.2</v>
      </c>
      <c r="M245" s="291">
        <v>22.59</v>
      </c>
      <c r="N245" s="291">
        <v>48.05</v>
      </c>
    </row>
    <row r="246" spans="1:14">
      <c r="A246" s="178"/>
      <c r="B246" s="178"/>
      <c r="C246" s="174"/>
      <c r="D246" s="174"/>
      <c r="E246" s="174"/>
      <c r="F246" s="175"/>
      <c r="G246" s="176"/>
      <c r="H246" s="176"/>
      <c r="I246" s="176"/>
      <c r="J246" s="176"/>
      <c r="K246" s="177"/>
      <c r="L246" s="177"/>
      <c r="M246" s="177"/>
      <c r="N246" s="177"/>
    </row>
    <row r="247" spans="1:14">
      <c r="A247" s="178"/>
      <c r="B247" s="178" t="s">
        <v>805</v>
      </c>
      <c r="C247" s="284" t="s">
        <v>302</v>
      </c>
      <c r="D247" s="284"/>
      <c r="E247" s="284"/>
      <c r="F247" s="179"/>
      <c r="G247" s="180"/>
      <c r="H247" s="180"/>
      <c r="I247" s="180"/>
      <c r="J247" s="180"/>
      <c r="K247" s="181"/>
      <c r="L247" s="181"/>
      <c r="M247" s="181"/>
      <c r="N247" s="181"/>
    </row>
    <row r="248" spans="1:14">
      <c r="A248" s="178"/>
      <c r="B248" s="178"/>
      <c r="C248" s="178"/>
      <c r="D248" s="182" t="s">
        <v>806</v>
      </c>
      <c r="E248" s="182" t="s">
        <v>614</v>
      </c>
      <c r="F248" s="183">
        <v>-8883.2780000000002</v>
      </c>
      <c r="G248" s="184">
        <v>46703.343000000001</v>
      </c>
      <c r="H248" s="184">
        <v>30527.504000000001</v>
      </c>
      <c r="I248" s="184">
        <v>77230.847000000009</v>
      </c>
      <c r="J248" s="184">
        <v>27</v>
      </c>
      <c r="K248" s="185">
        <v>6.99</v>
      </c>
      <c r="L248" s="185">
        <v>0</v>
      </c>
      <c r="M248" s="185">
        <v>4.66</v>
      </c>
      <c r="N248" s="185">
        <v>11.65</v>
      </c>
    </row>
    <row r="249" spans="1:14">
      <c r="A249" s="178"/>
      <c r="B249" s="178"/>
      <c r="C249" s="178"/>
      <c r="D249" s="178" t="s">
        <v>807</v>
      </c>
      <c r="E249" s="178" t="s">
        <v>611</v>
      </c>
      <c r="F249" s="179">
        <v>-35751.919999999998</v>
      </c>
      <c r="G249" s="180">
        <v>378814.21</v>
      </c>
      <c r="H249" s="180">
        <v>177133.386</v>
      </c>
      <c r="I249" s="180">
        <v>555947.59600000002</v>
      </c>
      <c r="J249" s="180">
        <v>216</v>
      </c>
      <c r="K249" s="181">
        <v>20.98</v>
      </c>
      <c r="L249" s="181">
        <v>1.8</v>
      </c>
      <c r="M249" s="181">
        <v>10.75</v>
      </c>
      <c r="N249" s="181">
        <v>33.53</v>
      </c>
    </row>
    <row r="250" spans="1:14">
      <c r="A250" s="178"/>
      <c r="B250" s="178"/>
      <c r="C250" s="288" t="s">
        <v>1300</v>
      </c>
      <c r="D250" s="288"/>
      <c r="E250" s="288"/>
      <c r="F250" s="289">
        <v>-44635.197999999997</v>
      </c>
      <c r="G250" s="289">
        <v>425517.55300000001</v>
      </c>
      <c r="H250" s="289">
        <v>207660.89</v>
      </c>
      <c r="I250" s="289">
        <v>633178.44299999997</v>
      </c>
      <c r="J250" s="290">
        <v>243</v>
      </c>
      <c r="K250" s="291">
        <v>27.97</v>
      </c>
      <c r="L250" s="291">
        <v>1.8</v>
      </c>
      <c r="M250" s="291">
        <v>15.41</v>
      </c>
      <c r="N250" s="291">
        <v>45.18</v>
      </c>
    </row>
    <row r="251" spans="1:14">
      <c r="A251" s="178"/>
      <c r="B251" s="178"/>
      <c r="C251" s="174"/>
      <c r="D251" s="174"/>
      <c r="E251" s="174"/>
      <c r="F251" s="175"/>
      <c r="G251" s="176"/>
      <c r="H251" s="176"/>
      <c r="I251" s="176"/>
      <c r="J251" s="176"/>
      <c r="K251" s="177"/>
      <c r="L251" s="177"/>
      <c r="M251" s="177"/>
      <c r="N251" s="177"/>
    </row>
    <row r="252" spans="1:14">
      <c r="A252" s="178"/>
      <c r="B252" s="178" t="s">
        <v>809</v>
      </c>
      <c r="C252" s="284" t="s">
        <v>309</v>
      </c>
      <c r="D252" s="284"/>
      <c r="E252" s="284"/>
      <c r="F252" s="179"/>
      <c r="G252" s="180"/>
      <c r="H252" s="180"/>
      <c r="I252" s="180"/>
      <c r="J252" s="180"/>
      <c r="K252" s="181"/>
      <c r="L252" s="181"/>
      <c r="M252" s="181"/>
      <c r="N252" s="181"/>
    </row>
    <row r="253" spans="1:14">
      <c r="A253" s="178"/>
      <c r="B253" s="178"/>
      <c r="C253" s="178"/>
      <c r="D253" s="182" t="s">
        <v>810</v>
      </c>
      <c r="E253" s="182" t="s">
        <v>611</v>
      </c>
      <c r="F253" s="183">
        <v>-14278</v>
      </c>
      <c r="G253" s="184">
        <v>276701.353</v>
      </c>
      <c r="H253" s="184">
        <v>156692.93400000001</v>
      </c>
      <c r="I253" s="184">
        <v>433394.28700000001</v>
      </c>
      <c r="J253" s="184">
        <v>169</v>
      </c>
      <c r="K253" s="185">
        <v>18.68</v>
      </c>
      <c r="L253" s="185">
        <v>1.03</v>
      </c>
      <c r="M253" s="185">
        <v>8.81</v>
      </c>
      <c r="N253" s="185">
        <v>28.520000000000003</v>
      </c>
    </row>
    <row r="254" spans="1:14">
      <c r="A254" s="178"/>
      <c r="B254" s="178"/>
      <c r="C254" s="288" t="s">
        <v>1301</v>
      </c>
      <c r="D254" s="288"/>
      <c r="E254" s="288"/>
      <c r="F254" s="289">
        <v>-14278</v>
      </c>
      <c r="G254" s="290">
        <v>276701.353</v>
      </c>
      <c r="H254" s="290">
        <v>156692.93400000001</v>
      </c>
      <c r="I254" s="290">
        <v>433394.28700000001</v>
      </c>
      <c r="J254" s="290">
        <v>169</v>
      </c>
      <c r="K254" s="291">
        <v>18.68</v>
      </c>
      <c r="L254" s="291">
        <v>1.03</v>
      </c>
      <c r="M254" s="291">
        <v>8.81</v>
      </c>
      <c r="N254" s="291">
        <v>28.520000000000003</v>
      </c>
    </row>
    <row r="255" spans="1:14">
      <c r="A255" s="178"/>
      <c r="B255" s="178"/>
      <c r="C255" s="174"/>
      <c r="D255" s="174"/>
      <c r="E255" s="174"/>
      <c r="F255" s="175"/>
      <c r="G255" s="176"/>
      <c r="H255" s="176"/>
      <c r="I255" s="176"/>
      <c r="J255" s="176"/>
      <c r="K255" s="177"/>
      <c r="L255" s="177"/>
      <c r="M255" s="177"/>
      <c r="N255" s="177"/>
    </row>
    <row r="256" spans="1:14">
      <c r="A256" s="178"/>
      <c r="B256" s="178" t="s">
        <v>812</v>
      </c>
      <c r="C256" s="284" t="s">
        <v>318</v>
      </c>
      <c r="D256" s="284"/>
      <c r="E256" s="284"/>
      <c r="F256" s="179"/>
      <c r="G256" s="180"/>
      <c r="H256" s="180"/>
      <c r="I256" s="180"/>
      <c r="J256" s="180"/>
      <c r="K256" s="181"/>
      <c r="L256" s="181"/>
      <c r="M256" s="181"/>
      <c r="N256" s="181"/>
    </row>
    <row r="257" spans="1:14">
      <c r="A257" s="178"/>
      <c r="B257" s="178"/>
      <c r="C257" s="178"/>
      <c r="D257" s="182" t="s">
        <v>813</v>
      </c>
      <c r="E257" s="182" t="s">
        <v>611</v>
      </c>
      <c r="F257" s="183">
        <v>-20201.198</v>
      </c>
      <c r="G257" s="184">
        <v>159086.25099999999</v>
      </c>
      <c r="H257" s="184">
        <v>94789.350999999995</v>
      </c>
      <c r="I257" s="184">
        <v>253875.60199999998</v>
      </c>
      <c r="J257" s="184">
        <v>72</v>
      </c>
      <c r="K257" s="185">
        <v>9.5399999999999991</v>
      </c>
      <c r="L257" s="185">
        <v>1.25</v>
      </c>
      <c r="M257" s="185">
        <v>7</v>
      </c>
      <c r="N257" s="185">
        <v>17.79</v>
      </c>
    </row>
    <row r="258" spans="1:14">
      <c r="A258" s="178"/>
      <c r="B258" s="178"/>
      <c r="C258" s="288" t="s">
        <v>1302</v>
      </c>
      <c r="D258" s="288"/>
      <c r="E258" s="288"/>
      <c r="F258" s="289">
        <v>-20201.198</v>
      </c>
      <c r="G258" s="290">
        <v>159086.25099999999</v>
      </c>
      <c r="H258" s="290">
        <v>94789.350999999995</v>
      </c>
      <c r="I258" s="290">
        <v>253875.60199999998</v>
      </c>
      <c r="J258" s="290">
        <v>72</v>
      </c>
      <c r="K258" s="291">
        <v>9.5399999999999991</v>
      </c>
      <c r="L258" s="291">
        <v>1.25</v>
      </c>
      <c r="M258" s="291">
        <v>7</v>
      </c>
      <c r="N258" s="291">
        <v>17.79</v>
      </c>
    </row>
    <row r="259" spans="1:14">
      <c r="A259" s="178"/>
      <c r="B259" s="178"/>
      <c r="C259" s="174"/>
      <c r="D259" s="174"/>
      <c r="E259" s="174"/>
      <c r="F259" s="175"/>
      <c r="G259" s="176"/>
      <c r="H259" s="176"/>
      <c r="I259" s="176"/>
      <c r="J259" s="176"/>
      <c r="K259" s="177"/>
      <c r="L259" s="177"/>
      <c r="M259" s="177"/>
      <c r="N259" s="177"/>
    </row>
    <row r="260" spans="1:14">
      <c r="A260" s="178"/>
      <c r="B260" s="178" t="s">
        <v>815</v>
      </c>
      <c r="C260" s="284" t="s">
        <v>328</v>
      </c>
      <c r="D260" s="284"/>
      <c r="E260" s="284"/>
      <c r="F260" s="179"/>
      <c r="G260" s="180"/>
      <c r="H260" s="180"/>
      <c r="I260" s="180"/>
      <c r="J260" s="180"/>
      <c r="K260" s="181"/>
      <c r="L260" s="181"/>
      <c r="M260" s="181"/>
      <c r="N260" s="181"/>
    </row>
    <row r="261" spans="1:14">
      <c r="A261" s="178"/>
      <c r="B261" s="178"/>
      <c r="C261" s="178"/>
      <c r="D261" s="182" t="s">
        <v>816</v>
      </c>
      <c r="E261" s="182" t="s">
        <v>611</v>
      </c>
      <c r="F261" s="183">
        <v>-1365.558</v>
      </c>
      <c r="G261" s="184">
        <v>128513.179</v>
      </c>
      <c r="H261" s="184">
        <v>64868.45</v>
      </c>
      <c r="I261" s="184">
        <v>193381.62900000002</v>
      </c>
      <c r="J261" s="184">
        <v>52</v>
      </c>
      <c r="K261" s="185">
        <v>8.41</v>
      </c>
      <c r="L261" s="185">
        <v>0</v>
      </c>
      <c r="M261" s="185">
        <v>6.35</v>
      </c>
      <c r="N261" s="185">
        <v>14.76</v>
      </c>
    </row>
    <row r="262" spans="1:14">
      <c r="A262" s="178"/>
      <c r="B262" s="178"/>
      <c r="C262" s="288" t="s">
        <v>1303</v>
      </c>
      <c r="D262" s="288"/>
      <c r="E262" s="288"/>
      <c r="F262" s="289">
        <v>-1365.558</v>
      </c>
      <c r="G262" s="290">
        <v>128513.179</v>
      </c>
      <c r="H262" s="290">
        <v>64868.45</v>
      </c>
      <c r="I262" s="290">
        <v>193381.62900000002</v>
      </c>
      <c r="J262" s="290">
        <v>52</v>
      </c>
      <c r="K262" s="291">
        <v>8.41</v>
      </c>
      <c r="L262" s="291">
        <v>0</v>
      </c>
      <c r="M262" s="291">
        <v>6.35</v>
      </c>
      <c r="N262" s="291">
        <v>14.76</v>
      </c>
    </row>
    <row r="263" spans="1:14">
      <c r="A263" s="178"/>
      <c r="B263" s="178"/>
      <c r="C263" s="174"/>
      <c r="D263" s="174"/>
      <c r="E263" s="174"/>
      <c r="F263" s="175"/>
      <c r="G263" s="176"/>
      <c r="H263" s="176"/>
      <c r="I263" s="176"/>
      <c r="J263" s="176"/>
      <c r="K263" s="177"/>
      <c r="L263" s="177"/>
      <c r="M263" s="177"/>
      <c r="N263" s="177"/>
    </row>
    <row r="264" spans="1:14">
      <c r="A264" s="178"/>
      <c r="B264" s="178" t="s">
        <v>818</v>
      </c>
      <c r="C264" s="284" t="s">
        <v>331</v>
      </c>
      <c r="D264" s="284"/>
      <c r="E264" s="284"/>
      <c r="F264" s="179"/>
      <c r="G264" s="180"/>
      <c r="H264" s="180"/>
      <c r="I264" s="180"/>
      <c r="J264" s="180"/>
      <c r="K264" s="181"/>
      <c r="L264" s="181"/>
      <c r="M264" s="181"/>
      <c r="N264" s="181"/>
    </row>
    <row r="265" spans="1:14">
      <c r="A265" s="178"/>
      <c r="B265" s="178"/>
      <c r="C265" s="178"/>
      <c r="D265" s="182" t="s">
        <v>819</v>
      </c>
      <c r="E265" s="182" t="s">
        <v>611</v>
      </c>
      <c r="F265" s="183">
        <v>-12248</v>
      </c>
      <c r="G265" s="184">
        <v>125788.20299999999</v>
      </c>
      <c r="H265" s="184">
        <v>43372.612000000001</v>
      </c>
      <c r="I265" s="184">
        <v>169160.815</v>
      </c>
      <c r="J265" s="184">
        <v>48</v>
      </c>
      <c r="K265" s="185">
        <v>9.6999999999999993</v>
      </c>
      <c r="L265" s="185">
        <v>0.74</v>
      </c>
      <c r="M265" s="185">
        <v>2.19</v>
      </c>
      <c r="N265" s="185">
        <v>12.629999999999999</v>
      </c>
    </row>
    <row r="266" spans="1:14">
      <c r="A266" s="178"/>
      <c r="B266" s="178"/>
      <c r="C266" s="288" t="s">
        <v>1304</v>
      </c>
      <c r="D266" s="288"/>
      <c r="E266" s="288"/>
      <c r="F266" s="289">
        <v>-12248</v>
      </c>
      <c r="G266" s="290">
        <v>125788.20299999999</v>
      </c>
      <c r="H266" s="290">
        <v>43372.612000000001</v>
      </c>
      <c r="I266" s="290">
        <v>169160.815</v>
      </c>
      <c r="J266" s="290">
        <v>48</v>
      </c>
      <c r="K266" s="291">
        <v>9.6999999999999993</v>
      </c>
      <c r="L266" s="291">
        <v>0.74</v>
      </c>
      <c r="M266" s="291">
        <v>2.19</v>
      </c>
      <c r="N266" s="291">
        <v>12.629999999999999</v>
      </c>
    </row>
    <row r="267" spans="1:14">
      <c r="A267" s="178"/>
      <c r="B267" s="178"/>
      <c r="C267" s="174"/>
      <c r="D267" s="174"/>
      <c r="E267" s="174"/>
      <c r="F267" s="175"/>
      <c r="G267" s="176"/>
      <c r="H267" s="176"/>
      <c r="I267" s="176"/>
      <c r="J267" s="176"/>
      <c r="K267" s="177"/>
      <c r="L267" s="177"/>
      <c r="M267" s="177"/>
      <c r="N267" s="177"/>
    </row>
    <row r="268" spans="1:14">
      <c r="A268" s="178"/>
      <c r="B268" s="178" t="s">
        <v>821</v>
      </c>
      <c r="C268" s="284" t="s">
        <v>326</v>
      </c>
      <c r="D268" s="284"/>
      <c r="E268" s="284"/>
      <c r="F268" s="179"/>
      <c r="G268" s="180"/>
      <c r="H268" s="180"/>
      <c r="I268" s="180"/>
      <c r="J268" s="180"/>
      <c r="K268" s="181"/>
      <c r="L268" s="181"/>
      <c r="M268" s="181"/>
      <c r="N268" s="181"/>
    </row>
    <row r="269" spans="1:14">
      <c r="A269" s="178"/>
      <c r="B269" s="178"/>
      <c r="C269" s="178"/>
      <c r="D269" s="182" t="s">
        <v>822</v>
      </c>
      <c r="E269" s="182" t="s">
        <v>611</v>
      </c>
      <c r="F269" s="183">
        <v>-0.59</v>
      </c>
      <c r="G269" s="184">
        <v>105955.079</v>
      </c>
      <c r="H269" s="184">
        <v>39340.642</v>
      </c>
      <c r="I269" s="184">
        <v>145295.72099999999</v>
      </c>
      <c r="J269" s="184">
        <v>39</v>
      </c>
      <c r="K269" s="185">
        <v>5.72</v>
      </c>
      <c r="L269" s="185">
        <v>1.19</v>
      </c>
      <c r="M269" s="185">
        <v>4.63</v>
      </c>
      <c r="N269" s="185">
        <v>11.54</v>
      </c>
    </row>
    <row r="270" spans="1:14">
      <c r="A270" s="178"/>
      <c r="B270" s="178"/>
      <c r="C270" s="288" t="s">
        <v>1305</v>
      </c>
      <c r="D270" s="288"/>
      <c r="E270" s="288"/>
      <c r="F270" s="289">
        <v>-0.59</v>
      </c>
      <c r="G270" s="290">
        <v>105955.079</v>
      </c>
      <c r="H270" s="290">
        <v>39340.642</v>
      </c>
      <c r="I270" s="290">
        <v>145295.72099999999</v>
      </c>
      <c r="J270" s="290">
        <v>39</v>
      </c>
      <c r="K270" s="291">
        <v>5.72</v>
      </c>
      <c r="L270" s="291">
        <v>1.19</v>
      </c>
      <c r="M270" s="291">
        <v>4.63</v>
      </c>
      <c r="N270" s="291">
        <v>11.54</v>
      </c>
    </row>
    <row r="271" spans="1:14">
      <c r="A271" s="178"/>
      <c r="B271" s="178"/>
      <c r="C271" s="174"/>
      <c r="D271" s="174"/>
      <c r="E271" s="174"/>
      <c r="F271" s="175"/>
      <c r="G271" s="176"/>
      <c r="H271" s="176"/>
      <c r="I271" s="176"/>
      <c r="J271" s="176"/>
      <c r="K271" s="177"/>
      <c r="L271" s="177"/>
      <c r="M271" s="177"/>
      <c r="N271" s="177"/>
    </row>
    <row r="272" spans="1:14">
      <c r="A272" s="178"/>
      <c r="B272" s="178" t="s">
        <v>824</v>
      </c>
      <c r="C272" s="284" t="s">
        <v>314</v>
      </c>
      <c r="D272" s="284"/>
      <c r="E272" s="284"/>
      <c r="F272" s="179"/>
      <c r="G272" s="180"/>
      <c r="H272" s="180"/>
      <c r="I272" s="180"/>
      <c r="J272" s="180"/>
      <c r="K272" s="181"/>
      <c r="L272" s="181"/>
      <c r="M272" s="181"/>
      <c r="N272" s="181"/>
    </row>
    <row r="273" spans="1:14">
      <c r="A273" s="178"/>
      <c r="B273" s="178"/>
      <c r="C273" s="178"/>
      <c r="D273" s="182" t="s">
        <v>825</v>
      </c>
      <c r="E273" s="182" t="s">
        <v>611</v>
      </c>
      <c r="F273" s="183">
        <v>-15791.124</v>
      </c>
      <c r="G273" s="184">
        <v>381488.663</v>
      </c>
      <c r="H273" s="184">
        <v>181782.446</v>
      </c>
      <c r="I273" s="184">
        <v>563271.10899999994</v>
      </c>
      <c r="J273" s="184">
        <v>107</v>
      </c>
      <c r="K273" s="185">
        <v>22.630000000000003</v>
      </c>
      <c r="L273" s="185">
        <v>3.05</v>
      </c>
      <c r="M273" s="185">
        <v>17.38</v>
      </c>
      <c r="N273" s="185">
        <v>43.06</v>
      </c>
    </row>
    <row r="274" spans="1:14">
      <c r="A274" s="178"/>
      <c r="B274" s="178"/>
      <c r="C274" s="288" t="s">
        <v>1306</v>
      </c>
      <c r="D274" s="288"/>
      <c r="E274" s="288"/>
      <c r="F274" s="289">
        <v>-15791.124</v>
      </c>
      <c r="G274" s="290">
        <v>381488.663</v>
      </c>
      <c r="H274" s="290">
        <v>181782.446</v>
      </c>
      <c r="I274" s="290">
        <v>563271.10899999994</v>
      </c>
      <c r="J274" s="290">
        <v>107</v>
      </c>
      <c r="K274" s="291">
        <v>22.630000000000003</v>
      </c>
      <c r="L274" s="291">
        <v>3.05</v>
      </c>
      <c r="M274" s="291">
        <v>17.38</v>
      </c>
      <c r="N274" s="291">
        <v>43.06</v>
      </c>
    </row>
    <row r="275" spans="1:14">
      <c r="A275" s="178"/>
      <c r="B275" s="178"/>
      <c r="C275" s="174"/>
      <c r="D275" s="174"/>
      <c r="E275" s="174"/>
      <c r="F275" s="175"/>
      <c r="G275" s="176"/>
      <c r="H275" s="176"/>
      <c r="I275" s="176"/>
      <c r="J275" s="176"/>
      <c r="K275" s="177"/>
      <c r="L275" s="177"/>
      <c r="M275" s="177"/>
      <c r="N275" s="177"/>
    </row>
    <row r="276" spans="1:14">
      <c r="A276" s="178"/>
      <c r="B276" s="178" t="s">
        <v>827</v>
      </c>
      <c r="C276" s="284" t="s">
        <v>324</v>
      </c>
      <c r="D276" s="284"/>
      <c r="E276" s="284"/>
      <c r="F276" s="179"/>
      <c r="G276" s="180"/>
      <c r="H276" s="180"/>
      <c r="I276" s="180"/>
      <c r="J276" s="180"/>
      <c r="K276" s="181"/>
      <c r="L276" s="181"/>
      <c r="M276" s="181"/>
      <c r="N276" s="181"/>
    </row>
    <row r="277" spans="1:14">
      <c r="A277" s="178"/>
      <c r="B277" s="178"/>
      <c r="C277" s="178"/>
      <c r="D277" s="182" t="s">
        <v>828</v>
      </c>
      <c r="E277" s="182" t="s">
        <v>611</v>
      </c>
      <c r="F277" s="183">
        <v>-22429.55</v>
      </c>
      <c r="G277" s="184">
        <v>146758.81299999999</v>
      </c>
      <c r="H277" s="184">
        <v>51996.21</v>
      </c>
      <c r="I277" s="184">
        <v>198755.02299999999</v>
      </c>
      <c r="J277" s="184">
        <v>64</v>
      </c>
      <c r="K277" s="185">
        <v>7.82</v>
      </c>
      <c r="L277" s="185">
        <v>4.99</v>
      </c>
      <c r="M277" s="185">
        <v>2.63</v>
      </c>
      <c r="N277" s="185">
        <v>15.440000000000001</v>
      </c>
    </row>
    <row r="278" spans="1:14">
      <c r="A278" s="178"/>
      <c r="B278" s="178"/>
      <c r="C278" s="288" t="s">
        <v>1307</v>
      </c>
      <c r="D278" s="288"/>
      <c r="E278" s="288"/>
      <c r="F278" s="289">
        <v>-22429.55</v>
      </c>
      <c r="G278" s="290">
        <v>146758.81299999999</v>
      </c>
      <c r="H278" s="290">
        <v>51996.21</v>
      </c>
      <c r="I278" s="290">
        <v>198755.02299999999</v>
      </c>
      <c r="J278" s="290">
        <v>64</v>
      </c>
      <c r="K278" s="291">
        <v>7.82</v>
      </c>
      <c r="L278" s="291">
        <v>4.99</v>
      </c>
      <c r="M278" s="291">
        <v>2.63</v>
      </c>
      <c r="N278" s="291">
        <v>15.440000000000001</v>
      </c>
    </row>
    <row r="279" spans="1:14">
      <c r="A279" s="178"/>
      <c r="B279" s="178"/>
      <c r="C279" s="174"/>
      <c r="D279" s="174"/>
      <c r="E279" s="174"/>
      <c r="F279" s="175"/>
      <c r="G279" s="176"/>
      <c r="H279" s="176"/>
      <c r="I279" s="176"/>
      <c r="J279" s="176"/>
      <c r="K279" s="177"/>
      <c r="L279" s="177"/>
      <c r="M279" s="177"/>
      <c r="N279" s="177"/>
    </row>
    <row r="280" spans="1:14">
      <c r="A280" s="288" t="s">
        <v>1308</v>
      </c>
      <c r="B280" s="288"/>
      <c r="C280" s="288"/>
      <c r="D280" s="288"/>
      <c r="E280" s="288"/>
      <c r="F280" s="289">
        <v>-668730.33299999998</v>
      </c>
      <c r="G280" s="290">
        <v>6663654.9450000003</v>
      </c>
      <c r="H280" s="290">
        <v>2790930.2710000002</v>
      </c>
      <c r="I280" s="290">
        <v>9454585.216</v>
      </c>
      <c r="J280" s="290">
        <v>3995</v>
      </c>
      <c r="K280" s="291">
        <v>426.01000000000005</v>
      </c>
      <c r="L280" s="291">
        <v>36.410000000000004</v>
      </c>
      <c r="M280" s="291">
        <v>263.77000000000004</v>
      </c>
      <c r="N280" s="291">
        <v>726.19</v>
      </c>
    </row>
    <row r="281" spans="1:14">
      <c r="A281" s="174"/>
      <c r="B281" s="174"/>
      <c r="C281" s="174"/>
      <c r="D281" s="174"/>
      <c r="E281" s="174"/>
      <c r="F281" s="175"/>
      <c r="G281" s="176"/>
      <c r="H281" s="176"/>
      <c r="I281" s="176"/>
      <c r="J281" s="176"/>
      <c r="K281" s="177"/>
      <c r="L281" s="177"/>
      <c r="M281" s="177"/>
      <c r="N281" s="177"/>
    </row>
    <row r="282" spans="1:14">
      <c r="A282" s="284" t="s">
        <v>831</v>
      </c>
      <c r="B282" s="284"/>
      <c r="C282" s="284"/>
      <c r="D282" s="284"/>
      <c r="E282" s="284"/>
      <c r="F282" s="179"/>
      <c r="G282" s="180"/>
      <c r="H282" s="180"/>
      <c r="I282" s="180"/>
      <c r="J282" s="180"/>
      <c r="K282" s="181"/>
      <c r="L282" s="181"/>
      <c r="M282" s="181"/>
      <c r="N282" s="181"/>
    </row>
    <row r="283" spans="1:14">
      <c r="A283" s="178"/>
      <c r="B283" s="178" t="s">
        <v>832</v>
      </c>
      <c r="C283" s="284" t="s">
        <v>288</v>
      </c>
      <c r="D283" s="284"/>
      <c r="E283" s="284"/>
      <c r="F283" s="179"/>
      <c r="G283" s="180"/>
      <c r="H283" s="180"/>
      <c r="I283" s="180"/>
      <c r="J283" s="180"/>
      <c r="K283" s="181"/>
      <c r="L283" s="181"/>
      <c r="M283" s="181"/>
      <c r="N283" s="181"/>
    </row>
    <row r="284" spans="1:14">
      <c r="A284" s="178"/>
      <c r="B284" s="178"/>
      <c r="C284" s="178"/>
      <c r="D284" s="182" t="s">
        <v>833</v>
      </c>
      <c r="E284" s="182" t="s">
        <v>611</v>
      </c>
      <c r="F284" s="183">
        <v>-4415.5339999999997</v>
      </c>
      <c r="G284" s="184">
        <v>91819.963000000003</v>
      </c>
      <c r="H284" s="184">
        <v>71765.031000000003</v>
      </c>
      <c r="I284" s="184">
        <v>163584.99400000001</v>
      </c>
      <c r="J284" s="184">
        <v>31</v>
      </c>
      <c r="K284" s="185">
        <v>3.78</v>
      </c>
      <c r="L284" s="185">
        <v>2.88</v>
      </c>
      <c r="M284" s="185">
        <v>3.55</v>
      </c>
      <c r="N284" s="185">
        <v>10.210000000000001</v>
      </c>
    </row>
    <row r="285" spans="1:14">
      <c r="A285" s="178"/>
      <c r="B285" s="178"/>
      <c r="C285" s="178"/>
      <c r="D285" s="178" t="s">
        <v>834</v>
      </c>
      <c r="E285" s="178" t="s">
        <v>611</v>
      </c>
      <c r="F285" s="179">
        <v>-10995.454</v>
      </c>
      <c r="G285" s="180">
        <v>195404.62899999999</v>
      </c>
      <c r="H285" s="180">
        <v>158584.54699999999</v>
      </c>
      <c r="I285" s="180">
        <v>353989.17599999998</v>
      </c>
      <c r="J285" s="180">
        <v>100</v>
      </c>
      <c r="K285" s="181">
        <v>8.81</v>
      </c>
      <c r="L285" s="181">
        <v>3.45</v>
      </c>
      <c r="M285" s="181">
        <v>10.220000000000001</v>
      </c>
      <c r="N285" s="181">
        <v>22.480000000000004</v>
      </c>
    </row>
    <row r="286" spans="1:14">
      <c r="A286" s="178"/>
      <c r="B286" s="178"/>
      <c r="C286" s="178"/>
      <c r="D286" s="182" t="s">
        <v>835</v>
      </c>
      <c r="E286" s="182" t="s">
        <v>611</v>
      </c>
      <c r="F286" s="183">
        <v>-25773.52</v>
      </c>
      <c r="G286" s="184">
        <v>329982.647</v>
      </c>
      <c r="H286" s="184">
        <v>172919.56</v>
      </c>
      <c r="I286" s="184">
        <v>502902.20699999999</v>
      </c>
      <c r="J286" s="184">
        <v>197</v>
      </c>
      <c r="K286" s="185">
        <v>15.55</v>
      </c>
      <c r="L286" s="185">
        <v>8.7799999999999994</v>
      </c>
      <c r="M286" s="185">
        <v>15.47</v>
      </c>
      <c r="N286" s="185">
        <v>39.799999999999997</v>
      </c>
    </row>
    <row r="287" spans="1:14">
      <c r="A287" s="178"/>
      <c r="B287" s="178"/>
      <c r="C287" s="178"/>
      <c r="D287" s="178" t="s">
        <v>836</v>
      </c>
      <c r="E287" s="178" t="s">
        <v>611</v>
      </c>
      <c r="F287" s="179">
        <v>-11285.314</v>
      </c>
      <c r="G287" s="180">
        <v>268737.06199999998</v>
      </c>
      <c r="H287" s="180">
        <v>145493.69899999999</v>
      </c>
      <c r="I287" s="180">
        <v>414230.76099999994</v>
      </c>
      <c r="J287" s="180">
        <v>146</v>
      </c>
      <c r="K287" s="181">
        <v>12.11</v>
      </c>
      <c r="L287" s="181">
        <v>7.27</v>
      </c>
      <c r="M287" s="181">
        <v>11.21</v>
      </c>
      <c r="N287" s="181">
        <v>30.59</v>
      </c>
    </row>
    <row r="288" spans="1:14">
      <c r="A288" s="178"/>
      <c r="B288" s="178"/>
      <c r="C288" s="178"/>
      <c r="D288" s="182" t="s">
        <v>837</v>
      </c>
      <c r="E288" s="182" t="s">
        <v>611</v>
      </c>
      <c r="F288" s="183">
        <v>-10286.263000000001</v>
      </c>
      <c r="G288" s="184">
        <v>371484.07199999999</v>
      </c>
      <c r="H288" s="184">
        <v>163392.53200000001</v>
      </c>
      <c r="I288" s="184">
        <v>534876.60400000005</v>
      </c>
      <c r="J288" s="184">
        <v>218</v>
      </c>
      <c r="K288" s="185">
        <v>22.42</v>
      </c>
      <c r="L288" s="185">
        <v>4.13</v>
      </c>
      <c r="M288" s="185">
        <v>15.223000000000003</v>
      </c>
      <c r="N288" s="185">
        <v>41.773000000000003</v>
      </c>
    </row>
    <row r="289" spans="1:14">
      <c r="A289" s="178"/>
      <c r="B289" s="178"/>
      <c r="C289" s="288" t="s">
        <v>1309</v>
      </c>
      <c r="D289" s="288"/>
      <c r="E289" s="288"/>
      <c r="F289" s="289">
        <v>-62756.084999999999</v>
      </c>
      <c r="G289" s="290">
        <v>1257428.3729999999</v>
      </c>
      <c r="H289" s="290">
        <v>712155.36899999995</v>
      </c>
      <c r="I289" s="290">
        <v>1969583.7419999999</v>
      </c>
      <c r="J289" s="290">
        <v>692</v>
      </c>
      <c r="K289" s="291">
        <v>62.67</v>
      </c>
      <c r="L289" s="291">
        <v>26.509999999999998</v>
      </c>
      <c r="M289" s="291">
        <v>55.673000000000002</v>
      </c>
      <c r="N289" s="291">
        <v>144.85300000000001</v>
      </c>
    </row>
    <row r="290" spans="1:14">
      <c r="A290" s="178"/>
      <c r="B290" s="178"/>
      <c r="C290" s="174"/>
      <c r="D290" s="174"/>
      <c r="E290" s="174"/>
      <c r="F290" s="175"/>
      <c r="G290" s="176"/>
      <c r="H290" s="176"/>
      <c r="I290" s="176"/>
      <c r="J290" s="176"/>
      <c r="K290" s="177"/>
      <c r="L290" s="177"/>
      <c r="M290" s="177"/>
      <c r="N290" s="177"/>
    </row>
    <row r="291" spans="1:14">
      <c r="A291" s="178"/>
      <c r="B291" s="178" t="s">
        <v>839</v>
      </c>
      <c r="C291" s="284" t="s">
        <v>289</v>
      </c>
      <c r="D291" s="284"/>
      <c r="E291" s="284"/>
      <c r="F291" s="179"/>
      <c r="G291" s="180"/>
      <c r="H291" s="180"/>
      <c r="I291" s="180"/>
      <c r="J291" s="180"/>
      <c r="K291" s="181"/>
      <c r="L291" s="181"/>
      <c r="M291" s="181"/>
      <c r="N291" s="181"/>
    </row>
    <row r="292" spans="1:14">
      <c r="A292" s="178"/>
      <c r="B292" s="178"/>
      <c r="C292" s="178"/>
      <c r="D292" s="182" t="s">
        <v>840</v>
      </c>
      <c r="E292" s="182" t="s">
        <v>611</v>
      </c>
      <c r="F292" s="183">
        <v>-5891.9160000000002</v>
      </c>
      <c r="G292" s="184">
        <v>119742.77</v>
      </c>
      <c r="H292" s="184">
        <v>45390.413999999997</v>
      </c>
      <c r="I292" s="184">
        <v>165133.18400000001</v>
      </c>
      <c r="J292" s="184">
        <v>35</v>
      </c>
      <c r="K292" s="185">
        <v>5.94</v>
      </c>
      <c r="L292" s="185">
        <v>1.84</v>
      </c>
      <c r="M292" s="185">
        <v>4.4000000000000004</v>
      </c>
      <c r="N292" s="185">
        <v>12.18</v>
      </c>
    </row>
    <row r="293" spans="1:14">
      <c r="A293" s="178"/>
      <c r="B293" s="178"/>
      <c r="C293" s="178"/>
      <c r="D293" s="178" t="s">
        <v>841</v>
      </c>
      <c r="E293" s="178" t="s">
        <v>611</v>
      </c>
      <c r="F293" s="179">
        <v>-18045.355</v>
      </c>
      <c r="G293" s="180">
        <v>677661.76599999995</v>
      </c>
      <c r="H293" s="180">
        <v>297506.33399999997</v>
      </c>
      <c r="I293" s="180">
        <v>975168.09999999986</v>
      </c>
      <c r="J293" s="180">
        <v>395</v>
      </c>
      <c r="K293" s="181">
        <v>41.29</v>
      </c>
      <c r="L293" s="181">
        <v>5.18</v>
      </c>
      <c r="M293" s="181">
        <v>27.4</v>
      </c>
      <c r="N293" s="181">
        <v>73.87</v>
      </c>
    </row>
    <row r="294" spans="1:14">
      <c r="A294" s="178"/>
      <c r="B294" s="178"/>
      <c r="C294" s="178"/>
      <c r="D294" s="182" t="s">
        <v>842</v>
      </c>
      <c r="E294" s="182" t="s">
        <v>611</v>
      </c>
      <c r="F294" s="183">
        <v>-3176.4859999999999</v>
      </c>
      <c r="G294" s="184">
        <v>203165.63099999999</v>
      </c>
      <c r="H294" s="184">
        <v>72669.074999999997</v>
      </c>
      <c r="I294" s="184">
        <v>275834.70600000001</v>
      </c>
      <c r="J294" s="184">
        <v>97</v>
      </c>
      <c r="K294" s="185">
        <v>13.15</v>
      </c>
      <c r="L294" s="185">
        <v>1.56</v>
      </c>
      <c r="M294" s="185">
        <v>6.75</v>
      </c>
      <c r="N294" s="185">
        <v>21.46</v>
      </c>
    </row>
    <row r="295" spans="1:14">
      <c r="A295" s="178"/>
      <c r="B295" s="178"/>
      <c r="C295" s="178"/>
      <c r="D295" s="178" t="s">
        <v>843</v>
      </c>
      <c r="E295" s="178" t="s">
        <v>611</v>
      </c>
      <c r="F295" s="179">
        <v>-10415.865</v>
      </c>
      <c r="G295" s="180">
        <v>184570.886</v>
      </c>
      <c r="H295" s="180">
        <v>55799.445</v>
      </c>
      <c r="I295" s="180">
        <v>240370.33100000001</v>
      </c>
      <c r="J295" s="180">
        <v>92</v>
      </c>
      <c r="K295" s="181">
        <v>5.13</v>
      </c>
      <c r="L295" s="181">
        <v>10.86</v>
      </c>
      <c r="M295" s="181">
        <v>7.14</v>
      </c>
      <c r="N295" s="181">
        <v>23.13</v>
      </c>
    </row>
    <row r="296" spans="1:14">
      <c r="A296" s="178"/>
      <c r="B296" s="178"/>
      <c r="C296" s="178"/>
      <c r="D296" s="182" t="s">
        <v>844</v>
      </c>
      <c r="E296" s="182" t="s">
        <v>611</v>
      </c>
      <c r="F296" s="183">
        <v>-9660.2710000000006</v>
      </c>
      <c r="G296" s="184">
        <v>186318.24400000001</v>
      </c>
      <c r="H296" s="184">
        <v>30525.471000000001</v>
      </c>
      <c r="I296" s="184">
        <v>216843.715</v>
      </c>
      <c r="J296" s="184">
        <v>62</v>
      </c>
      <c r="K296" s="185">
        <v>7.86</v>
      </c>
      <c r="L296" s="185">
        <v>4.6399999999999997</v>
      </c>
      <c r="M296" s="185">
        <v>7.24</v>
      </c>
      <c r="N296" s="185">
        <v>19.740000000000002</v>
      </c>
    </row>
    <row r="297" spans="1:14">
      <c r="A297" s="178"/>
      <c r="B297" s="178"/>
      <c r="C297" s="288" t="s">
        <v>1310</v>
      </c>
      <c r="D297" s="288"/>
      <c r="E297" s="288"/>
      <c r="F297" s="289">
        <v>-47189.893000000004</v>
      </c>
      <c r="G297" s="290">
        <v>1371459.2969999998</v>
      </c>
      <c r="H297" s="290">
        <v>501890.739</v>
      </c>
      <c r="I297" s="290">
        <v>1873350.0359999998</v>
      </c>
      <c r="J297" s="290">
        <v>681</v>
      </c>
      <c r="K297" s="291">
        <v>73.36999999999999</v>
      </c>
      <c r="L297" s="291">
        <v>24.08</v>
      </c>
      <c r="M297" s="291">
        <v>52.93</v>
      </c>
      <c r="N297" s="291">
        <v>150.38</v>
      </c>
    </row>
    <row r="298" spans="1:14">
      <c r="A298" s="178"/>
      <c r="B298" s="178"/>
      <c r="C298" s="174"/>
      <c r="D298" s="174"/>
      <c r="E298" s="174"/>
      <c r="F298" s="175"/>
      <c r="G298" s="176"/>
      <c r="H298" s="176"/>
      <c r="I298" s="176"/>
      <c r="J298" s="176"/>
      <c r="K298" s="177"/>
      <c r="L298" s="177"/>
      <c r="M298" s="177"/>
      <c r="N298" s="177"/>
    </row>
    <row r="299" spans="1:14">
      <c r="A299" s="178"/>
      <c r="B299" s="178" t="s">
        <v>846</v>
      </c>
      <c r="C299" s="284" t="s">
        <v>319</v>
      </c>
      <c r="D299" s="284"/>
      <c r="E299" s="284"/>
      <c r="F299" s="179"/>
      <c r="G299" s="180"/>
      <c r="H299" s="180"/>
      <c r="I299" s="180"/>
      <c r="J299" s="180"/>
      <c r="K299" s="181"/>
      <c r="L299" s="181"/>
      <c r="M299" s="181"/>
      <c r="N299" s="181"/>
    </row>
    <row r="300" spans="1:14">
      <c r="A300" s="178"/>
      <c r="B300" s="178"/>
      <c r="C300" s="178"/>
      <c r="D300" s="182" t="s">
        <v>847</v>
      </c>
      <c r="E300" s="182" t="s">
        <v>611</v>
      </c>
      <c r="F300" s="183">
        <v>-8641.16</v>
      </c>
      <c r="G300" s="184">
        <v>196139.397</v>
      </c>
      <c r="H300" s="184">
        <v>96160.388000000006</v>
      </c>
      <c r="I300" s="184">
        <v>292299.78500000003</v>
      </c>
      <c r="J300" s="184">
        <v>73</v>
      </c>
      <c r="K300" s="185">
        <v>9.25</v>
      </c>
      <c r="L300" s="185">
        <v>4.08</v>
      </c>
      <c r="M300" s="185">
        <v>5.6</v>
      </c>
      <c r="N300" s="185">
        <v>18.93</v>
      </c>
    </row>
    <row r="301" spans="1:14">
      <c r="A301" s="178"/>
      <c r="B301" s="178"/>
      <c r="C301" s="288" t="s">
        <v>1311</v>
      </c>
      <c r="D301" s="288"/>
      <c r="E301" s="288"/>
      <c r="F301" s="289">
        <v>-8641.16</v>
      </c>
      <c r="G301" s="290">
        <v>196139.397</v>
      </c>
      <c r="H301" s="290">
        <v>96160.388000000006</v>
      </c>
      <c r="I301" s="290">
        <v>292299.78500000003</v>
      </c>
      <c r="J301" s="290">
        <v>73</v>
      </c>
      <c r="K301" s="291">
        <v>9.25</v>
      </c>
      <c r="L301" s="291">
        <v>4.08</v>
      </c>
      <c r="M301" s="291">
        <v>5.6</v>
      </c>
      <c r="N301" s="291">
        <v>18.93</v>
      </c>
    </row>
    <row r="302" spans="1:14">
      <c r="A302" s="178"/>
      <c r="B302" s="178"/>
      <c r="C302" s="174"/>
      <c r="D302" s="174"/>
      <c r="E302" s="174"/>
      <c r="F302" s="175"/>
      <c r="G302" s="176"/>
      <c r="H302" s="176"/>
      <c r="I302" s="176"/>
      <c r="J302" s="176"/>
      <c r="K302" s="177"/>
      <c r="L302" s="177"/>
      <c r="M302" s="177"/>
      <c r="N302" s="177"/>
    </row>
    <row r="303" spans="1:14">
      <c r="A303" s="288" t="s">
        <v>1312</v>
      </c>
      <c r="B303" s="288"/>
      <c r="C303" s="288"/>
      <c r="D303" s="288"/>
      <c r="E303" s="288"/>
      <c r="F303" s="289">
        <v>-118587.13800000001</v>
      </c>
      <c r="G303" s="290">
        <v>2825027.0669999998</v>
      </c>
      <c r="H303" s="290">
        <v>1310206.4959999998</v>
      </c>
      <c r="I303" s="290">
        <v>4135233.5629999996</v>
      </c>
      <c r="J303" s="290">
        <v>1446</v>
      </c>
      <c r="K303" s="291">
        <v>145.29000000000002</v>
      </c>
      <c r="L303" s="291">
        <v>54.67</v>
      </c>
      <c r="M303" s="291">
        <v>114.20299999999999</v>
      </c>
      <c r="N303" s="291">
        <v>314.16300000000001</v>
      </c>
    </row>
    <row r="304" spans="1:14">
      <c r="A304" s="174"/>
      <c r="B304" s="174"/>
      <c r="C304" s="174"/>
      <c r="D304" s="174"/>
      <c r="E304" s="174"/>
      <c r="F304" s="175"/>
      <c r="G304" s="176"/>
      <c r="H304" s="176"/>
      <c r="I304" s="176"/>
      <c r="J304" s="176"/>
      <c r="K304" s="177"/>
      <c r="L304" s="177"/>
      <c r="M304" s="177"/>
      <c r="N304" s="177"/>
    </row>
    <row r="305" spans="1:14">
      <c r="A305" s="284" t="s">
        <v>850</v>
      </c>
      <c r="B305" s="284"/>
      <c r="C305" s="284"/>
      <c r="D305" s="284"/>
      <c r="E305" s="284"/>
      <c r="F305" s="179"/>
      <c r="G305" s="180"/>
      <c r="H305" s="180"/>
      <c r="I305" s="180"/>
      <c r="J305" s="180"/>
      <c r="K305" s="181"/>
      <c r="L305" s="181"/>
      <c r="M305" s="181"/>
      <c r="N305" s="181"/>
    </row>
    <row r="306" spans="1:14">
      <c r="A306" s="178"/>
      <c r="B306" s="178" t="s">
        <v>851</v>
      </c>
      <c r="C306" s="284" t="s">
        <v>290</v>
      </c>
      <c r="D306" s="284"/>
      <c r="E306" s="284"/>
      <c r="F306" s="179"/>
      <c r="G306" s="180"/>
      <c r="H306" s="180"/>
      <c r="I306" s="180"/>
      <c r="J306" s="180"/>
      <c r="K306" s="181"/>
      <c r="L306" s="181"/>
      <c r="M306" s="181"/>
      <c r="N306" s="181"/>
    </row>
    <row r="307" spans="1:14">
      <c r="A307" s="178"/>
      <c r="B307" s="178"/>
      <c r="C307" s="178"/>
      <c r="D307" s="182" t="s">
        <v>852</v>
      </c>
      <c r="E307" s="182" t="s">
        <v>611</v>
      </c>
      <c r="F307" s="183">
        <v>-57798.107000000004</v>
      </c>
      <c r="G307" s="184">
        <v>863071.06</v>
      </c>
      <c r="H307" s="184">
        <v>345533.848</v>
      </c>
      <c r="I307" s="184">
        <v>1208604.9080000001</v>
      </c>
      <c r="J307" s="184">
        <v>539</v>
      </c>
      <c r="K307" s="185">
        <v>54.15</v>
      </c>
      <c r="L307" s="185">
        <v>2.74</v>
      </c>
      <c r="M307" s="185">
        <v>36</v>
      </c>
      <c r="N307" s="185">
        <v>92.89</v>
      </c>
    </row>
    <row r="308" spans="1:14">
      <c r="A308" s="178"/>
      <c r="B308" s="178"/>
      <c r="C308" s="288" t="s">
        <v>1313</v>
      </c>
      <c r="D308" s="288"/>
      <c r="E308" s="288"/>
      <c r="F308" s="289">
        <v>-57798.107000000004</v>
      </c>
      <c r="G308" s="290">
        <v>863071.06</v>
      </c>
      <c r="H308" s="290">
        <v>345533.848</v>
      </c>
      <c r="I308" s="290">
        <v>1208604.9080000001</v>
      </c>
      <c r="J308" s="290">
        <v>539</v>
      </c>
      <c r="K308" s="291">
        <v>54.15</v>
      </c>
      <c r="L308" s="291">
        <v>2.74</v>
      </c>
      <c r="M308" s="291">
        <v>36</v>
      </c>
      <c r="N308" s="291">
        <v>92.89</v>
      </c>
    </row>
    <row r="309" spans="1:14">
      <c r="A309" s="178"/>
      <c r="B309" s="178"/>
      <c r="C309" s="174"/>
      <c r="D309" s="174"/>
      <c r="E309" s="174"/>
      <c r="F309" s="175"/>
      <c r="G309" s="176"/>
      <c r="H309" s="176"/>
      <c r="I309" s="176"/>
      <c r="J309" s="176"/>
      <c r="K309" s="177"/>
      <c r="L309" s="177"/>
      <c r="M309" s="177"/>
      <c r="N309" s="177"/>
    </row>
    <row r="310" spans="1:14">
      <c r="A310" s="178"/>
      <c r="B310" s="178" t="s">
        <v>854</v>
      </c>
      <c r="C310" s="284" t="s">
        <v>286</v>
      </c>
      <c r="D310" s="284"/>
      <c r="E310" s="284"/>
      <c r="F310" s="179"/>
      <c r="G310" s="180"/>
      <c r="H310" s="180"/>
      <c r="I310" s="180"/>
      <c r="J310" s="180"/>
      <c r="K310" s="181"/>
      <c r="L310" s="181"/>
      <c r="M310" s="181"/>
      <c r="N310" s="181"/>
    </row>
    <row r="311" spans="1:14">
      <c r="A311" s="178"/>
      <c r="B311" s="178"/>
      <c r="C311" s="178"/>
      <c r="D311" s="182" t="s">
        <v>855</v>
      </c>
      <c r="E311" s="182" t="s">
        <v>611</v>
      </c>
      <c r="F311" s="183">
        <v>-9176.6710000000003</v>
      </c>
      <c r="G311" s="184">
        <v>410870.98300000001</v>
      </c>
      <c r="H311" s="184">
        <v>207962.791</v>
      </c>
      <c r="I311" s="184">
        <v>618833.77399999998</v>
      </c>
      <c r="J311" s="184">
        <v>142</v>
      </c>
      <c r="K311" s="185">
        <v>20.260000000000002</v>
      </c>
      <c r="L311" s="185">
        <v>11.36</v>
      </c>
      <c r="M311" s="185">
        <v>16.329999999999998</v>
      </c>
      <c r="N311" s="185">
        <v>47.95</v>
      </c>
    </row>
    <row r="312" spans="1:14">
      <c r="A312" s="178"/>
      <c r="B312" s="178"/>
      <c r="C312" s="178"/>
      <c r="D312" s="178" t="s">
        <v>856</v>
      </c>
      <c r="E312" s="178" t="s">
        <v>611</v>
      </c>
      <c r="F312" s="179">
        <v>-49574.868000000002</v>
      </c>
      <c r="G312" s="180">
        <v>1230417.1980000001</v>
      </c>
      <c r="H312" s="180">
        <v>495114.29100000003</v>
      </c>
      <c r="I312" s="180">
        <v>1725531.4890000001</v>
      </c>
      <c r="J312" s="180">
        <v>697</v>
      </c>
      <c r="K312" s="181">
        <v>66.08</v>
      </c>
      <c r="L312" s="181">
        <v>8.9700000000000006</v>
      </c>
      <c r="M312" s="181">
        <v>49.62</v>
      </c>
      <c r="N312" s="181">
        <v>124.66999999999999</v>
      </c>
    </row>
    <row r="313" spans="1:14">
      <c r="A313" s="178"/>
      <c r="B313" s="178"/>
      <c r="C313" s="178"/>
      <c r="D313" s="182" t="s">
        <v>857</v>
      </c>
      <c r="E313" s="182" t="s">
        <v>611</v>
      </c>
      <c r="F313" s="183">
        <v>-49130.446000000004</v>
      </c>
      <c r="G313" s="184">
        <v>954471.85600000003</v>
      </c>
      <c r="H313" s="184">
        <v>385221.092</v>
      </c>
      <c r="I313" s="184">
        <v>1339692.9480000001</v>
      </c>
      <c r="J313" s="184">
        <v>617</v>
      </c>
      <c r="K313" s="185">
        <v>61.44</v>
      </c>
      <c r="L313" s="185">
        <v>7.26</v>
      </c>
      <c r="M313" s="185">
        <v>33.200000000000003</v>
      </c>
      <c r="N313" s="185">
        <v>101.9</v>
      </c>
    </row>
    <row r="314" spans="1:14">
      <c r="A314" s="178"/>
      <c r="B314" s="178"/>
      <c r="C314" s="288" t="s">
        <v>1314</v>
      </c>
      <c r="D314" s="288"/>
      <c r="E314" s="288"/>
      <c r="F314" s="289">
        <v>-107881.98500000002</v>
      </c>
      <c r="G314" s="290">
        <v>2595760.037</v>
      </c>
      <c r="H314" s="290">
        <v>1088298.1740000001</v>
      </c>
      <c r="I314" s="290">
        <v>3684058.2110000001</v>
      </c>
      <c r="J314" s="290">
        <v>1456</v>
      </c>
      <c r="K314" s="291">
        <v>147.78</v>
      </c>
      <c r="L314" s="291">
        <v>27.589999999999996</v>
      </c>
      <c r="M314" s="291">
        <v>99.149999999999991</v>
      </c>
      <c r="N314" s="291">
        <v>274.52</v>
      </c>
    </row>
    <row r="315" spans="1:14">
      <c r="A315" s="178"/>
      <c r="B315" s="178"/>
      <c r="C315" s="174"/>
      <c r="D315" s="174"/>
      <c r="E315" s="174"/>
      <c r="F315" s="175"/>
      <c r="G315" s="176"/>
      <c r="H315" s="176"/>
      <c r="I315" s="176"/>
      <c r="J315" s="176"/>
      <c r="K315" s="177"/>
      <c r="L315" s="177"/>
      <c r="M315" s="177"/>
      <c r="N315" s="177"/>
    </row>
    <row r="316" spans="1:14">
      <c r="A316" s="178"/>
      <c r="B316" s="178" t="s">
        <v>859</v>
      </c>
      <c r="C316" s="284" t="s">
        <v>298</v>
      </c>
      <c r="D316" s="284"/>
      <c r="E316" s="284"/>
      <c r="F316" s="179"/>
      <c r="G316" s="180"/>
      <c r="H316" s="180"/>
      <c r="I316" s="180"/>
      <c r="J316" s="180"/>
      <c r="K316" s="181"/>
      <c r="L316" s="181"/>
      <c r="M316" s="181"/>
      <c r="N316" s="181"/>
    </row>
    <row r="317" spans="1:14">
      <c r="A317" s="178"/>
      <c r="B317" s="178"/>
      <c r="C317" s="178"/>
      <c r="D317" s="182" t="s">
        <v>860</v>
      </c>
      <c r="E317" s="182" t="s">
        <v>611</v>
      </c>
      <c r="F317" s="183">
        <v>-3116.9839999999999</v>
      </c>
      <c r="G317" s="184">
        <v>443409.315</v>
      </c>
      <c r="H317" s="184">
        <v>127577.371</v>
      </c>
      <c r="I317" s="184">
        <v>570986.68599999999</v>
      </c>
      <c r="J317" s="184">
        <v>256</v>
      </c>
      <c r="K317" s="185">
        <v>29.56</v>
      </c>
      <c r="L317" s="185">
        <v>5.86</v>
      </c>
      <c r="M317" s="185">
        <v>18.39</v>
      </c>
      <c r="N317" s="185">
        <v>53.81</v>
      </c>
    </row>
    <row r="318" spans="1:14">
      <c r="A318" s="178"/>
      <c r="B318" s="178"/>
      <c r="C318" s="178"/>
      <c r="D318" s="178" t="s">
        <v>861</v>
      </c>
      <c r="E318" s="178" t="s">
        <v>611</v>
      </c>
      <c r="F318" s="179">
        <v>-76.873999999999995</v>
      </c>
      <c r="G318" s="180">
        <v>25683.226999999999</v>
      </c>
      <c r="H318" s="180">
        <v>12191.172</v>
      </c>
      <c r="I318" s="180">
        <v>37874.398999999998</v>
      </c>
      <c r="J318" s="180">
        <v>2</v>
      </c>
      <c r="K318" s="181">
        <v>0.75</v>
      </c>
      <c r="L318" s="181">
        <v>0.54</v>
      </c>
      <c r="M318" s="181">
        <v>1.5</v>
      </c>
      <c r="N318" s="181">
        <v>2.79</v>
      </c>
    </row>
    <row r="319" spans="1:14">
      <c r="A319" s="178"/>
      <c r="B319" s="178"/>
      <c r="C319" s="288" t="s">
        <v>1315</v>
      </c>
      <c r="D319" s="288"/>
      <c r="E319" s="288"/>
      <c r="F319" s="289">
        <v>-3193.8579999999997</v>
      </c>
      <c r="G319" s="290">
        <v>469092.54200000002</v>
      </c>
      <c r="H319" s="290">
        <v>139768.54300000001</v>
      </c>
      <c r="I319" s="290">
        <v>608861.08499999996</v>
      </c>
      <c r="J319" s="290">
        <v>258</v>
      </c>
      <c r="K319" s="291">
        <v>30.31</v>
      </c>
      <c r="L319" s="291">
        <v>6.4</v>
      </c>
      <c r="M319" s="291">
        <v>19.89</v>
      </c>
      <c r="N319" s="291">
        <v>56.6</v>
      </c>
    </row>
    <row r="320" spans="1:14">
      <c r="A320" s="178"/>
      <c r="B320" s="178"/>
      <c r="C320" s="174"/>
      <c r="D320" s="174"/>
      <c r="E320" s="174"/>
      <c r="F320" s="175"/>
      <c r="G320" s="176"/>
      <c r="H320" s="176"/>
      <c r="I320" s="176"/>
      <c r="J320" s="176"/>
      <c r="K320" s="177"/>
      <c r="L320" s="177"/>
      <c r="M320" s="177"/>
      <c r="N320" s="177"/>
    </row>
    <row r="321" spans="1:14">
      <c r="A321" s="178"/>
      <c r="B321" s="178" t="s">
        <v>863</v>
      </c>
      <c r="C321" s="284" t="s">
        <v>316</v>
      </c>
      <c r="D321" s="284"/>
      <c r="E321" s="284"/>
      <c r="F321" s="179"/>
      <c r="G321" s="180"/>
      <c r="H321" s="180"/>
      <c r="I321" s="180"/>
      <c r="J321" s="180"/>
      <c r="K321" s="181"/>
      <c r="L321" s="181"/>
      <c r="M321" s="181"/>
      <c r="N321" s="181"/>
    </row>
    <row r="322" spans="1:14">
      <c r="A322" s="178"/>
      <c r="B322" s="178"/>
      <c r="C322" s="178"/>
      <c r="D322" s="182" t="s">
        <v>864</v>
      </c>
      <c r="E322" s="182" t="s">
        <v>611</v>
      </c>
      <c r="F322" s="183">
        <v>-11589.248</v>
      </c>
      <c r="G322" s="184">
        <v>141850.603</v>
      </c>
      <c r="H322" s="184">
        <v>58153.368999999999</v>
      </c>
      <c r="I322" s="184">
        <v>200003.97200000001</v>
      </c>
      <c r="J322" s="184">
        <v>57</v>
      </c>
      <c r="K322" s="185">
        <v>8.2200000000000006</v>
      </c>
      <c r="L322" s="185">
        <v>1.96</v>
      </c>
      <c r="M322" s="185">
        <v>4.34</v>
      </c>
      <c r="N322" s="185">
        <v>14.52</v>
      </c>
    </row>
    <row r="323" spans="1:14">
      <c r="A323" s="178"/>
      <c r="B323" s="178"/>
      <c r="C323" s="288" t="s">
        <v>1316</v>
      </c>
      <c r="D323" s="288"/>
      <c r="E323" s="288"/>
      <c r="F323" s="289">
        <v>-11589.248</v>
      </c>
      <c r="G323" s="290">
        <v>141850.603</v>
      </c>
      <c r="H323" s="290">
        <v>58153.368999999999</v>
      </c>
      <c r="I323" s="290">
        <v>200003.97200000001</v>
      </c>
      <c r="J323" s="290">
        <v>57</v>
      </c>
      <c r="K323" s="291">
        <v>8.2200000000000006</v>
      </c>
      <c r="L323" s="291">
        <v>1.96</v>
      </c>
      <c r="M323" s="291">
        <v>4.34</v>
      </c>
      <c r="N323" s="291">
        <v>14.52</v>
      </c>
    </row>
    <row r="324" spans="1:14">
      <c r="A324" s="178"/>
      <c r="B324" s="178"/>
      <c r="C324" s="174"/>
      <c r="D324" s="174"/>
      <c r="E324" s="174"/>
      <c r="F324" s="175"/>
      <c r="G324" s="176"/>
      <c r="H324" s="176"/>
      <c r="I324" s="176"/>
      <c r="J324" s="176"/>
      <c r="K324" s="177"/>
      <c r="L324" s="177"/>
      <c r="M324" s="177"/>
      <c r="N324" s="177"/>
    </row>
    <row r="325" spans="1:14">
      <c r="A325" s="178"/>
      <c r="B325" s="178" t="s">
        <v>866</v>
      </c>
      <c r="C325" s="284" t="s">
        <v>321</v>
      </c>
      <c r="D325" s="284"/>
      <c r="E325" s="284"/>
      <c r="F325" s="179"/>
      <c r="G325" s="180"/>
      <c r="H325" s="180"/>
      <c r="I325" s="180"/>
      <c r="J325" s="180"/>
      <c r="K325" s="181"/>
      <c r="L325" s="181"/>
      <c r="M325" s="181"/>
      <c r="N325" s="181"/>
    </row>
    <row r="326" spans="1:14">
      <c r="A326" s="178"/>
      <c r="B326" s="178"/>
      <c r="C326" s="178"/>
      <c r="D326" s="182" t="s">
        <v>867</v>
      </c>
      <c r="E326" s="182" t="s">
        <v>611</v>
      </c>
      <c r="F326" s="183">
        <v>-45858.548999999999</v>
      </c>
      <c r="G326" s="184">
        <v>135498.49400000001</v>
      </c>
      <c r="H326" s="184">
        <v>115695.607</v>
      </c>
      <c r="I326" s="184">
        <v>251194.10100000002</v>
      </c>
      <c r="J326" s="184">
        <v>41</v>
      </c>
      <c r="K326" s="185">
        <v>4.24</v>
      </c>
      <c r="L326" s="185">
        <v>2.36</v>
      </c>
      <c r="M326" s="185">
        <v>3.78</v>
      </c>
      <c r="N326" s="185">
        <v>10.379999999999999</v>
      </c>
    </row>
    <row r="327" spans="1:14">
      <c r="A327" s="178"/>
      <c r="B327" s="178"/>
      <c r="C327" s="288" t="s">
        <v>1317</v>
      </c>
      <c r="D327" s="288"/>
      <c r="E327" s="288"/>
      <c r="F327" s="289">
        <v>-45858.548999999999</v>
      </c>
      <c r="G327" s="290">
        <v>135498.49400000001</v>
      </c>
      <c r="H327" s="290">
        <v>115695.607</v>
      </c>
      <c r="I327" s="290">
        <v>251194.10100000002</v>
      </c>
      <c r="J327" s="290">
        <v>41</v>
      </c>
      <c r="K327" s="291">
        <v>4.24</v>
      </c>
      <c r="L327" s="291">
        <v>2.36</v>
      </c>
      <c r="M327" s="291">
        <v>3.78</v>
      </c>
      <c r="N327" s="291">
        <v>10.379999999999999</v>
      </c>
    </row>
    <row r="328" spans="1:14">
      <c r="A328" s="178"/>
      <c r="B328" s="178"/>
      <c r="C328" s="174"/>
      <c r="D328" s="174"/>
      <c r="E328" s="174"/>
      <c r="F328" s="175"/>
      <c r="G328" s="176"/>
      <c r="H328" s="176"/>
      <c r="I328" s="176"/>
      <c r="J328" s="176"/>
      <c r="K328" s="177"/>
      <c r="L328" s="177"/>
      <c r="M328" s="177"/>
      <c r="N328" s="177"/>
    </row>
    <row r="329" spans="1:14">
      <c r="A329" s="178"/>
      <c r="B329" s="178" t="s">
        <v>869</v>
      </c>
      <c r="C329" s="284" t="s">
        <v>301</v>
      </c>
      <c r="D329" s="284"/>
      <c r="E329" s="284"/>
      <c r="F329" s="179"/>
      <c r="G329" s="180"/>
      <c r="H329" s="180"/>
      <c r="I329" s="180"/>
      <c r="J329" s="180"/>
      <c r="K329" s="181"/>
      <c r="L329" s="181"/>
      <c r="M329" s="181"/>
      <c r="N329" s="181"/>
    </row>
    <row r="330" spans="1:14">
      <c r="A330" s="178"/>
      <c r="B330" s="178"/>
      <c r="C330" s="178"/>
      <c r="D330" s="182" t="s">
        <v>870</v>
      </c>
      <c r="E330" s="182" t="s">
        <v>611</v>
      </c>
      <c r="F330" s="183">
        <v>-33015.817000000003</v>
      </c>
      <c r="G330" s="184">
        <v>454889.93900000001</v>
      </c>
      <c r="H330" s="184">
        <v>223806.10200000001</v>
      </c>
      <c r="I330" s="184">
        <v>678696.04099999997</v>
      </c>
      <c r="J330" s="184">
        <v>228</v>
      </c>
      <c r="K330" s="185">
        <v>31.26</v>
      </c>
      <c r="L330" s="185">
        <v>1.7</v>
      </c>
      <c r="M330" s="185">
        <v>16.010000000000002</v>
      </c>
      <c r="N330" s="185">
        <v>48.97</v>
      </c>
    </row>
    <row r="331" spans="1:14">
      <c r="A331" s="178"/>
      <c r="B331" s="178"/>
      <c r="C331" s="288" t="s">
        <v>1318</v>
      </c>
      <c r="D331" s="288"/>
      <c r="E331" s="288"/>
      <c r="F331" s="289">
        <v>-33015.817000000003</v>
      </c>
      <c r="G331" s="290">
        <v>454889.93900000001</v>
      </c>
      <c r="H331" s="290">
        <v>223806.10200000001</v>
      </c>
      <c r="I331" s="290">
        <v>678696.04099999997</v>
      </c>
      <c r="J331" s="290">
        <v>228</v>
      </c>
      <c r="K331" s="291">
        <v>31.26</v>
      </c>
      <c r="L331" s="291">
        <v>1.7</v>
      </c>
      <c r="M331" s="291">
        <v>16.010000000000002</v>
      </c>
      <c r="N331" s="291">
        <v>48.97</v>
      </c>
    </row>
    <row r="332" spans="1:14">
      <c r="A332" s="178"/>
      <c r="B332" s="178"/>
      <c r="C332" s="174"/>
      <c r="D332" s="174"/>
      <c r="E332" s="174"/>
      <c r="F332" s="175"/>
      <c r="G332" s="176"/>
      <c r="H332" s="176"/>
      <c r="I332" s="176"/>
      <c r="J332" s="176"/>
      <c r="K332" s="177"/>
      <c r="L332" s="177"/>
      <c r="M332" s="177"/>
      <c r="N332" s="177"/>
    </row>
    <row r="333" spans="1:14">
      <c r="A333" s="178"/>
      <c r="B333" s="178" t="s">
        <v>872</v>
      </c>
      <c r="C333" s="284" t="s">
        <v>303</v>
      </c>
      <c r="D333" s="284"/>
      <c r="E333" s="284"/>
      <c r="F333" s="179"/>
      <c r="G333" s="180"/>
      <c r="H333" s="180"/>
      <c r="I333" s="180"/>
      <c r="J333" s="180"/>
      <c r="K333" s="181"/>
      <c r="L333" s="181"/>
      <c r="M333" s="181"/>
      <c r="N333" s="181"/>
    </row>
    <row r="334" spans="1:14">
      <c r="A334" s="178"/>
      <c r="B334" s="178"/>
      <c r="C334" s="178"/>
      <c r="D334" s="182" t="s">
        <v>873</v>
      </c>
      <c r="E334" s="182" t="s">
        <v>611</v>
      </c>
      <c r="F334" s="183">
        <v>-27407.159</v>
      </c>
      <c r="G334" s="184">
        <v>261274.00399999999</v>
      </c>
      <c r="H334" s="184">
        <v>104968.97500000001</v>
      </c>
      <c r="I334" s="184">
        <v>366242.97899999999</v>
      </c>
      <c r="J334" s="184">
        <v>134</v>
      </c>
      <c r="K334" s="185">
        <v>16.350000000000001</v>
      </c>
      <c r="L334" s="185">
        <v>1.98</v>
      </c>
      <c r="M334" s="185">
        <v>12.87</v>
      </c>
      <c r="N334" s="185">
        <v>31.200000000000003</v>
      </c>
    </row>
    <row r="335" spans="1:14">
      <c r="A335" s="178"/>
      <c r="B335" s="178"/>
      <c r="C335" s="178"/>
      <c r="D335" s="178" t="s">
        <v>874</v>
      </c>
      <c r="E335" s="178" t="s">
        <v>611</v>
      </c>
      <c r="F335" s="179">
        <v>-26209.011999999999</v>
      </c>
      <c r="G335" s="180">
        <v>142398.83799999999</v>
      </c>
      <c r="H335" s="180">
        <v>118385.909</v>
      </c>
      <c r="I335" s="180">
        <v>260784.74699999997</v>
      </c>
      <c r="J335" s="180">
        <v>80</v>
      </c>
      <c r="K335" s="181">
        <v>8.61</v>
      </c>
      <c r="L335" s="181">
        <v>2.35</v>
      </c>
      <c r="M335" s="181">
        <v>7.75</v>
      </c>
      <c r="N335" s="181">
        <v>18.71</v>
      </c>
    </row>
    <row r="336" spans="1:14">
      <c r="A336" s="178"/>
      <c r="B336" s="178"/>
      <c r="C336" s="288" t="s">
        <v>1319</v>
      </c>
      <c r="D336" s="288"/>
      <c r="E336" s="288"/>
      <c r="F336" s="289">
        <v>-53616.171000000002</v>
      </c>
      <c r="G336" s="290">
        <v>403672.84199999995</v>
      </c>
      <c r="H336" s="290">
        <v>223354.88400000002</v>
      </c>
      <c r="I336" s="290">
        <v>627027.72600000002</v>
      </c>
      <c r="J336" s="290">
        <v>214</v>
      </c>
      <c r="K336" s="291">
        <v>24.96</v>
      </c>
      <c r="L336" s="291">
        <v>4.33</v>
      </c>
      <c r="M336" s="291">
        <v>20.619999999999997</v>
      </c>
      <c r="N336" s="291">
        <v>49.91</v>
      </c>
    </row>
    <row r="337" spans="1:14">
      <c r="A337" s="178"/>
      <c r="B337" s="178"/>
      <c r="C337" s="174"/>
      <c r="D337" s="174"/>
      <c r="E337" s="174"/>
      <c r="F337" s="175"/>
      <c r="G337" s="176"/>
      <c r="H337" s="176"/>
      <c r="I337" s="176"/>
      <c r="J337" s="176"/>
      <c r="K337" s="177"/>
      <c r="L337" s="177"/>
      <c r="M337" s="177"/>
      <c r="N337" s="177"/>
    </row>
    <row r="338" spans="1:14">
      <c r="A338" s="178"/>
      <c r="B338" s="178" t="s">
        <v>876</v>
      </c>
      <c r="C338" s="284" t="s">
        <v>315</v>
      </c>
      <c r="D338" s="284"/>
      <c r="E338" s="284"/>
      <c r="F338" s="179"/>
      <c r="G338" s="180"/>
      <c r="H338" s="180"/>
      <c r="I338" s="180"/>
      <c r="J338" s="180"/>
      <c r="K338" s="181"/>
      <c r="L338" s="181"/>
      <c r="M338" s="181"/>
      <c r="N338" s="181"/>
    </row>
    <row r="339" spans="1:14">
      <c r="A339" s="178"/>
      <c r="B339" s="178"/>
      <c r="C339" s="178"/>
      <c r="D339" s="182" t="s">
        <v>877</v>
      </c>
      <c r="E339" s="182" t="s">
        <v>611</v>
      </c>
      <c r="F339" s="183">
        <v>-64212.597999999998</v>
      </c>
      <c r="G339" s="184">
        <v>209400.23499999999</v>
      </c>
      <c r="H339" s="184">
        <v>90644.645000000004</v>
      </c>
      <c r="I339" s="184">
        <v>300044.88</v>
      </c>
      <c r="J339" s="184">
        <v>94</v>
      </c>
      <c r="K339" s="185">
        <v>14.3</v>
      </c>
      <c r="L339" s="185">
        <v>0</v>
      </c>
      <c r="M339" s="185">
        <v>7.69</v>
      </c>
      <c r="N339" s="185">
        <v>21.990000000000002</v>
      </c>
    </row>
    <row r="340" spans="1:14">
      <c r="A340" s="178"/>
      <c r="B340" s="178"/>
      <c r="C340" s="288" t="s">
        <v>1320</v>
      </c>
      <c r="D340" s="288"/>
      <c r="E340" s="288"/>
      <c r="F340" s="289">
        <v>-64212.597999999998</v>
      </c>
      <c r="G340" s="290">
        <v>209400.23499999999</v>
      </c>
      <c r="H340" s="290">
        <v>90644.645000000004</v>
      </c>
      <c r="I340" s="290">
        <v>300044.88</v>
      </c>
      <c r="J340" s="290">
        <v>94</v>
      </c>
      <c r="K340" s="291">
        <v>14.3</v>
      </c>
      <c r="L340" s="291">
        <v>0</v>
      </c>
      <c r="M340" s="291">
        <v>7.69</v>
      </c>
      <c r="N340" s="291">
        <v>21.990000000000002</v>
      </c>
    </row>
    <row r="341" spans="1:14">
      <c r="A341" s="178"/>
      <c r="B341" s="178"/>
      <c r="C341" s="174"/>
      <c r="D341" s="174"/>
      <c r="E341" s="174"/>
      <c r="F341" s="175"/>
      <c r="G341" s="176"/>
      <c r="H341" s="176"/>
      <c r="I341" s="176"/>
      <c r="J341" s="176"/>
      <c r="K341" s="177"/>
      <c r="L341" s="177"/>
      <c r="M341" s="177"/>
      <c r="N341" s="177"/>
    </row>
    <row r="342" spans="1:14">
      <c r="A342" s="178"/>
      <c r="B342" s="178" t="s">
        <v>879</v>
      </c>
      <c r="C342" s="284" t="s">
        <v>297</v>
      </c>
      <c r="D342" s="284"/>
      <c r="E342" s="284"/>
      <c r="F342" s="179"/>
      <c r="G342" s="180"/>
      <c r="H342" s="180"/>
      <c r="I342" s="180"/>
      <c r="J342" s="180"/>
      <c r="K342" s="181"/>
      <c r="L342" s="181"/>
      <c r="M342" s="181"/>
      <c r="N342" s="181"/>
    </row>
    <row r="343" spans="1:14">
      <c r="A343" s="178"/>
      <c r="B343" s="178"/>
      <c r="C343" s="178"/>
      <c r="D343" s="182" t="s">
        <v>880</v>
      </c>
      <c r="E343" s="182" t="s">
        <v>611</v>
      </c>
      <c r="F343" s="183">
        <v>-119428.681</v>
      </c>
      <c r="G343" s="184">
        <v>609236.93099999998</v>
      </c>
      <c r="H343" s="184">
        <v>203042.80300000001</v>
      </c>
      <c r="I343" s="184">
        <v>812279.73399999994</v>
      </c>
      <c r="J343" s="184">
        <v>420</v>
      </c>
      <c r="K343" s="185">
        <v>42.11</v>
      </c>
      <c r="L343" s="185">
        <v>2.0699999999999998</v>
      </c>
      <c r="M343" s="185">
        <v>21.72</v>
      </c>
      <c r="N343" s="185">
        <v>65.900000000000006</v>
      </c>
    </row>
    <row r="344" spans="1:14">
      <c r="A344" s="178"/>
      <c r="B344" s="178"/>
      <c r="C344" s="288" t="s">
        <v>1321</v>
      </c>
      <c r="D344" s="288"/>
      <c r="E344" s="288"/>
      <c r="F344" s="289">
        <v>-119428.681</v>
      </c>
      <c r="G344" s="290">
        <v>609236.93099999998</v>
      </c>
      <c r="H344" s="290">
        <v>203042.80300000001</v>
      </c>
      <c r="I344" s="290">
        <v>812279.73399999994</v>
      </c>
      <c r="J344" s="290">
        <v>420</v>
      </c>
      <c r="K344" s="291">
        <v>42.11</v>
      </c>
      <c r="L344" s="291">
        <v>2.0699999999999998</v>
      </c>
      <c r="M344" s="291">
        <v>21.72</v>
      </c>
      <c r="N344" s="291">
        <v>65.900000000000006</v>
      </c>
    </row>
    <row r="345" spans="1:14">
      <c r="A345" s="178"/>
      <c r="B345" s="178"/>
      <c r="C345" s="174"/>
      <c r="D345" s="174"/>
      <c r="E345" s="174"/>
      <c r="F345" s="175"/>
      <c r="G345" s="176"/>
      <c r="H345" s="176"/>
      <c r="I345" s="176"/>
      <c r="J345" s="176"/>
      <c r="K345" s="177"/>
      <c r="L345" s="177"/>
      <c r="M345" s="177"/>
      <c r="N345" s="177"/>
    </row>
    <row r="346" spans="1:14">
      <c r="A346" s="178"/>
      <c r="B346" s="178" t="s">
        <v>882</v>
      </c>
      <c r="C346" s="284" t="s">
        <v>299</v>
      </c>
      <c r="D346" s="284"/>
      <c r="E346" s="284"/>
      <c r="F346" s="179"/>
      <c r="G346" s="180"/>
      <c r="H346" s="180"/>
      <c r="I346" s="180"/>
      <c r="J346" s="180"/>
      <c r="K346" s="181"/>
      <c r="L346" s="181"/>
      <c r="M346" s="181"/>
      <c r="N346" s="181"/>
    </row>
    <row r="347" spans="1:14">
      <c r="A347" s="178"/>
      <c r="B347" s="178"/>
      <c r="C347" s="178"/>
      <c r="D347" s="182" t="s">
        <v>883</v>
      </c>
      <c r="E347" s="182" t="s">
        <v>611</v>
      </c>
      <c r="F347" s="183">
        <v>-40792.175000000003</v>
      </c>
      <c r="G347" s="184">
        <v>452340.63</v>
      </c>
      <c r="H347" s="184">
        <v>154808.231</v>
      </c>
      <c r="I347" s="184">
        <v>607148.86100000003</v>
      </c>
      <c r="J347" s="184">
        <v>246</v>
      </c>
      <c r="K347" s="185">
        <v>29.98</v>
      </c>
      <c r="L347" s="185">
        <v>4.0599999999999996</v>
      </c>
      <c r="M347" s="185">
        <v>18.64</v>
      </c>
      <c r="N347" s="185">
        <v>52.68</v>
      </c>
    </row>
    <row r="348" spans="1:14">
      <c r="A348" s="178"/>
      <c r="B348" s="178"/>
      <c r="C348" s="288" t="s">
        <v>1322</v>
      </c>
      <c r="D348" s="288"/>
      <c r="E348" s="288"/>
      <c r="F348" s="289">
        <v>-40792.175000000003</v>
      </c>
      <c r="G348" s="290">
        <v>452340.63</v>
      </c>
      <c r="H348" s="290">
        <v>154808.231</v>
      </c>
      <c r="I348" s="290">
        <v>607148.86100000003</v>
      </c>
      <c r="J348" s="290">
        <v>246</v>
      </c>
      <c r="K348" s="291">
        <v>29.98</v>
      </c>
      <c r="L348" s="291">
        <v>4.0599999999999996</v>
      </c>
      <c r="M348" s="291">
        <v>18.64</v>
      </c>
      <c r="N348" s="291">
        <v>52.68</v>
      </c>
    </row>
    <row r="349" spans="1:14">
      <c r="A349" s="178"/>
      <c r="B349" s="178"/>
      <c r="C349" s="174"/>
      <c r="D349" s="174"/>
      <c r="E349" s="174"/>
      <c r="F349" s="175"/>
      <c r="G349" s="176"/>
      <c r="H349" s="176"/>
      <c r="I349" s="176"/>
      <c r="J349" s="176"/>
      <c r="K349" s="177"/>
      <c r="L349" s="177"/>
      <c r="M349" s="177"/>
      <c r="N349" s="177"/>
    </row>
    <row r="350" spans="1:14">
      <c r="A350" s="178"/>
      <c r="B350" s="178" t="s">
        <v>885</v>
      </c>
      <c r="C350" s="284" t="s">
        <v>325</v>
      </c>
      <c r="D350" s="284"/>
      <c r="E350" s="284"/>
      <c r="F350" s="179"/>
      <c r="G350" s="180"/>
      <c r="H350" s="180"/>
      <c r="I350" s="180"/>
      <c r="J350" s="180"/>
      <c r="K350" s="181"/>
      <c r="L350" s="181"/>
      <c r="M350" s="181"/>
      <c r="N350" s="181"/>
    </row>
    <row r="351" spans="1:14">
      <c r="A351" s="178"/>
      <c r="B351" s="178"/>
      <c r="C351" s="178"/>
      <c r="D351" s="182" t="s">
        <v>886</v>
      </c>
      <c r="E351" s="182" t="s">
        <v>611</v>
      </c>
      <c r="F351" s="183">
        <v>-6325.0360000000001</v>
      </c>
      <c r="G351" s="184">
        <v>147936.64000000001</v>
      </c>
      <c r="H351" s="184">
        <v>127578.519</v>
      </c>
      <c r="I351" s="184">
        <v>275515.15899999999</v>
      </c>
      <c r="J351" s="184">
        <v>49</v>
      </c>
      <c r="K351" s="185">
        <v>6.4</v>
      </c>
      <c r="L351" s="185">
        <v>3.5</v>
      </c>
      <c r="M351" s="185">
        <v>8.76</v>
      </c>
      <c r="N351" s="185">
        <v>18.66</v>
      </c>
    </row>
    <row r="352" spans="1:14">
      <c r="A352" s="178"/>
      <c r="B352" s="178"/>
      <c r="C352" s="288" t="s">
        <v>1323</v>
      </c>
      <c r="D352" s="288"/>
      <c r="E352" s="288"/>
      <c r="F352" s="289">
        <v>-6325.0360000000001</v>
      </c>
      <c r="G352" s="290">
        <v>147936.64000000001</v>
      </c>
      <c r="H352" s="290">
        <v>127578.519</v>
      </c>
      <c r="I352" s="290">
        <v>275515.15899999999</v>
      </c>
      <c r="J352" s="290">
        <v>49</v>
      </c>
      <c r="K352" s="291">
        <v>6.4</v>
      </c>
      <c r="L352" s="291">
        <v>3.5</v>
      </c>
      <c r="M352" s="291">
        <v>8.76</v>
      </c>
      <c r="N352" s="291">
        <v>18.66</v>
      </c>
    </row>
    <row r="353" spans="1:14">
      <c r="A353" s="178"/>
      <c r="B353" s="178"/>
      <c r="C353" s="174"/>
      <c r="D353" s="174"/>
      <c r="E353" s="174"/>
      <c r="F353" s="175"/>
      <c r="G353" s="176"/>
      <c r="H353" s="176"/>
      <c r="I353" s="176"/>
      <c r="J353" s="176"/>
      <c r="K353" s="177"/>
      <c r="L353" s="177"/>
      <c r="M353" s="177"/>
      <c r="N353" s="177"/>
    </row>
    <row r="354" spans="1:14">
      <c r="A354" s="178"/>
      <c r="B354" s="178" t="s">
        <v>888</v>
      </c>
      <c r="C354" s="284" t="s">
        <v>323</v>
      </c>
      <c r="D354" s="284"/>
      <c r="E354" s="284"/>
      <c r="F354" s="179"/>
      <c r="G354" s="180"/>
      <c r="H354" s="180"/>
      <c r="I354" s="180"/>
      <c r="J354" s="180"/>
      <c r="K354" s="181"/>
      <c r="L354" s="181"/>
      <c r="M354" s="181"/>
      <c r="N354" s="181"/>
    </row>
    <row r="355" spans="1:14">
      <c r="A355" s="178"/>
      <c r="B355" s="178"/>
      <c r="C355" s="178"/>
      <c r="D355" s="182" t="s">
        <v>889</v>
      </c>
      <c r="E355" s="182" t="s">
        <v>1324</v>
      </c>
      <c r="F355" s="183">
        <v>-4424.03</v>
      </c>
      <c r="G355" s="184">
        <v>116626.379</v>
      </c>
      <c r="H355" s="184">
        <v>124359.75199999999</v>
      </c>
      <c r="I355" s="184">
        <v>240986.13099999999</v>
      </c>
      <c r="J355" s="184">
        <v>44</v>
      </c>
      <c r="K355" s="185">
        <v>6.19</v>
      </c>
      <c r="L355" s="185">
        <v>2.48</v>
      </c>
      <c r="M355" s="185">
        <v>5.47</v>
      </c>
      <c r="N355" s="185">
        <v>14.14</v>
      </c>
    </row>
    <row r="356" spans="1:14">
      <c r="A356" s="178"/>
      <c r="B356" s="178"/>
      <c r="C356" s="288" t="s">
        <v>1325</v>
      </c>
      <c r="D356" s="288"/>
      <c r="E356" s="288"/>
      <c r="F356" s="289">
        <v>-4424.03</v>
      </c>
      <c r="G356" s="290">
        <v>116626.379</v>
      </c>
      <c r="H356" s="290">
        <v>124359.75199999999</v>
      </c>
      <c r="I356" s="290">
        <v>240986.13099999999</v>
      </c>
      <c r="J356" s="290">
        <v>44</v>
      </c>
      <c r="K356" s="291">
        <v>6.19</v>
      </c>
      <c r="L356" s="291">
        <v>2.48</v>
      </c>
      <c r="M356" s="291">
        <v>5.47</v>
      </c>
      <c r="N356" s="291">
        <v>14.14</v>
      </c>
    </row>
    <row r="357" spans="1:14">
      <c r="A357" s="178"/>
      <c r="B357" s="178"/>
      <c r="C357" s="174"/>
      <c r="D357" s="174"/>
      <c r="E357" s="174"/>
      <c r="F357" s="175"/>
      <c r="G357" s="176"/>
      <c r="H357" s="176"/>
      <c r="I357" s="176"/>
      <c r="J357" s="176"/>
      <c r="K357" s="177"/>
      <c r="L357" s="177"/>
      <c r="M357" s="177"/>
      <c r="N357" s="177"/>
    </row>
    <row r="358" spans="1:14">
      <c r="A358" s="178"/>
      <c r="B358" s="178" t="s">
        <v>891</v>
      </c>
      <c r="C358" s="284" t="s">
        <v>308</v>
      </c>
      <c r="D358" s="284"/>
      <c r="E358" s="284"/>
      <c r="F358" s="179"/>
      <c r="G358" s="180"/>
      <c r="H358" s="180"/>
      <c r="I358" s="180"/>
      <c r="J358" s="180"/>
      <c r="K358" s="181"/>
      <c r="L358" s="181"/>
      <c r="M358" s="181"/>
      <c r="N358" s="181"/>
    </row>
    <row r="359" spans="1:14">
      <c r="A359" s="178"/>
      <c r="B359" s="178"/>
      <c r="C359" s="178"/>
      <c r="D359" s="182" t="s">
        <v>892</v>
      </c>
      <c r="E359" s="182" t="s">
        <v>611</v>
      </c>
      <c r="F359" s="183">
        <v>-5341.8090000000002</v>
      </c>
      <c r="G359" s="184">
        <v>122049.496</v>
      </c>
      <c r="H359" s="184">
        <v>83169.232999999993</v>
      </c>
      <c r="I359" s="184">
        <v>205218.72899999999</v>
      </c>
      <c r="J359" s="184">
        <v>53</v>
      </c>
      <c r="K359" s="185">
        <v>7.86</v>
      </c>
      <c r="L359" s="185">
        <v>3.5</v>
      </c>
      <c r="M359" s="185">
        <v>0.86</v>
      </c>
      <c r="N359" s="185">
        <v>12.219999999999999</v>
      </c>
    </row>
    <row r="360" spans="1:14">
      <c r="A360" s="178"/>
      <c r="B360" s="178"/>
      <c r="C360" s="178"/>
      <c r="D360" s="178" t="s">
        <v>893</v>
      </c>
      <c r="E360" s="178" t="s">
        <v>611</v>
      </c>
      <c r="F360" s="179">
        <v>-9101.152</v>
      </c>
      <c r="G360" s="180">
        <v>195438.05100000001</v>
      </c>
      <c r="H360" s="180">
        <v>121742.749</v>
      </c>
      <c r="I360" s="180">
        <v>317180.79999999999</v>
      </c>
      <c r="J360" s="180">
        <v>95</v>
      </c>
      <c r="K360" s="181">
        <v>16.57</v>
      </c>
      <c r="L360" s="181">
        <v>0.85</v>
      </c>
      <c r="M360" s="181">
        <v>6.16</v>
      </c>
      <c r="N360" s="181">
        <v>23.580000000000002</v>
      </c>
    </row>
    <row r="361" spans="1:14">
      <c r="A361" s="178"/>
      <c r="B361" s="178"/>
      <c r="C361" s="288" t="s">
        <v>1326</v>
      </c>
      <c r="D361" s="288"/>
      <c r="E361" s="288"/>
      <c r="F361" s="289">
        <v>-14442.960999999999</v>
      </c>
      <c r="G361" s="290">
        <v>317487.54700000002</v>
      </c>
      <c r="H361" s="290">
        <v>204911.98199999999</v>
      </c>
      <c r="I361" s="290">
        <v>522399.52899999998</v>
      </c>
      <c r="J361" s="290">
        <v>148</v>
      </c>
      <c r="K361" s="291">
        <v>24.43</v>
      </c>
      <c r="L361" s="291">
        <v>4.3499999999999996</v>
      </c>
      <c r="M361" s="291">
        <v>7.0200000000000005</v>
      </c>
      <c r="N361" s="291">
        <v>35.800000000000004</v>
      </c>
    </row>
    <row r="362" spans="1:14">
      <c r="A362" s="178"/>
      <c r="B362" s="178"/>
      <c r="C362" s="174"/>
      <c r="D362" s="174"/>
      <c r="E362" s="174"/>
      <c r="F362" s="175"/>
      <c r="G362" s="176"/>
      <c r="H362" s="176"/>
      <c r="I362" s="176"/>
      <c r="J362" s="176"/>
      <c r="K362" s="177"/>
      <c r="L362" s="177"/>
      <c r="M362" s="177"/>
      <c r="N362" s="177"/>
    </row>
    <row r="363" spans="1:14">
      <c r="A363" s="178"/>
      <c r="B363" s="178" t="s">
        <v>895</v>
      </c>
      <c r="C363" s="284" t="s">
        <v>317</v>
      </c>
      <c r="D363" s="284"/>
      <c r="E363" s="284"/>
      <c r="F363" s="179"/>
      <c r="G363" s="180"/>
      <c r="H363" s="180"/>
      <c r="I363" s="180"/>
      <c r="J363" s="180"/>
      <c r="K363" s="181"/>
      <c r="L363" s="181"/>
      <c r="M363" s="181"/>
      <c r="N363" s="181"/>
    </row>
    <row r="364" spans="1:14">
      <c r="A364" s="178"/>
      <c r="B364" s="178"/>
      <c r="C364" s="178"/>
      <c r="D364" s="182" t="s">
        <v>896</v>
      </c>
      <c r="E364" s="182" t="s">
        <v>611</v>
      </c>
      <c r="F364" s="183">
        <v>-28607.516</v>
      </c>
      <c r="G364" s="184">
        <v>260836.391</v>
      </c>
      <c r="H364" s="184">
        <v>121930.962</v>
      </c>
      <c r="I364" s="184">
        <v>382767.353</v>
      </c>
      <c r="J364" s="184">
        <v>115</v>
      </c>
      <c r="K364" s="185">
        <v>13.25</v>
      </c>
      <c r="L364" s="185">
        <v>4.7699999999999996</v>
      </c>
      <c r="M364" s="185">
        <v>10.39</v>
      </c>
      <c r="N364" s="185">
        <v>28.41</v>
      </c>
    </row>
    <row r="365" spans="1:14">
      <c r="A365" s="178"/>
      <c r="B365" s="178"/>
      <c r="C365" s="288" t="s">
        <v>1327</v>
      </c>
      <c r="D365" s="288"/>
      <c r="E365" s="288"/>
      <c r="F365" s="289">
        <v>-28607.516</v>
      </c>
      <c r="G365" s="290">
        <v>260836.391</v>
      </c>
      <c r="H365" s="290">
        <v>121930.962</v>
      </c>
      <c r="I365" s="290">
        <v>382767.353</v>
      </c>
      <c r="J365" s="290">
        <v>115</v>
      </c>
      <c r="K365" s="291">
        <v>13.25</v>
      </c>
      <c r="L365" s="291">
        <v>4.7699999999999996</v>
      </c>
      <c r="M365" s="291">
        <v>10.39</v>
      </c>
      <c r="N365" s="291">
        <v>28.41</v>
      </c>
    </row>
    <row r="366" spans="1:14">
      <c r="A366" s="178"/>
      <c r="B366" s="178"/>
      <c r="C366" s="174"/>
      <c r="D366" s="174"/>
      <c r="E366" s="174"/>
      <c r="F366" s="175"/>
      <c r="G366" s="176"/>
      <c r="H366" s="176"/>
      <c r="I366" s="176"/>
      <c r="J366" s="176"/>
      <c r="K366" s="177"/>
      <c r="L366" s="177"/>
      <c r="M366" s="177"/>
      <c r="N366" s="177"/>
    </row>
    <row r="367" spans="1:14">
      <c r="A367" s="288" t="s">
        <v>1328</v>
      </c>
      <c r="B367" s="288"/>
      <c r="C367" s="288"/>
      <c r="D367" s="288"/>
      <c r="E367" s="288"/>
      <c r="F367" s="289">
        <v>-591186.73199999996</v>
      </c>
      <c r="G367" s="290">
        <v>7177700.2700000005</v>
      </c>
      <c r="H367" s="290">
        <v>3221887.4209999996</v>
      </c>
      <c r="I367" s="290">
        <v>10399587.691</v>
      </c>
      <c r="J367" s="290">
        <v>3909</v>
      </c>
      <c r="K367" s="291">
        <v>437.5800000000001</v>
      </c>
      <c r="L367" s="291">
        <v>68.31</v>
      </c>
      <c r="M367" s="291">
        <v>279.48</v>
      </c>
      <c r="N367" s="291">
        <v>785.37000000000012</v>
      </c>
    </row>
    <row r="368" spans="1:14">
      <c r="A368" s="174"/>
      <c r="B368" s="174"/>
      <c r="C368" s="174"/>
      <c r="D368" s="174"/>
      <c r="E368" s="174"/>
      <c r="F368" s="175"/>
      <c r="G368" s="176"/>
      <c r="H368" s="176"/>
      <c r="I368" s="176"/>
      <c r="J368" s="176"/>
      <c r="K368" s="177"/>
      <c r="L368" s="177"/>
      <c r="M368" s="177"/>
      <c r="N368" s="177"/>
    </row>
    <row r="369" spans="1:14">
      <c r="A369" s="292" t="s">
        <v>152</v>
      </c>
      <c r="B369" s="288"/>
      <c r="C369" s="288"/>
      <c r="D369" s="288"/>
      <c r="E369" s="288"/>
      <c r="F369" s="289">
        <v>-4630166.8719999986</v>
      </c>
      <c r="G369" s="290">
        <v>73324729.222000003</v>
      </c>
      <c r="H369" s="290">
        <v>31461295.765000012</v>
      </c>
      <c r="I369" s="290">
        <v>104786024.98700002</v>
      </c>
      <c r="J369" s="290">
        <v>45339</v>
      </c>
      <c r="K369" s="291">
        <v>4408.5499999999993</v>
      </c>
      <c r="L369" s="291">
        <v>749.06000000000017</v>
      </c>
      <c r="M369" s="291">
        <v>2787.9129999999996</v>
      </c>
      <c r="N369" s="291">
        <v>7945.5229999999992</v>
      </c>
    </row>
    <row r="370" spans="1:14">
      <c r="A370" s="293"/>
      <c r="B370" s="293"/>
      <c r="C370" s="288"/>
      <c r="D370" s="288"/>
      <c r="E370" s="288"/>
      <c r="F370" s="289"/>
      <c r="G370" s="290"/>
      <c r="H370" s="290"/>
      <c r="I370" s="290"/>
      <c r="J370" s="290"/>
      <c r="K370" s="291"/>
      <c r="L370" s="291"/>
      <c r="M370" s="291"/>
      <c r="N370" s="291"/>
    </row>
    <row r="371" spans="1:14">
      <c r="A371" s="24"/>
      <c r="B371" s="24"/>
      <c r="C371" s="24"/>
      <c r="D371" s="76" t="s">
        <v>899</v>
      </c>
      <c r="E371" s="24"/>
      <c r="F371" s="19"/>
      <c r="G371" s="19"/>
      <c r="H371" s="19"/>
      <c r="I371" s="19"/>
      <c r="J371" s="19"/>
      <c r="K371" s="163"/>
      <c r="L371" s="163"/>
      <c r="M371" s="163"/>
      <c r="N371" s="163"/>
    </row>
    <row r="372" spans="1:14">
      <c r="A372" s="187"/>
      <c r="B372" s="173"/>
      <c r="C372" s="173"/>
      <c r="D372" s="173"/>
      <c r="E372" s="173"/>
      <c r="F372" s="186"/>
      <c r="G372" s="14"/>
      <c r="H372" s="14"/>
      <c r="I372" s="14"/>
      <c r="J372" s="14"/>
      <c r="K372" s="162"/>
      <c r="L372" s="162"/>
      <c r="M372" s="162"/>
      <c r="N372" s="162"/>
    </row>
    <row r="373" spans="1:14">
      <c r="A373" s="284" t="s">
        <v>609</v>
      </c>
      <c r="B373" s="284"/>
      <c r="C373" s="284"/>
      <c r="D373" s="284"/>
      <c r="E373" s="284"/>
      <c r="F373" s="179"/>
      <c r="G373" s="180"/>
      <c r="H373" s="180"/>
      <c r="I373" s="180"/>
      <c r="J373" s="180"/>
      <c r="K373" s="181"/>
      <c r="L373" s="181"/>
      <c r="M373" s="181"/>
      <c r="N373" s="181"/>
    </row>
    <row r="374" spans="1:14">
      <c r="A374" s="178"/>
      <c r="B374" s="178" t="s">
        <v>440</v>
      </c>
      <c r="C374" s="284" t="s">
        <v>280</v>
      </c>
      <c r="D374" s="284"/>
      <c r="E374" s="284"/>
      <c r="F374" s="285"/>
      <c r="G374" s="286"/>
      <c r="H374" s="286"/>
      <c r="I374" s="286"/>
      <c r="J374" s="286"/>
      <c r="K374" s="287"/>
      <c r="L374" s="287"/>
      <c r="M374" s="287"/>
      <c r="N374" s="287"/>
    </row>
    <row r="375" spans="1:14">
      <c r="A375" s="178"/>
      <c r="B375" s="178"/>
      <c r="C375" s="178"/>
      <c r="D375" s="182" t="s">
        <v>900</v>
      </c>
      <c r="E375" s="182" t="s">
        <v>637</v>
      </c>
      <c r="F375" s="183"/>
      <c r="G375" s="184"/>
      <c r="H375" s="184"/>
      <c r="I375" s="184">
        <v>0</v>
      </c>
      <c r="J375" s="184">
        <v>173</v>
      </c>
      <c r="K375" s="185">
        <v>18.75</v>
      </c>
      <c r="L375" s="185">
        <v>4.5</v>
      </c>
      <c r="M375" s="185">
        <v>2.7</v>
      </c>
      <c r="N375" s="185">
        <v>25.95</v>
      </c>
    </row>
    <row r="376" spans="1:14">
      <c r="A376" s="178"/>
      <c r="B376" s="178"/>
      <c r="C376" s="178"/>
      <c r="D376" s="178" t="s">
        <v>901</v>
      </c>
      <c r="E376" s="178" t="s">
        <v>611</v>
      </c>
      <c r="F376" s="179"/>
      <c r="G376" s="180"/>
      <c r="H376" s="180"/>
      <c r="I376" s="180">
        <v>0</v>
      </c>
      <c r="J376" s="180">
        <v>314</v>
      </c>
      <c r="K376" s="181">
        <v>32.53</v>
      </c>
      <c r="L376" s="181">
        <v>2.2999999999999998</v>
      </c>
      <c r="M376" s="181">
        <v>6.1</v>
      </c>
      <c r="N376" s="181">
        <v>40.93</v>
      </c>
    </row>
    <row r="377" spans="1:14">
      <c r="A377" s="178"/>
      <c r="B377" s="178"/>
      <c r="C377" s="178"/>
      <c r="D377" s="182" t="s">
        <v>902</v>
      </c>
      <c r="E377" s="182" t="s">
        <v>685</v>
      </c>
      <c r="F377" s="183"/>
      <c r="G377" s="184"/>
      <c r="H377" s="184"/>
      <c r="I377" s="184">
        <v>0</v>
      </c>
      <c r="J377" s="184">
        <v>207</v>
      </c>
      <c r="K377" s="185">
        <v>23.79</v>
      </c>
      <c r="L377" s="185">
        <v>3</v>
      </c>
      <c r="M377" s="185">
        <v>18.8</v>
      </c>
      <c r="N377" s="185">
        <v>45.59</v>
      </c>
    </row>
    <row r="378" spans="1:14">
      <c r="A378" s="178"/>
      <c r="B378" s="178"/>
      <c r="C378" s="178"/>
      <c r="D378" s="178" t="s">
        <v>903</v>
      </c>
      <c r="E378" s="178" t="s">
        <v>611</v>
      </c>
      <c r="F378" s="179"/>
      <c r="G378" s="180"/>
      <c r="H378" s="180"/>
      <c r="I378" s="180">
        <v>0</v>
      </c>
      <c r="J378" s="180">
        <v>49</v>
      </c>
      <c r="K378" s="181">
        <v>4.71</v>
      </c>
      <c r="L378" s="181">
        <v>1.98</v>
      </c>
      <c r="M378" s="181">
        <v>1.85</v>
      </c>
      <c r="N378" s="181">
        <v>8.5399999999999991</v>
      </c>
    </row>
    <row r="379" spans="1:14">
      <c r="A379" s="178"/>
      <c r="B379" s="178"/>
      <c r="C379" s="178"/>
      <c r="D379" s="182" t="s">
        <v>904</v>
      </c>
      <c r="E379" s="182" t="s">
        <v>624</v>
      </c>
      <c r="F379" s="183"/>
      <c r="G379" s="184"/>
      <c r="H379" s="184"/>
      <c r="I379" s="184">
        <v>0</v>
      </c>
      <c r="J379" s="184">
        <v>57</v>
      </c>
      <c r="K379" s="185">
        <v>7.8</v>
      </c>
      <c r="L379" s="185">
        <v>0</v>
      </c>
      <c r="M379" s="185">
        <v>2.12</v>
      </c>
      <c r="N379" s="185">
        <v>9.92</v>
      </c>
    </row>
    <row r="380" spans="1:14">
      <c r="A380" s="178"/>
      <c r="B380" s="178"/>
      <c r="C380" s="178"/>
      <c r="D380" s="178" t="s">
        <v>905</v>
      </c>
      <c r="E380" s="178" t="s">
        <v>611</v>
      </c>
      <c r="F380" s="179"/>
      <c r="G380" s="180"/>
      <c r="H380" s="180"/>
      <c r="I380" s="180">
        <v>0</v>
      </c>
      <c r="J380" s="180">
        <v>110</v>
      </c>
      <c r="K380" s="181">
        <v>10.67</v>
      </c>
      <c r="L380" s="181">
        <v>2</v>
      </c>
      <c r="M380" s="181">
        <v>5</v>
      </c>
      <c r="N380" s="181">
        <v>17.670000000000002</v>
      </c>
    </row>
    <row r="381" spans="1:14">
      <c r="A381" s="178"/>
      <c r="B381" s="178"/>
      <c r="C381" s="288" t="s">
        <v>1259</v>
      </c>
      <c r="D381" s="288"/>
      <c r="E381" s="288"/>
      <c r="F381" s="289"/>
      <c r="G381" s="290"/>
      <c r="H381" s="290"/>
      <c r="I381" s="290">
        <v>0</v>
      </c>
      <c r="J381" s="290">
        <v>910</v>
      </c>
      <c r="K381" s="291">
        <v>98.249999999999986</v>
      </c>
      <c r="L381" s="291">
        <v>13.780000000000001</v>
      </c>
      <c r="M381" s="291">
        <v>36.570000000000007</v>
      </c>
      <c r="N381" s="291">
        <v>148.6</v>
      </c>
    </row>
    <row r="382" spans="1:14">
      <c r="A382" s="178"/>
      <c r="B382" s="178"/>
      <c r="C382" s="174"/>
      <c r="D382" s="174"/>
      <c r="E382" s="174"/>
      <c r="F382" s="175"/>
      <c r="G382" s="176"/>
      <c r="H382" s="176"/>
      <c r="I382" s="176"/>
      <c r="J382" s="176"/>
      <c r="K382" s="177"/>
      <c r="L382" s="177"/>
      <c r="M382" s="177"/>
      <c r="N382" s="177"/>
    </row>
    <row r="383" spans="1:14">
      <c r="A383" s="178"/>
      <c r="B383" s="178" t="s">
        <v>649</v>
      </c>
      <c r="C383" s="284" t="s">
        <v>281</v>
      </c>
      <c r="D383" s="284"/>
      <c r="E383" s="284"/>
      <c r="F383" s="179"/>
      <c r="G383" s="180"/>
      <c r="H383" s="180"/>
      <c r="I383" s="180"/>
      <c r="J383" s="180"/>
      <c r="K383" s="181"/>
      <c r="L383" s="181"/>
      <c r="M383" s="181"/>
      <c r="N383" s="181"/>
    </row>
    <row r="384" spans="1:14">
      <c r="A384" s="178"/>
      <c r="B384" s="178"/>
      <c r="C384" s="178"/>
      <c r="D384" s="182" t="s">
        <v>906</v>
      </c>
      <c r="E384" s="182" t="s">
        <v>611</v>
      </c>
      <c r="F384" s="183"/>
      <c r="G384" s="184"/>
      <c r="H384" s="184"/>
      <c r="I384" s="184">
        <v>0</v>
      </c>
      <c r="J384" s="184">
        <v>74</v>
      </c>
      <c r="K384" s="185">
        <v>1.75</v>
      </c>
      <c r="L384" s="185">
        <v>11.9</v>
      </c>
      <c r="M384" s="185">
        <v>3.6</v>
      </c>
      <c r="N384" s="185">
        <v>17.25</v>
      </c>
    </row>
    <row r="385" spans="1:14">
      <c r="A385" s="178"/>
      <c r="B385" s="178"/>
      <c r="C385" s="288" t="s">
        <v>1260</v>
      </c>
      <c r="D385" s="288"/>
      <c r="E385" s="288"/>
      <c r="F385" s="289"/>
      <c r="G385" s="290"/>
      <c r="H385" s="290"/>
      <c r="I385" s="290">
        <v>0</v>
      </c>
      <c r="J385" s="290">
        <v>74</v>
      </c>
      <c r="K385" s="291">
        <v>1.75</v>
      </c>
      <c r="L385" s="291">
        <v>11.9</v>
      </c>
      <c r="M385" s="291">
        <v>3.6</v>
      </c>
      <c r="N385" s="291">
        <v>17.25</v>
      </c>
    </row>
    <row r="386" spans="1:14">
      <c r="A386" s="178"/>
      <c r="B386" s="178"/>
      <c r="C386" s="174"/>
      <c r="D386" s="174"/>
      <c r="E386" s="174"/>
      <c r="F386" s="175"/>
      <c r="G386" s="176"/>
      <c r="H386" s="176"/>
      <c r="I386" s="176"/>
      <c r="J386" s="176"/>
      <c r="K386" s="177"/>
      <c r="L386" s="177"/>
      <c r="M386" s="177"/>
      <c r="N386" s="177"/>
    </row>
    <row r="387" spans="1:14">
      <c r="A387" s="178"/>
      <c r="B387" s="178" t="s">
        <v>663</v>
      </c>
      <c r="C387" s="284" t="s">
        <v>284</v>
      </c>
      <c r="D387" s="284"/>
      <c r="E387" s="284"/>
      <c r="F387" s="179"/>
      <c r="G387" s="180"/>
      <c r="H387" s="180"/>
      <c r="I387" s="180"/>
      <c r="J387" s="180"/>
      <c r="K387" s="181"/>
      <c r="L387" s="181"/>
      <c r="M387" s="181"/>
      <c r="N387" s="181"/>
    </row>
    <row r="388" spans="1:14">
      <c r="A388" s="178"/>
      <c r="B388" s="178"/>
      <c r="C388" s="178"/>
      <c r="D388" s="182" t="s">
        <v>907</v>
      </c>
      <c r="E388" s="182" t="s">
        <v>611</v>
      </c>
      <c r="F388" s="183"/>
      <c r="G388" s="184"/>
      <c r="H388" s="184"/>
      <c r="I388" s="184">
        <v>0</v>
      </c>
      <c r="J388" s="184">
        <v>88</v>
      </c>
      <c r="K388" s="185">
        <v>7.37</v>
      </c>
      <c r="L388" s="185">
        <v>7.15</v>
      </c>
      <c r="M388" s="185">
        <v>1.25</v>
      </c>
      <c r="N388" s="185">
        <v>15.77</v>
      </c>
    </row>
    <row r="389" spans="1:14">
      <c r="A389" s="178"/>
      <c r="B389" s="178"/>
      <c r="C389" s="178"/>
      <c r="D389" s="178" t="s">
        <v>908</v>
      </c>
      <c r="E389" s="178" t="s">
        <v>637</v>
      </c>
      <c r="F389" s="179"/>
      <c r="G389" s="180"/>
      <c r="H389" s="180"/>
      <c r="I389" s="180">
        <v>0</v>
      </c>
      <c r="J389" s="180">
        <v>128</v>
      </c>
      <c r="K389" s="181">
        <v>10.95</v>
      </c>
      <c r="L389" s="181">
        <v>1.85</v>
      </c>
      <c r="M389" s="181">
        <v>7.6</v>
      </c>
      <c r="N389" s="181">
        <v>20.399999999999999</v>
      </c>
    </row>
    <row r="390" spans="1:14">
      <c r="A390" s="178"/>
      <c r="B390" s="178"/>
      <c r="C390" s="288" t="s">
        <v>1262</v>
      </c>
      <c r="D390" s="288"/>
      <c r="E390" s="288"/>
      <c r="F390" s="289"/>
      <c r="G390" s="290"/>
      <c r="H390" s="290"/>
      <c r="I390" s="290">
        <v>0</v>
      </c>
      <c r="J390" s="290">
        <v>216</v>
      </c>
      <c r="K390" s="291">
        <v>18.32</v>
      </c>
      <c r="L390" s="291">
        <v>9</v>
      </c>
      <c r="M390" s="291">
        <v>8.85</v>
      </c>
      <c r="N390" s="291">
        <v>36.17</v>
      </c>
    </row>
    <row r="391" spans="1:14">
      <c r="A391" s="178"/>
      <c r="B391" s="178"/>
      <c r="C391" s="174"/>
      <c r="D391" s="174"/>
      <c r="E391" s="174"/>
      <c r="F391" s="175"/>
      <c r="G391" s="176"/>
      <c r="H391" s="176"/>
      <c r="I391" s="176"/>
      <c r="J391" s="176"/>
      <c r="K391" s="177"/>
      <c r="L391" s="177"/>
      <c r="M391" s="177"/>
      <c r="N391" s="177"/>
    </row>
    <row r="392" spans="1:14">
      <c r="A392" s="178"/>
      <c r="B392" s="178" t="s">
        <v>671</v>
      </c>
      <c r="C392" s="284" t="s">
        <v>282</v>
      </c>
      <c r="D392" s="284"/>
      <c r="E392" s="284"/>
      <c r="F392" s="179"/>
      <c r="G392" s="180"/>
      <c r="H392" s="180"/>
      <c r="I392" s="180"/>
      <c r="J392" s="180"/>
      <c r="K392" s="181"/>
      <c r="L392" s="181"/>
      <c r="M392" s="181"/>
      <c r="N392" s="181"/>
    </row>
    <row r="393" spans="1:14">
      <c r="A393" s="178"/>
      <c r="B393" s="178"/>
      <c r="C393" s="178"/>
      <c r="D393" s="182" t="s">
        <v>909</v>
      </c>
      <c r="E393" s="182" t="s">
        <v>685</v>
      </c>
      <c r="F393" s="183"/>
      <c r="G393" s="184"/>
      <c r="H393" s="184"/>
      <c r="I393" s="184">
        <v>0</v>
      </c>
      <c r="J393" s="184">
        <v>90</v>
      </c>
      <c r="K393" s="185">
        <v>9.6</v>
      </c>
      <c r="L393" s="185">
        <v>3.92</v>
      </c>
      <c r="M393" s="185">
        <v>5.33</v>
      </c>
      <c r="N393" s="185">
        <v>18.850000000000001</v>
      </c>
    </row>
    <row r="394" spans="1:14">
      <c r="A394" s="178"/>
      <c r="B394" s="178"/>
      <c r="C394" s="178"/>
      <c r="D394" s="178" t="s">
        <v>910</v>
      </c>
      <c r="E394" s="178" t="s">
        <v>624</v>
      </c>
      <c r="F394" s="179"/>
      <c r="G394" s="180"/>
      <c r="H394" s="180"/>
      <c r="I394" s="180">
        <v>0</v>
      </c>
      <c r="J394" s="180">
        <v>86</v>
      </c>
      <c r="K394" s="181">
        <v>3.8</v>
      </c>
      <c r="L394" s="181">
        <v>3.66</v>
      </c>
      <c r="M394" s="181">
        <v>1.4</v>
      </c>
      <c r="N394" s="181">
        <v>8.86</v>
      </c>
    </row>
    <row r="395" spans="1:14">
      <c r="A395" s="178"/>
      <c r="B395" s="178"/>
      <c r="C395" s="288" t="s">
        <v>1264</v>
      </c>
      <c r="D395" s="288"/>
      <c r="E395" s="288"/>
      <c r="F395" s="289"/>
      <c r="G395" s="290"/>
      <c r="H395" s="290"/>
      <c r="I395" s="290">
        <v>0</v>
      </c>
      <c r="J395" s="290">
        <v>176</v>
      </c>
      <c r="K395" s="291">
        <v>13.399999999999999</v>
      </c>
      <c r="L395" s="291">
        <v>7.58</v>
      </c>
      <c r="M395" s="291">
        <v>6.73</v>
      </c>
      <c r="N395" s="291">
        <v>27.709999999999997</v>
      </c>
    </row>
    <row r="396" spans="1:14">
      <c r="A396" s="178"/>
      <c r="B396" s="178"/>
      <c r="C396" s="174"/>
      <c r="D396" s="174"/>
      <c r="E396" s="174"/>
      <c r="F396" s="175"/>
      <c r="G396" s="176"/>
      <c r="H396" s="176"/>
      <c r="I396" s="176"/>
      <c r="J396" s="176"/>
      <c r="K396" s="177"/>
      <c r="L396" s="177"/>
      <c r="M396" s="177"/>
      <c r="N396" s="177"/>
    </row>
    <row r="397" spans="1:14">
      <c r="A397" s="288" t="s">
        <v>1267</v>
      </c>
      <c r="B397" s="288"/>
      <c r="C397" s="288"/>
      <c r="D397" s="288"/>
      <c r="E397" s="288"/>
      <c r="F397" s="289"/>
      <c r="G397" s="290"/>
      <c r="H397" s="290"/>
      <c r="I397" s="290">
        <v>0</v>
      </c>
      <c r="J397" s="290">
        <v>1376</v>
      </c>
      <c r="K397" s="291">
        <v>131.72</v>
      </c>
      <c r="L397" s="291">
        <v>42.260000000000005</v>
      </c>
      <c r="M397" s="291">
        <v>55.750000000000007</v>
      </c>
      <c r="N397" s="291">
        <v>229.73000000000002</v>
      </c>
    </row>
    <row r="398" spans="1:14">
      <c r="A398" s="174"/>
      <c r="B398" s="174"/>
      <c r="C398" s="174"/>
      <c r="D398" s="174"/>
      <c r="E398" s="174"/>
      <c r="F398" s="175"/>
      <c r="G398" s="176"/>
      <c r="H398" s="176"/>
      <c r="I398" s="176"/>
      <c r="J398" s="176"/>
      <c r="K398" s="177"/>
      <c r="L398" s="177"/>
      <c r="M398" s="177"/>
      <c r="N398" s="177"/>
    </row>
    <row r="399" spans="1:14">
      <c r="A399" s="188" t="s">
        <v>911</v>
      </c>
      <c r="B399" s="288"/>
      <c r="C399" s="288"/>
      <c r="D399" s="288"/>
      <c r="E399" s="288"/>
      <c r="F399" s="289"/>
      <c r="G399" s="290"/>
      <c r="H399" s="290"/>
      <c r="I399" s="290">
        <v>0</v>
      </c>
      <c r="J399" s="290">
        <v>1376</v>
      </c>
      <c r="K399" s="291">
        <v>131.72</v>
      </c>
      <c r="L399" s="291">
        <v>42.260000000000005</v>
      </c>
      <c r="M399" s="291">
        <v>55.750000000000007</v>
      </c>
      <c r="N399" s="291">
        <v>229.73000000000002</v>
      </c>
    </row>
    <row r="400" spans="1:14">
      <c r="A400" s="292"/>
      <c r="B400" s="288"/>
      <c r="C400" s="288"/>
      <c r="D400" s="288"/>
      <c r="E400" s="288"/>
      <c r="F400" s="289"/>
      <c r="G400" s="290"/>
      <c r="H400" s="290"/>
      <c r="I400" s="290"/>
      <c r="J400" s="290"/>
      <c r="K400" s="291"/>
      <c r="L400" s="291"/>
      <c r="M400" s="291"/>
      <c r="N400" s="291"/>
    </row>
    <row r="401" spans="1:14">
      <c r="A401" s="292" t="s">
        <v>8</v>
      </c>
      <c r="B401" s="294"/>
      <c r="C401" s="294"/>
      <c r="D401" s="294"/>
      <c r="E401" s="294"/>
      <c r="F401" s="295">
        <v>-4630166.8719999986</v>
      </c>
      <c r="G401" s="296">
        <v>73324729.222000003</v>
      </c>
      <c r="H401" s="296">
        <v>31461295.765000012</v>
      </c>
      <c r="I401" s="296">
        <v>104786024.98700002</v>
      </c>
      <c r="J401" s="296">
        <v>46715</v>
      </c>
      <c r="K401" s="297">
        <v>4540.2699999999995</v>
      </c>
      <c r="L401" s="297">
        <v>791.32</v>
      </c>
      <c r="M401" s="297">
        <v>2843.6629999999991</v>
      </c>
      <c r="N401" s="297">
        <v>8175.2529999999988</v>
      </c>
    </row>
    <row r="403" spans="1:14">
      <c r="A403" s="189" t="s">
        <v>912</v>
      </c>
    </row>
    <row r="404" spans="1:14">
      <c r="A404" s="189" t="s">
        <v>913</v>
      </c>
    </row>
    <row r="405" spans="1:14">
      <c r="A405" s="189"/>
    </row>
    <row r="406" spans="1:14">
      <c r="A406" s="190" t="s">
        <v>914</v>
      </c>
    </row>
  </sheetData>
  <hyperlinks>
    <hyperlink ref="D1" location="Efnisyfirlit!A1" display="Efnisyfirlit" xr:uid="{942ECBB4-7B99-4205-BED9-5DF265C2F26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08E9-9E24-4DB9-B89D-E515BCC5D465}">
  <dimension ref="A1:L56"/>
  <sheetViews>
    <sheetView workbookViewId="0"/>
  </sheetViews>
  <sheetFormatPr defaultRowHeight="14.5"/>
  <cols>
    <col min="1" max="1" width="34.08984375" customWidth="1"/>
    <col min="2" max="3" width="14.90625" customWidth="1"/>
    <col min="4" max="4" width="1" customWidth="1"/>
    <col min="5" max="6" width="14.90625" customWidth="1"/>
    <col min="7" max="7" width="1" customWidth="1"/>
    <col min="8" max="9" width="14.90625" customWidth="1"/>
    <col min="10" max="10" width="1" customWidth="1"/>
    <col min="11" max="12" width="14.90625" customWidth="1"/>
  </cols>
  <sheetData>
    <row r="1" spans="1:12">
      <c r="A1" s="221" t="s">
        <v>1188</v>
      </c>
    </row>
    <row r="2" spans="1:12" ht="15.5">
      <c r="B2" s="1" t="s">
        <v>1190</v>
      </c>
    </row>
    <row r="4" spans="1:12" hidden="1">
      <c r="E4" s="78">
        <v>0</v>
      </c>
      <c r="F4" s="78">
        <v>0</v>
      </c>
      <c r="G4" s="78"/>
      <c r="H4" s="78"/>
      <c r="I4" s="78"/>
      <c r="J4" s="78"/>
      <c r="K4" s="78"/>
      <c r="L4" s="78"/>
    </row>
    <row r="5" spans="1:12">
      <c r="B5" s="309"/>
      <c r="C5" s="310"/>
      <c r="D5" s="225"/>
      <c r="E5" s="311">
        <v>0</v>
      </c>
      <c r="F5" s="312"/>
      <c r="G5" s="225"/>
      <c r="H5" s="309" t="s">
        <v>6</v>
      </c>
      <c r="I5" s="310"/>
      <c r="J5" s="225"/>
      <c r="K5" s="311" t="s">
        <v>7</v>
      </c>
      <c r="L5" s="312"/>
    </row>
    <row r="6" spans="1:12">
      <c r="B6" s="313" t="s">
        <v>8</v>
      </c>
      <c r="C6" s="314" t="s">
        <v>154</v>
      </c>
      <c r="D6" s="57"/>
      <c r="E6" s="315" t="s">
        <v>9</v>
      </c>
      <c r="F6" s="316"/>
      <c r="G6" s="94"/>
      <c r="H6" s="313" t="s">
        <v>10</v>
      </c>
      <c r="I6" s="314"/>
      <c r="J6" s="94"/>
      <c r="K6" s="315" t="s">
        <v>11</v>
      </c>
      <c r="L6" s="316"/>
    </row>
    <row r="7" spans="1:12">
      <c r="B7" s="3">
        <v>376248</v>
      </c>
      <c r="C7" s="4">
        <v>376248</v>
      </c>
      <c r="D7" s="226"/>
      <c r="E7" s="5">
        <v>135688</v>
      </c>
      <c r="F7" s="6">
        <v>135688</v>
      </c>
      <c r="G7" s="226"/>
      <c r="H7" s="3">
        <v>105194</v>
      </c>
      <c r="I7" s="4">
        <v>105194</v>
      </c>
      <c r="J7" s="226"/>
      <c r="K7" s="5">
        <v>135366</v>
      </c>
      <c r="L7" s="6">
        <v>135366</v>
      </c>
    </row>
    <row r="8" spans="1:12">
      <c r="B8" s="7"/>
      <c r="C8" s="7"/>
      <c r="D8" s="8"/>
      <c r="E8" s="8"/>
      <c r="F8" s="8"/>
      <c r="G8" s="94"/>
      <c r="H8" s="7"/>
      <c r="I8" s="7"/>
      <c r="J8" s="222"/>
      <c r="K8" s="8"/>
      <c r="L8" s="8"/>
    </row>
    <row r="9" spans="1:12">
      <c r="B9" s="9" t="s">
        <v>13</v>
      </c>
      <c r="C9" s="9" t="s">
        <v>14</v>
      </c>
      <c r="D9" s="8"/>
      <c r="E9" s="10" t="s">
        <v>13</v>
      </c>
      <c r="F9" s="10" t="s">
        <v>14</v>
      </c>
      <c r="G9" s="94"/>
      <c r="H9" s="9" t="s">
        <v>13</v>
      </c>
      <c r="I9" s="9" t="s">
        <v>14</v>
      </c>
      <c r="J9" s="222"/>
      <c r="K9" s="10" t="s">
        <v>15</v>
      </c>
      <c r="L9" s="10" t="s">
        <v>14</v>
      </c>
    </row>
    <row r="10" spans="1:12" ht="7.5" customHeight="1">
      <c r="B10" s="11"/>
      <c r="C10" s="11"/>
      <c r="H10" s="11"/>
      <c r="I10" s="11"/>
    </row>
    <row r="11" spans="1:12">
      <c r="A11" s="12" t="s">
        <v>16</v>
      </c>
      <c r="B11" s="11"/>
      <c r="C11" s="11"/>
      <c r="H11" s="11"/>
      <c r="I11" s="11"/>
    </row>
    <row r="12" spans="1:12">
      <c r="A12" s="2" t="s">
        <v>17</v>
      </c>
      <c r="B12" s="13">
        <v>291997076.70000005</v>
      </c>
      <c r="C12" s="13">
        <v>290733931.60000002</v>
      </c>
      <c r="D12" s="14"/>
      <c r="E12" s="14">
        <v>110501161.10000001</v>
      </c>
      <c r="F12" s="14">
        <v>109819197.10000001</v>
      </c>
      <c r="G12" s="14"/>
      <c r="H12" s="13">
        <v>81349751</v>
      </c>
      <c r="I12" s="13">
        <v>81205142</v>
      </c>
      <c r="J12" s="14"/>
      <c r="K12" s="14">
        <v>100146164.60000002</v>
      </c>
      <c r="L12" s="14">
        <v>99709592.5</v>
      </c>
    </row>
    <row r="13" spans="1:12">
      <c r="A13" s="2" t="s">
        <v>18</v>
      </c>
      <c r="B13" s="13">
        <v>48948652.199999996</v>
      </c>
      <c r="C13" s="13">
        <v>48948652.199999996</v>
      </c>
      <c r="D13" s="14"/>
      <c r="E13" s="14">
        <v>8761951</v>
      </c>
      <c r="F13" s="14">
        <v>8761951</v>
      </c>
      <c r="G13" s="14"/>
      <c r="H13" s="13">
        <v>8450931</v>
      </c>
      <c r="I13" s="13">
        <v>8450931</v>
      </c>
      <c r="J13" s="14"/>
      <c r="K13" s="14">
        <v>31735770.199999996</v>
      </c>
      <c r="L13" s="14">
        <v>31735770.199999996</v>
      </c>
    </row>
    <row r="14" spans="1:12">
      <c r="A14" s="15" t="s">
        <v>19</v>
      </c>
      <c r="B14" s="16">
        <v>63832383.599999994</v>
      </c>
      <c r="C14" s="16">
        <v>166856600.69999999</v>
      </c>
      <c r="D14" s="14"/>
      <c r="E14" s="17">
        <v>23003307.399999999</v>
      </c>
      <c r="F14" s="17">
        <v>84017515.099999994</v>
      </c>
      <c r="G14" s="14"/>
      <c r="H14" s="16">
        <v>16729848</v>
      </c>
      <c r="I14" s="16">
        <v>23632863</v>
      </c>
      <c r="J14" s="14"/>
      <c r="K14" s="17">
        <v>24099228.199999996</v>
      </c>
      <c r="L14" s="17">
        <v>59206222.599999994</v>
      </c>
    </row>
    <row r="15" spans="1:12" s="24" customFormat="1">
      <c r="A15" s="12" t="s">
        <v>20</v>
      </c>
      <c r="B15" s="18">
        <v>404778112.5</v>
      </c>
      <c r="C15" s="18">
        <v>506539184.5</v>
      </c>
      <c r="D15" s="19"/>
      <c r="E15" s="19">
        <v>142266419.5</v>
      </c>
      <c r="F15" s="19">
        <v>202598663.19999999</v>
      </c>
      <c r="G15" s="19"/>
      <c r="H15" s="18">
        <v>106530530</v>
      </c>
      <c r="I15" s="18">
        <v>113288936</v>
      </c>
      <c r="J15" s="19"/>
      <c r="K15" s="19">
        <v>155981163</v>
      </c>
      <c r="L15" s="19">
        <v>190651585.30000001</v>
      </c>
    </row>
    <row r="16" spans="1:12" ht="7" customHeight="1">
      <c r="A16" s="2"/>
      <c r="B16" s="13"/>
      <c r="C16" s="13"/>
      <c r="D16" s="14"/>
      <c r="E16" s="14"/>
      <c r="F16" s="14"/>
      <c r="G16" s="14"/>
      <c r="H16" s="13"/>
      <c r="I16" s="13"/>
      <c r="J16" s="14"/>
      <c r="K16" s="14"/>
      <c r="L16" s="14"/>
    </row>
    <row r="17" spans="1:12">
      <c r="A17" s="2" t="s">
        <v>21</v>
      </c>
      <c r="B17" s="13">
        <v>232360282.10000002</v>
      </c>
      <c r="C17" s="13">
        <v>257042877.90000004</v>
      </c>
      <c r="D17" s="14"/>
      <c r="E17" s="14">
        <v>85880728.299999997</v>
      </c>
      <c r="F17" s="14">
        <v>99466329.400000006</v>
      </c>
      <c r="G17" s="14"/>
      <c r="H17" s="13">
        <v>57081854</v>
      </c>
      <c r="I17" s="13">
        <v>57751835</v>
      </c>
      <c r="J17" s="14"/>
      <c r="K17" s="14">
        <v>89397699.800000012</v>
      </c>
      <c r="L17" s="14">
        <v>99824713.50000003</v>
      </c>
    </row>
    <row r="18" spans="1:12">
      <c r="A18" s="2" t="s">
        <v>22</v>
      </c>
      <c r="B18" s="13">
        <v>11748179.800000001</v>
      </c>
      <c r="C18" s="13">
        <v>12065024.800000001</v>
      </c>
      <c r="D18" s="14"/>
      <c r="E18" s="14">
        <v>-211905.6</v>
      </c>
      <c r="F18" s="14">
        <v>-202905.60000000001</v>
      </c>
      <c r="G18" s="14"/>
      <c r="H18" s="13">
        <v>4851583</v>
      </c>
      <c r="I18" s="13">
        <v>4904725</v>
      </c>
      <c r="J18" s="14"/>
      <c r="K18" s="14">
        <v>7108502.4000000004</v>
      </c>
      <c r="L18" s="14">
        <v>7363205.4000000004</v>
      </c>
    </row>
    <row r="19" spans="1:12">
      <c r="A19" s="2" t="s">
        <v>23</v>
      </c>
      <c r="B19" s="13">
        <v>145823682.80000001</v>
      </c>
      <c r="C19" s="13">
        <v>167278161.90000001</v>
      </c>
      <c r="D19" s="14"/>
      <c r="E19" s="14">
        <v>52563871.299999997</v>
      </c>
      <c r="F19" s="14">
        <v>61495584.899999999</v>
      </c>
      <c r="G19" s="14"/>
      <c r="H19" s="13">
        <v>39085272</v>
      </c>
      <c r="I19" s="13">
        <v>41176427</v>
      </c>
      <c r="J19" s="14"/>
      <c r="K19" s="14">
        <v>54174539.500000015</v>
      </c>
      <c r="L19" s="14">
        <v>64606150</v>
      </c>
    </row>
    <row r="20" spans="1:12">
      <c r="A20" s="15" t="s">
        <v>24</v>
      </c>
      <c r="B20" s="16">
        <v>16373344.6</v>
      </c>
      <c r="C20" s="16">
        <v>36398416.900000006</v>
      </c>
      <c r="D20" s="14"/>
      <c r="E20" s="17">
        <v>6528867.2999999998</v>
      </c>
      <c r="F20" s="17">
        <v>21052234.100000001</v>
      </c>
      <c r="G20" s="14"/>
      <c r="H20" s="16">
        <v>3877685</v>
      </c>
      <c r="I20" s="16">
        <v>4734616</v>
      </c>
      <c r="J20" s="14"/>
      <c r="K20" s="17">
        <v>5966792.3000000007</v>
      </c>
      <c r="L20" s="17">
        <v>10611566.800000004</v>
      </c>
    </row>
    <row r="21" spans="1:12" s="24" customFormat="1">
      <c r="A21" s="12" t="s">
        <v>25</v>
      </c>
      <c r="B21" s="18">
        <v>406305489.30000007</v>
      </c>
      <c r="C21" s="18">
        <v>472784481.5</v>
      </c>
      <c r="D21" s="19"/>
      <c r="E21" s="19">
        <v>144761561.30000001</v>
      </c>
      <c r="F21" s="19">
        <v>181811242.80000001</v>
      </c>
      <c r="G21" s="19"/>
      <c r="H21" s="18">
        <v>104896394</v>
      </c>
      <c r="I21" s="18">
        <v>108567603</v>
      </c>
      <c r="J21" s="19"/>
      <c r="K21" s="19">
        <v>156647534.00000006</v>
      </c>
      <c r="L21" s="19">
        <v>182405635.69999999</v>
      </c>
    </row>
    <row r="22" spans="1:12" ht="8" customHeight="1">
      <c r="A22" s="2"/>
      <c r="B22" s="13"/>
      <c r="C22" s="13"/>
      <c r="D22" s="14"/>
      <c r="E22" s="14"/>
      <c r="F22" s="14"/>
      <c r="G22" s="14"/>
      <c r="H22" s="13"/>
      <c r="I22" s="13"/>
      <c r="J22" s="14"/>
      <c r="K22" s="14"/>
      <c r="L22" s="14"/>
    </row>
    <row r="23" spans="1:12" s="24" customFormat="1">
      <c r="A23" s="20" t="s">
        <v>26</v>
      </c>
      <c r="B23" s="18">
        <f>B15-B21</f>
        <v>-1527376.8000000715</v>
      </c>
      <c r="C23" s="18">
        <f>C15-C21</f>
        <v>33754703</v>
      </c>
      <c r="D23" s="19"/>
      <c r="E23" s="19">
        <f>E15-E21</f>
        <v>-2495141.8000000119</v>
      </c>
      <c r="F23" s="19">
        <f t="shared" ref="F23" si="0">F15-F21</f>
        <v>20787420.399999976</v>
      </c>
      <c r="G23" s="19"/>
      <c r="H23" s="18">
        <v>1634136</v>
      </c>
      <c r="I23" s="18">
        <v>4721333</v>
      </c>
      <c r="J23" s="19"/>
      <c r="K23" s="19">
        <v>-666371.0000000596</v>
      </c>
      <c r="L23" s="19">
        <v>8245949.6000000238</v>
      </c>
    </row>
    <row r="24" spans="1:12" ht="7.5" customHeight="1">
      <c r="A24" s="2"/>
      <c r="B24" s="13"/>
      <c r="C24" s="13"/>
      <c r="D24" s="14"/>
      <c r="E24" s="14"/>
      <c r="F24" s="14"/>
      <c r="G24" s="14"/>
      <c r="H24" s="13"/>
      <c r="I24" s="13"/>
      <c r="J24" s="14"/>
      <c r="K24" s="14"/>
      <c r="L24" s="14"/>
    </row>
    <row r="25" spans="1:12">
      <c r="A25" s="2" t="s">
        <v>27</v>
      </c>
      <c r="B25" s="13">
        <v>-11062491.699999999</v>
      </c>
      <c r="C25" s="13">
        <v>-28019498.899999995</v>
      </c>
      <c r="D25" s="14"/>
      <c r="E25" s="14">
        <v>-1354457.0999999994</v>
      </c>
      <c r="F25" s="14">
        <v>-12931502.399999999</v>
      </c>
      <c r="G25" s="14"/>
      <c r="H25" s="13">
        <v>-4827485</v>
      </c>
      <c r="I25" s="13">
        <v>-5988122</v>
      </c>
      <c r="J25" s="14"/>
      <c r="K25" s="14">
        <v>-4880549.5999999996</v>
      </c>
      <c r="L25" s="14">
        <v>-9099874.4999999963</v>
      </c>
    </row>
    <row r="26" spans="1:12" ht="8" customHeight="1">
      <c r="A26" s="2"/>
      <c r="B26" s="13"/>
      <c r="C26" s="13"/>
      <c r="D26" s="14"/>
      <c r="E26" s="14"/>
      <c r="F26" s="14"/>
      <c r="G26" s="14"/>
      <c r="H26" s="13"/>
      <c r="I26" s="13"/>
      <c r="J26" s="14"/>
      <c r="K26" s="14"/>
      <c r="L26" s="14"/>
    </row>
    <row r="27" spans="1:12" s="24" customFormat="1">
      <c r="A27" s="20" t="s">
        <v>28</v>
      </c>
      <c r="B27" s="18">
        <f>B23+B25</f>
        <v>-12589868.500000071</v>
      </c>
      <c r="C27" s="18">
        <f>C23+C25</f>
        <v>5735204.1000000052</v>
      </c>
      <c r="D27" s="19"/>
      <c r="E27" s="19">
        <f>E23+E25</f>
        <v>-3849598.9000000115</v>
      </c>
      <c r="F27" s="19">
        <f t="shared" ref="F27" si="1">F23+F25</f>
        <v>7855917.9999999776</v>
      </c>
      <c r="G27" s="19"/>
      <c r="H27" s="18">
        <v>-3193349</v>
      </c>
      <c r="I27" s="18">
        <v>-1266789</v>
      </c>
      <c r="J27" s="19"/>
      <c r="K27" s="19">
        <v>-5546920.6000000592</v>
      </c>
      <c r="L27" s="19">
        <v>-853924.89999997243</v>
      </c>
    </row>
    <row r="28" spans="1:12" ht="8" customHeight="1">
      <c r="A28" s="2"/>
      <c r="B28" s="13"/>
      <c r="C28" s="13"/>
      <c r="D28" s="14"/>
      <c r="E28" s="14"/>
      <c r="F28" s="14"/>
      <c r="G28" s="14"/>
      <c r="H28" s="13"/>
      <c r="I28" s="13"/>
      <c r="J28" s="14"/>
      <c r="K28" s="14"/>
      <c r="L28" s="14"/>
    </row>
    <row r="29" spans="1:12">
      <c r="A29" s="2" t="s">
        <v>29</v>
      </c>
      <c r="B29" s="13">
        <v>3822218.1999999997</v>
      </c>
      <c r="C29" s="13">
        <v>15078799.200000001</v>
      </c>
      <c r="D29" s="14"/>
      <c r="E29" s="14">
        <v>0</v>
      </c>
      <c r="F29" s="14">
        <v>15546476.600000001</v>
      </c>
      <c r="G29" s="14"/>
      <c r="H29" s="13">
        <v>0</v>
      </c>
      <c r="I29" s="13">
        <v>-29029</v>
      </c>
      <c r="J29" s="14"/>
      <c r="K29" s="14">
        <v>3822218.1999999997</v>
      </c>
      <c r="L29" s="14">
        <v>-438648.40000000037</v>
      </c>
    </row>
    <row r="30" spans="1:12" ht="7.5" customHeight="1">
      <c r="A30" s="2"/>
      <c r="B30" s="13"/>
      <c r="C30" s="13"/>
      <c r="D30" s="14"/>
      <c r="E30" s="14"/>
      <c r="F30" s="14"/>
      <c r="G30" s="14"/>
      <c r="H30" s="13"/>
      <c r="I30" s="13"/>
      <c r="J30" s="14"/>
      <c r="K30" s="14"/>
      <c r="L30" s="14"/>
    </row>
    <row r="31" spans="1:12" s="24" customFormat="1" ht="15" thickBot="1">
      <c r="A31" s="21" t="s">
        <v>30</v>
      </c>
      <c r="B31" s="22">
        <v>-8767650.3000000715</v>
      </c>
      <c r="C31" s="22">
        <v>20814003.300000004</v>
      </c>
      <c r="D31" s="19"/>
      <c r="E31" s="23">
        <v>-3849598.9000000115</v>
      </c>
      <c r="F31" s="23">
        <v>23402394.599999979</v>
      </c>
      <c r="G31" s="19"/>
      <c r="H31" s="22">
        <v>-3193349</v>
      </c>
      <c r="I31" s="22">
        <v>-1295818</v>
      </c>
      <c r="J31" s="19"/>
      <c r="K31" s="23">
        <v>-1724702.40000006</v>
      </c>
      <c r="L31" s="23">
        <v>-1292573.2999999747</v>
      </c>
    </row>
    <row r="32" spans="1:12" ht="15" thickTop="1">
      <c r="B32" s="11"/>
      <c r="C32" s="11"/>
      <c r="H32" s="11"/>
      <c r="I32" s="11"/>
    </row>
    <row r="33" spans="1:12">
      <c r="A33" s="12" t="s">
        <v>31</v>
      </c>
      <c r="B33" s="11"/>
      <c r="C33" s="11"/>
      <c r="H33" s="11"/>
      <c r="I33" s="11"/>
    </row>
    <row r="34" spans="1:12">
      <c r="A34" s="2" t="s">
        <v>32</v>
      </c>
      <c r="B34" s="13">
        <v>531343278.30000007</v>
      </c>
      <c r="C34" s="13">
        <v>1198797138.8</v>
      </c>
      <c r="D34" s="14"/>
      <c r="E34" s="14">
        <v>176322020.09999999</v>
      </c>
      <c r="F34" s="14">
        <v>687356705.39999998</v>
      </c>
      <c r="G34" s="14"/>
      <c r="H34" s="13">
        <v>152129294</v>
      </c>
      <c r="I34" s="13">
        <v>200846832</v>
      </c>
      <c r="J34" s="14"/>
      <c r="K34" s="14">
        <v>202891964.20000005</v>
      </c>
      <c r="L34" s="14">
        <v>310593601.39999998</v>
      </c>
    </row>
    <row r="35" spans="1:12">
      <c r="A35" s="15" t="s">
        <v>33</v>
      </c>
      <c r="B35" s="16">
        <v>79874216.799999997</v>
      </c>
      <c r="C35" s="16">
        <v>64565095.299999997</v>
      </c>
      <c r="D35" s="14"/>
      <c r="E35" s="17">
        <v>23656377.5</v>
      </c>
      <c r="F35" s="17">
        <v>19562269.5</v>
      </c>
      <c r="G35" s="14"/>
      <c r="H35" s="16">
        <v>19694684</v>
      </c>
      <c r="I35" s="16">
        <v>15873019</v>
      </c>
      <c r="J35" s="14"/>
      <c r="K35" s="17">
        <v>36523155.299999997</v>
      </c>
      <c r="L35" s="17">
        <v>29129806.799999997</v>
      </c>
    </row>
    <row r="36" spans="1:12">
      <c r="A36" s="2" t="s">
        <v>34</v>
      </c>
      <c r="B36" s="13">
        <f>B34+B35</f>
        <v>611217495.10000002</v>
      </c>
      <c r="C36" s="13">
        <f>C34+C35</f>
        <v>1263362234.0999999</v>
      </c>
      <c r="D36" s="14"/>
      <c r="E36" s="14">
        <f>E34+E35</f>
        <v>199978397.59999999</v>
      </c>
      <c r="F36" s="14">
        <f t="shared" ref="F36" si="2">F34+F35</f>
        <v>706918974.89999998</v>
      </c>
      <c r="G36" s="14"/>
      <c r="H36" s="13">
        <v>171823978</v>
      </c>
      <c r="I36" s="13">
        <v>216719851</v>
      </c>
      <c r="J36" s="14"/>
      <c r="K36" s="14">
        <v>239415119.5</v>
      </c>
      <c r="L36" s="14">
        <v>339723408.19999993</v>
      </c>
    </row>
    <row r="37" spans="1:12">
      <c r="A37" s="2" t="s">
        <v>35</v>
      </c>
      <c r="B37" s="13">
        <v>102688461.39999999</v>
      </c>
      <c r="C37" s="13">
        <v>149363254.49999997</v>
      </c>
      <c r="D37" s="14"/>
      <c r="E37" s="14">
        <v>36501660.299999997</v>
      </c>
      <c r="F37" s="14">
        <v>83647324.900000006</v>
      </c>
      <c r="G37" s="14"/>
      <c r="H37" s="13">
        <v>17886937</v>
      </c>
      <c r="I37" s="13">
        <v>17301834</v>
      </c>
      <c r="J37" s="14"/>
      <c r="K37" s="14">
        <v>48299864.099999994</v>
      </c>
      <c r="L37" s="14">
        <v>48414095.599999964</v>
      </c>
    </row>
    <row r="38" spans="1:12" s="24" customFormat="1">
      <c r="A38" s="12" t="s">
        <v>36</v>
      </c>
      <c r="B38" s="18">
        <v>713905956.50000012</v>
      </c>
      <c r="C38" s="18">
        <v>1412725488.5999997</v>
      </c>
      <c r="D38" s="19"/>
      <c r="E38" s="19">
        <v>236480057.90000001</v>
      </c>
      <c r="F38" s="19">
        <v>790566299.79999995</v>
      </c>
      <c r="G38" s="19"/>
      <c r="H38" s="18">
        <v>189710915</v>
      </c>
      <c r="I38" s="18">
        <v>234021685</v>
      </c>
      <c r="J38" s="19"/>
      <c r="K38" s="19">
        <v>287714983.60000014</v>
      </c>
      <c r="L38" s="19">
        <v>388137503.79999971</v>
      </c>
    </row>
    <row r="39" spans="1:12" ht="7.5" customHeight="1">
      <c r="A39" s="2"/>
      <c r="B39" s="11"/>
      <c r="C39" s="11"/>
      <c r="H39" s="11"/>
      <c r="I39" s="11"/>
    </row>
    <row r="40" spans="1:12">
      <c r="A40" s="2" t="s">
        <v>37</v>
      </c>
      <c r="B40" s="13">
        <v>260703032.70000002</v>
      </c>
      <c r="C40" s="13">
        <v>635674478.19999993</v>
      </c>
      <c r="D40" s="14"/>
      <c r="E40" s="14">
        <v>91894776.599999994</v>
      </c>
      <c r="F40" s="14">
        <v>383263977.29999995</v>
      </c>
      <c r="G40" s="14"/>
      <c r="H40" s="13">
        <v>54284148</v>
      </c>
      <c r="I40" s="13">
        <v>86046600</v>
      </c>
      <c r="J40" s="14"/>
      <c r="K40" s="14">
        <v>114524108.10000002</v>
      </c>
      <c r="L40" s="14">
        <v>166363900.89999998</v>
      </c>
    </row>
    <row r="41" spans="1:12">
      <c r="A41" s="2" t="s">
        <v>38</v>
      </c>
      <c r="B41" s="13">
        <v>112268241.8</v>
      </c>
      <c r="C41" s="13">
        <v>139480669.40000001</v>
      </c>
      <c r="D41" s="14"/>
      <c r="E41" s="14">
        <v>34394045</v>
      </c>
      <c r="F41" s="14">
        <v>56048014.299999997</v>
      </c>
      <c r="G41" s="14"/>
      <c r="H41" s="13">
        <v>34558159</v>
      </c>
      <c r="I41" s="13">
        <v>34917871</v>
      </c>
      <c r="J41" s="14"/>
      <c r="K41" s="14">
        <v>43316037.799999997</v>
      </c>
      <c r="L41" s="14">
        <v>48514784.100000009</v>
      </c>
    </row>
    <row r="42" spans="1:12">
      <c r="A42" s="2" t="s">
        <v>39</v>
      </c>
      <c r="B42" s="13">
        <v>246656594.59999999</v>
      </c>
      <c r="C42" s="13">
        <v>516634749.39999992</v>
      </c>
      <c r="D42" s="14"/>
      <c r="E42" s="14">
        <v>85081144.399999991</v>
      </c>
      <c r="F42" s="14">
        <v>293362724</v>
      </c>
      <c r="G42" s="14"/>
      <c r="H42" s="13">
        <v>74036477</v>
      </c>
      <c r="I42" s="13">
        <v>88140388</v>
      </c>
      <c r="J42" s="14"/>
      <c r="K42" s="14">
        <v>87538973.199999988</v>
      </c>
      <c r="L42" s="14">
        <v>135131637.39999992</v>
      </c>
    </row>
    <row r="43" spans="1:12">
      <c r="A43" s="15" t="s">
        <v>40</v>
      </c>
      <c r="B43" s="16">
        <v>94278087.400000006</v>
      </c>
      <c r="C43" s="16">
        <v>120935591.59999999</v>
      </c>
      <c r="D43" s="14"/>
      <c r="E43" s="17">
        <v>25110092.199999999</v>
      </c>
      <c r="F43" s="17">
        <v>57891584.400000006</v>
      </c>
      <c r="G43" s="14"/>
      <c r="H43" s="16">
        <v>26832131</v>
      </c>
      <c r="I43" s="16">
        <v>24916826</v>
      </c>
      <c r="J43" s="14"/>
      <c r="K43" s="17">
        <v>42335864.200000003</v>
      </c>
      <c r="L43" s="17">
        <v>38127181.199999988</v>
      </c>
    </row>
    <row r="44" spans="1:12" s="24" customFormat="1">
      <c r="A44" s="12" t="s">
        <v>41</v>
      </c>
      <c r="B44" s="18">
        <f>B42+B43</f>
        <v>340934682</v>
      </c>
      <c r="C44" s="18">
        <f>C42+C43</f>
        <v>637570340.99999988</v>
      </c>
      <c r="D44" s="19"/>
      <c r="E44" s="19">
        <f>E42+E43</f>
        <v>110191236.59999999</v>
      </c>
      <c r="F44" s="19">
        <f t="shared" ref="F44" si="3">F42+F43</f>
        <v>351254308.39999998</v>
      </c>
      <c r="G44" s="19"/>
      <c r="H44" s="18">
        <v>100868608</v>
      </c>
      <c r="I44" s="18">
        <v>113057214</v>
      </c>
      <c r="J44" s="19"/>
      <c r="K44" s="19">
        <v>129874837.40000001</v>
      </c>
      <c r="L44" s="19">
        <v>173258818.5999999</v>
      </c>
    </row>
    <row r="45" spans="1:12" s="24" customFormat="1">
      <c r="A45" s="12" t="s">
        <v>42</v>
      </c>
      <c r="B45" s="18">
        <f>B44+B41</f>
        <v>453202923.80000001</v>
      </c>
      <c r="C45" s="18">
        <f>C44+C41</f>
        <v>777051010.39999986</v>
      </c>
      <c r="D45" s="19"/>
      <c r="E45" s="19">
        <f>E44+E41</f>
        <v>144585281.59999999</v>
      </c>
      <c r="F45" s="19">
        <f t="shared" ref="F45" si="4">F44+F41</f>
        <v>407302322.69999999</v>
      </c>
      <c r="G45" s="19"/>
      <c r="H45" s="18">
        <v>135426767</v>
      </c>
      <c r="I45" s="18">
        <v>147975085</v>
      </c>
      <c r="J45" s="19"/>
      <c r="K45" s="19">
        <v>173190875.20000005</v>
      </c>
      <c r="L45" s="19">
        <v>221773602.69999987</v>
      </c>
    </row>
    <row r="46" spans="1:12" s="24" customFormat="1">
      <c r="A46" s="12" t="s">
        <v>43</v>
      </c>
      <c r="B46" s="18">
        <v>713905956.49999976</v>
      </c>
      <c r="C46" s="18">
        <v>1412725488.5999999</v>
      </c>
      <c r="D46" s="19"/>
      <c r="E46" s="19">
        <v>236480058.19999999</v>
      </c>
      <c r="F46" s="19">
        <v>790566300</v>
      </c>
      <c r="G46" s="19"/>
      <c r="H46" s="18">
        <v>189710915</v>
      </c>
      <c r="I46" s="18">
        <v>234021685</v>
      </c>
      <c r="J46" s="19"/>
      <c r="K46" s="19">
        <v>287714983.29999977</v>
      </c>
      <c r="L46" s="19">
        <v>388137503.5999999</v>
      </c>
    </row>
    <row r="47" spans="1:12">
      <c r="B47" s="13"/>
      <c r="C47" s="13"/>
      <c r="D47" s="14"/>
      <c r="E47" s="14"/>
      <c r="F47" s="14"/>
      <c r="G47" s="14"/>
      <c r="H47" s="13"/>
      <c r="I47" s="13"/>
      <c r="J47" s="14"/>
      <c r="K47" s="14"/>
      <c r="L47" s="14"/>
    </row>
    <row r="48" spans="1:12">
      <c r="A48" s="12" t="s">
        <v>44</v>
      </c>
      <c r="B48" s="11"/>
      <c r="C48" s="11"/>
      <c r="H48" s="11"/>
      <c r="I48" s="11"/>
    </row>
    <row r="49" spans="1:12">
      <c r="A49" s="2" t="s">
        <v>45</v>
      </c>
      <c r="B49" s="13">
        <v>-8767650.4000000004</v>
      </c>
      <c r="C49" s="13">
        <v>20814006</v>
      </c>
      <c r="D49" s="14"/>
      <c r="E49" s="14">
        <v>-3849598.9</v>
      </c>
      <c r="F49" s="14">
        <v>23402394.5</v>
      </c>
      <c r="G49" s="14"/>
      <c r="H49" s="13">
        <v>-3193349</v>
      </c>
      <c r="I49" s="13">
        <v>-1295818</v>
      </c>
      <c r="J49" s="14"/>
      <c r="K49" s="14">
        <v>-1724702.5</v>
      </c>
      <c r="L49" s="14">
        <v>-1292570.5</v>
      </c>
    </row>
    <row r="50" spans="1:12">
      <c r="A50" s="15" t="s">
        <v>46</v>
      </c>
      <c r="B50" s="16">
        <v>24290074.700000003</v>
      </c>
      <c r="C50" s="16">
        <v>34351156</v>
      </c>
      <c r="D50" s="14"/>
      <c r="E50" s="17">
        <v>4218289.5999999996</v>
      </c>
      <c r="F50" s="17">
        <v>2701637.9000000004</v>
      </c>
      <c r="G50" s="14"/>
      <c r="H50" s="16">
        <v>7843288</v>
      </c>
      <c r="I50" s="16">
        <v>9504893</v>
      </c>
      <c r="J50" s="14"/>
      <c r="K50" s="17">
        <v>12228497.100000001</v>
      </c>
      <c r="L50" s="17">
        <v>22144625.100000001</v>
      </c>
    </row>
    <row r="51" spans="1:12" s="24" customFormat="1">
      <c r="A51" s="12" t="s">
        <v>47</v>
      </c>
      <c r="B51" s="18">
        <v>15522424.299999999</v>
      </c>
      <c r="C51" s="18">
        <v>55165162</v>
      </c>
      <c r="D51" s="19"/>
      <c r="E51" s="19">
        <v>368690.70000000019</v>
      </c>
      <c r="F51" s="19">
        <v>26104032.399999999</v>
      </c>
      <c r="G51" s="19"/>
      <c r="H51" s="18">
        <v>4649939</v>
      </c>
      <c r="I51" s="18">
        <v>8209075</v>
      </c>
      <c r="J51" s="19"/>
      <c r="K51" s="19">
        <v>10503794.599999998</v>
      </c>
      <c r="L51" s="19">
        <v>20852054.600000001</v>
      </c>
    </row>
    <row r="52" spans="1:12">
      <c r="A52" s="15" t="s">
        <v>48</v>
      </c>
      <c r="B52" s="16">
        <v>-3222023.3000000017</v>
      </c>
      <c r="C52" s="16">
        <v>-3977808.6999999993</v>
      </c>
      <c r="D52" s="14"/>
      <c r="E52" s="17">
        <v>-2094452</v>
      </c>
      <c r="F52" s="17">
        <v>-2195309</v>
      </c>
      <c r="G52" s="14"/>
      <c r="H52" s="16">
        <v>-26390</v>
      </c>
      <c r="I52" s="16">
        <v>20443</v>
      </c>
      <c r="J52" s="14"/>
      <c r="K52" s="17">
        <v>-1101181.3000000017</v>
      </c>
      <c r="L52" s="17">
        <v>-1802942.6999999993</v>
      </c>
    </row>
    <row r="53" spans="1:12" s="24" customFormat="1">
      <c r="A53" s="12" t="s">
        <v>49</v>
      </c>
      <c r="B53" s="18">
        <v>12300400.999999996</v>
      </c>
      <c r="C53" s="18">
        <v>51187353.299999997</v>
      </c>
      <c r="D53" s="19"/>
      <c r="E53" s="19">
        <v>-1725761.2999999998</v>
      </c>
      <c r="F53" s="19">
        <v>23908723.399999999</v>
      </c>
      <c r="G53" s="19"/>
      <c r="H53" s="18">
        <v>4623549</v>
      </c>
      <c r="I53" s="18">
        <v>8229518</v>
      </c>
      <c r="J53" s="19"/>
      <c r="K53" s="19">
        <v>9402613.299999997</v>
      </c>
      <c r="L53" s="19">
        <v>19049111.899999999</v>
      </c>
    </row>
    <row r="54" spans="1:12">
      <c r="A54" s="2" t="s">
        <v>50</v>
      </c>
      <c r="B54" s="13">
        <v>-26222537.399999999</v>
      </c>
      <c r="C54" s="13">
        <v>-59375513.599999994</v>
      </c>
      <c r="D54" s="14"/>
      <c r="E54" s="14">
        <v>-7477381</v>
      </c>
      <c r="F54" s="14">
        <v>-31832415</v>
      </c>
      <c r="G54" s="14"/>
      <c r="H54" s="13">
        <v>-4099503</v>
      </c>
      <c r="I54" s="13">
        <v>-6731851</v>
      </c>
      <c r="J54" s="14"/>
      <c r="K54" s="14">
        <v>-14645653.399999999</v>
      </c>
      <c r="L54" s="14">
        <v>-20811247.599999994</v>
      </c>
    </row>
    <row r="55" spans="1:12">
      <c r="A55" s="15" t="s">
        <v>51</v>
      </c>
      <c r="B55" s="16">
        <v>16850410.599999998</v>
      </c>
      <c r="C55" s="16">
        <v>9513027.3000000007</v>
      </c>
      <c r="D55" s="14"/>
      <c r="E55" s="17">
        <v>16368341</v>
      </c>
      <c r="F55" s="17">
        <v>12039799</v>
      </c>
      <c r="G55" s="14"/>
      <c r="H55" s="16">
        <v>-30140</v>
      </c>
      <c r="I55" s="16">
        <v>-844750</v>
      </c>
      <c r="J55" s="14"/>
      <c r="K55" s="17">
        <v>512209.59999999776</v>
      </c>
      <c r="L55" s="17">
        <v>-1682021.6999999993</v>
      </c>
    </row>
    <row r="56" spans="1:12" s="24" customFormat="1">
      <c r="A56" s="12" t="s">
        <v>52</v>
      </c>
      <c r="B56" s="18">
        <v>2928274.2</v>
      </c>
      <c r="C56" s="18">
        <v>1324867.0000000033</v>
      </c>
      <c r="D56" s="19"/>
      <c r="E56" s="19">
        <v>7165198.6999999993</v>
      </c>
      <c r="F56" s="19">
        <v>4116107.3999999985</v>
      </c>
      <c r="G56" s="19"/>
      <c r="H56" s="18">
        <v>493906</v>
      </c>
      <c r="I56" s="18">
        <v>652917</v>
      </c>
      <c r="J56" s="19"/>
      <c r="K56" s="19">
        <v>-4730830.4999999991</v>
      </c>
      <c r="L56" s="19">
        <v>-3444157.3999999953</v>
      </c>
    </row>
  </sheetData>
  <mergeCells count="8">
    <mergeCell ref="B5:C5"/>
    <mergeCell ref="E5:F5"/>
    <mergeCell ref="H5:I5"/>
    <mergeCell ref="K5:L5"/>
    <mergeCell ref="B6:C6"/>
    <mergeCell ref="E6:F6"/>
    <mergeCell ref="H6:I6"/>
    <mergeCell ref="K6:L6"/>
  </mergeCells>
  <hyperlinks>
    <hyperlink ref="A1" location="Efnisyfirlit!A1" display="Efnisyfirlit" xr:uid="{C94B574D-BDD5-42C4-A2B4-21BB90616EF5}"/>
  </hyperlink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5D27-878E-4D39-8CD2-A2FC5EEC2FC0}">
  <dimension ref="A1:Q503"/>
  <sheetViews>
    <sheetView workbookViewId="0">
      <selection activeCell="D1" sqref="D1"/>
    </sheetView>
  </sheetViews>
  <sheetFormatPr defaultRowHeight="14.5"/>
  <cols>
    <col min="1" max="1" width="1" customWidth="1"/>
    <col min="2" max="2" width="0" hidden="1" customWidth="1"/>
    <col min="3" max="3" width="1.453125" customWidth="1"/>
    <col min="4" max="4" width="30.6328125" customWidth="1"/>
    <col min="5" max="6" width="0" hidden="1" customWidth="1"/>
    <col min="7" max="7" width="11" customWidth="1"/>
    <col min="8" max="8" width="9.81640625" customWidth="1"/>
    <col min="9" max="9" width="4.6328125" customWidth="1"/>
    <col min="10" max="10" width="5.1796875" customWidth="1"/>
    <col min="11" max="11" width="6.90625" customWidth="1"/>
    <col min="12" max="12" width="7.1796875" customWidth="1"/>
    <col min="13" max="13" width="8.54296875" customWidth="1"/>
    <col min="14" max="14" width="7.453125" customWidth="1"/>
    <col min="15" max="15" width="7" customWidth="1"/>
    <col min="16" max="16" width="7.453125" customWidth="1"/>
    <col min="17" max="17" width="7.6328125" customWidth="1"/>
  </cols>
  <sheetData>
    <row r="1" spans="1:17">
      <c r="D1" s="221" t="s">
        <v>1188</v>
      </c>
    </row>
    <row r="2" spans="1:17" ht="15.5">
      <c r="A2" s="164" t="s">
        <v>1329</v>
      </c>
    </row>
    <row r="4" spans="1:17">
      <c r="D4" s="191"/>
      <c r="E4" s="191"/>
      <c r="F4" s="191"/>
      <c r="I4" s="325" t="s">
        <v>915</v>
      </c>
      <c r="J4" s="326"/>
      <c r="K4" s="326"/>
      <c r="L4" s="326"/>
      <c r="M4" s="327"/>
      <c r="N4" s="328" t="s">
        <v>916</v>
      </c>
      <c r="O4" s="329"/>
      <c r="P4" s="329"/>
      <c r="Q4" s="330"/>
    </row>
    <row r="5" spans="1:17">
      <c r="D5" s="192"/>
      <c r="E5" s="53"/>
      <c r="F5" s="53"/>
      <c r="G5" s="193"/>
      <c r="H5" s="193"/>
      <c r="I5" s="194"/>
      <c r="J5" s="194"/>
      <c r="K5" s="195" t="s">
        <v>917</v>
      </c>
      <c r="L5" s="194"/>
      <c r="M5" s="195" t="s">
        <v>918</v>
      </c>
      <c r="N5" s="196" t="s">
        <v>919</v>
      </c>
      <c r="O5" s="196" t="s">
        <v>7</v>
      </c>
      <c r="P5" s="196" t="s">
        <v>920</v>
      </c>
      <c r="Q5" s="197"/>
    </row>
    <row r="6" spans="1:17">
      <c r="D6" s="198"/>
      <c r="E6" s="53"/>
      <c r="F6" s="53"/>
      <c r="G6" s="199" t="s">
        <v>25</v>
      </c>
      <c r="H6" s="200" t="s">
        <v>20</v>
      </c>
      <c r="I6" s="201">
        <v>4</v>
      </c>
      <c r="J6" s="201" t="s">
        <v>921</v>
      </c>
      <c r="K6" s="201" t="s">
        <v>922</v>
      </c>
      <c r="L6" s="201" t="s">
        <v>923</v>
      </c>
      <c r="M6" s="201" t="s">
        <v>279</v>
      </c>
      <c r="N6" s="202" t="s">
        <v>924</v>
      </c>
      <c r="O6" s="202" t="s">
        <v>925</v>
      </c>
      <c r="P6" s="202" t="s">
        <v>926</v>
      </c>
      <c r="Q6" s="202" t="s">
        <v>927</v>
      </c>
    </row>
    <row r="7" spans="1:17">
      <c r="C7" s="278"/>
      <c r="D7" s="203" t="s">
        <v>928</v>
      </c>
      <c r="E7" s="53" t="s">
        <v>21</v>
      </c>
      <c r="F7" t="s">
        <v>604</v>
      </c>
      <c r="G7" s="204" t="s">
        <v>394</v>
      </c>
      <c r="H7" s="204" t="s">
        <v>394</v>
      </c>
      <c r="I7" s="205" t="s">
        <v>929</v>
      </c>
      <c r="J7" s="206" t="s">
        <v>929</v>
      </c>
      <c r="K7" s="206" t="s">
        <v>930</v>
      </c>
      <c r="L7" s="206" t="s">
        <v>931</v>
      </c>
      <c r="M7" s="205" t="s">
        <v>931</v>
      </c>
      <c r="N7" s="207" t="s">
        <v>932</v>
      </c>
      <c r="O7" s="207" t="s">
        <v>933</v>
      </c>
      <c r="P7" s="207" t="s">
        <v>934</v>
      </c>
      <c r="Q7" s="207" t="s">
        <v>935</v>
      </c>
    </row>
    <row r="8" spans="1:17">
      <c r="A8" s="298"/>
      <c r="B8" s="211"/>
      <c r="C8" s="299"/>
      <c r="D8" s="211"/>
      <c r="E8" s="176"/>
      <c r="F8" s="176"/>
      <c r="G8" s="176"/>
      <c r="H8" s="300"/>
      <c r="I8" s="176"/>
      <c r="J8" s="176"/>
      <c r="K8" s="176"/>
      <c r="L8" s="176"/>
      <c r="M8" s="177"/>
      <c r="N8" s="177"/>
      <c r="O8" s="177"/>
      <c r="P8" s="177"/>
      <c r="Q8" s="301"/>
    </row>
    <row r="9" spans="1:17">
      <c r="A9" s="208" t="s">
        <v>609</v>
      </c>
      <c r="B9" s="208"/>
      <c r="C9" s="208"/>
      <c r="D9" s="208"/>
      <c r="E9" s="209"/>
      <c r="F9" s="209"/>
      <c r="G9" s="209"/>
      <c r="H9" s="209"/>
      <c r="I9" s="209"/>
      <c r="J9" s="209"/>
      <c r="K9" s="209"/>
      <c r="L9" s="209"/>
      <c r="M9" s="210"/>
      <c r="N9" s="210"/>
      <c r="O9" s="210"/>
      <c r="P9" s="210"/>
      <c r="Q9" s="210"/>
    </row>
    <row r="10" spans="1:17">
      <c r="A10" s="178"/>
      <c r="B10" s="178" t="s">
        <v>440</v>
      </c>
      <c r="C10" s="208" t="s">
        <v>280</v>
      </c>
      <c r="D10" s="208"/>
      <c r="E10" s="180"/>
      <c r="F10" s="180"/>
      <c r="G10" s="180"/>
      <c r="H10" s="180"/>
      <c r="I10" s="180"/>
      <c r="J10" s="180"/>
      <c r="K10" s="180"/>
      <c r="L10" s="180"/>
      <c r="M10" s="181"/>
      <c r="N10" s="181"/>
      <c r="O10" s="181"/>
      <c r="P10" s="181"/>
      <c r="Q10" s="181"/>
    </row>
    <row r="11" spans="1:17">
      <c r="A11" s="178"/>
      <c r="B11" s="178"/>
      <c r="C11" s="178"/>
      <c r="D11" s="182" t="s">
        <v>936</v>
      </c>
      <c r="E11" s="184">
        <v>266864</v>
      </c>
      <c r="F11" s="184">
        <v>53062</v>
      </c>
      <c r="G11" s="184">
        <v>319926</v>
      </c>
      <c r="H11" s="184">
        <v>28324</v>
      </c>
      <c r="I11" s="184"/>
      <c r="J11" s="184">
        <v>0</v>
      </c>
      <c r="K11" s="184">
        <v>97</v>
      </c>
      <c r="L11" s="184">
        <v>97</v>
      </c>
      <c r="M11" s="185">
        <v>100.375</v>
      </c>
      <c r="N11" s="185">
        <v>7</v>
      </c>
      <c r="O11" s="185">
        <v>9.7600002288818359</v>
      </c>
      <c r="P11" s="185">
        <v>15.899999618530273</v>
      </c>
      <c r="Q11" s="185">
        <v>32.659999847412109</v>
      </c>
    </row>
    <row r="12" spans="1:17">
      <c r="A12" s="178"/>
      <c r="B12" s="178"/>
      <c r="C12" s="178"/>
      <c r="D12" s="178" t="s">
        <v>937</v>
      </c>
      <c r="E12" s="180">
        <v>213898</v>
      </c>
      <c r="F12" s="180">
        <v>63572</v>
      </c>
      <c r="G12" s="180">
        <v>277470</v>
      </c>
      <c r="H12" s="180">
        <v>23740</v>
      </c>
      <c r="I12" s="180"/>
      <c r="J12" s="180">
        <v>1</v>
      </c>
      <c r="K12" s="180">
        <v>80</v>
      </c>
      <c r="L12" s="180">
        <v>81</v>
      </c>
      <c r="M12" s="181">
        <v>83.875</v>
      </c>
      <c r="N12" s="181">
        <v>4.3499999046325684</v>
      </c>
      <c r="O12" s="181">
        <v>11.800000190734863</v>
      </c>
      <c r="P12" s="181">
        <v>6.5</v>
      </c>
      <c r="Q12" s="181">
        <v>22.650000095367432</v>
      </c>
    </row>
    <row r="13" spans="1:17">
      <c r="A13" s="178"/>
      <c r="B13" s="178"/>
      <c r="C13" s="178"/>
      <c r="D13" s="182" t="s">
        <v>938</v>
      </c>
      <c r="E13" s="184">
        <v>144419</v>
      </c>
      <c r="F13" s="184">
        <v>46027</v>
      </c>
      <c r="G13" s="184">
        <v>190446</v>
      </c>
      <c r="H13" s="184">
        <v>16767</v>
      </c>
      <c r="I13" s="184"/>
      <c r="J13" s="184">
        <v>1</v>
      </c>
      <c r="K13" s="184">
        <v>58</v>
      </c>
      <c r="L13" s="184">
        <v>59</v>
      </c>
      <c r="M13" s="185">
        <v>61.375</v>
      </c>
      <c r="N13" s="185">
        <v>3.5999999046325684</v>
      </c>
      <c r="O13" s="185">
        <v>1</v>
      </c>
      <c r="P13" s="185">
        <v>12.550000190734863</v>
      </c>
      <c r="Q13" s="185">
        <v>17.150000095367432</v>
      </c>
    </row>
    <row r="14" spans="1:17">
      <c r="A14" s="178"/>
      <c r="B14" s="178"/>
      <c r="C14" s="178"/>
      <c r="D14" s="178" t="s">
        <v>939</v>
      </c>
      <c r="E14" s="180">
        <v>201303</v>
      </c>
      <c r="F14" s="180">
        <v>44985</v>
      </c>
      <c r="G14" s="180">
        <v>246288</v>
      </c>
      <c r="H14" s="180">
        <v>20562</v>
      </c>
      <c r="I14" s="180"/>
      <c r="J14" s="180">
        <v>2</v>
      </c>
      <c r="K14" s="180">
        <v>51</v>
      </c>
      <c r="L14" s="180">
        <v>53</v>
      </c>
      <c r="M14" s="181">
        <v>54.125</v>
      </c>
      <c r="N14" s="181">
        <v>2</v>
      </c>
      <c r="O14" s="181">
        <v>1.5</v>
      </c>
      <c r="P14" s="181">
        <v>11.680000305175781</v>
      </c>
      <c r="Q14" s="181">
        <v>15.180000305175781</v>
      </c>
    </row>
    <row r="15" spans="1:17">
      <c r="A15" s="178"/>
      <c r="B15" s="178"/>
      <c r="C15" s="178"/>
      <c r="D15" s="182" t="s">
        <v>940</v>
      </c>
      <c r="E15" s="184">
        <v>99650</v>
      </c>
      <c r="F15" s="184">
        <v>25975</v>
      </c>
      <c r="G15" s="184">
        <v>125625</v>
      </c>
      <c r="H15" s="184">
        <v>10584</v>
      </c>
      <c r="I15" s="184"/>
      <c r="J15" s="184">
        <v>0</v>
      </c>
      <c r="K15" s="184">
        <v>35</v>
      </c>
      <c r="L15" s="184">
        <v>35</v>
      </c>
      <c r="M15" s="185">
        <v>36.5</v>
      </c>
      <c r="N15" s="185">
        <v>3.2999999523162842</v>
      </c>
      <c r="O15" s="185">
        <v>2.2999999523162842</v>
      </c>
      <c r="P15" s="185">
        <v>7.070000171661377</v>
      </c>
      <c r="Q15" s="185">
        <v>12.670000076293945</v>
      </c>
    </row>
    <row r="16" spans="1:17">
      <c r="A16" s="178"/>
      <c r="B16" s="178"/>
      <c r="C16" s="178"/>
      <c r="D16" s="178" t="s">
        <v>941</v>
      </c>
      <c r="E16" s="180">
        <v>302498</v>
      </c>
      <c r="F16" s="180">
        <v>61405</v>
      </c>
      <c r="G16" s="180">
        <v>363903</v>
      </c>
      <c r="H16" s="180">
        <v>28455</v>
      </c>
      <c r="I16" s="180"/>
      <c r="J16" s="180">
        <v>3</v>
      </c>
      <c r="K16" s="180">
        <v>99</v>
      </c>
      <c r="L16" s="180">
        <v>102</v>
      </c>
      <c r="M16" s="181">
        <v>106</v>
      </c>
      <c r="N16" s="181">
        <v>11</v>
      </c>
      <c r="O16" s="181">
        <v>6</v>
      </c>
      <c r="P16" s="181">
        <v>19.559999465942383</v>
      </c>
      <c r="Q16" s="181">
        <v>36.559999465942383</v>
      </c>
    </row>
    <row r="17" spans="1:17">
      <c r="A17" s="178"/>
      <c r="B17" s="178"/>
      <c r="C17" s="178"/>
      <c r="D17" s="182" t="s">
        <v>942</v>
      </c>
      <c r="E17" s="184">
        <v>320004</v>
      </c>
      <c r="F17" s="184">
        <v>72093</v>
      </c>
      <c r="G17" s="184">
        <v>392097</v>
      </c>
      <c r="H17" s="184">
        <v>35066</v>
      </c>
      <c r="I17" s="184"/>
      <c r="J17" s="184">
        <v>2</v>
      </c>
      <c r="K17" s="184">
        <v>115</v>
      </c>
      <c r="L17" s="184">
        <v>117</v>
      </c>
      <c r="M17" s="185">
        <v>118.625</v>
      </c>
      <c r="N17" s="185">
        <v>8.4899997711181641</v>
      </c>
      <c r="O17" s="185">
        <v>5.25</v>
      </c>
      <c r="P17" s="185">
        <v>27.290000915527344</v>
      </c>
      <c r="Q17" s="185">
        <v>41.030000686645508</v>
      </c>
    </row>
    <row r="18" spans="1:17">
      <c r="A18" s="178"/>
      <c r="B18" s="178"/>
      <c r="C18" s="178"/>
      <c r="D18" s="178" t="s">
        <v>943</v>
      </c>
      <c r="E18" s="180">
        <v>178865</v>
      </c>
      <c r="F18" s="180">
        <v>35310</v>
      </c>
      <c r="G18" s="180">
        <v>214175</v>
      </c>
      <c r="H18" s="180">
        <v>18573</v>
      </c>
      <c r="I18" s="180"/>
      <c r="J18" s="180">
        <v>1</v>
      </c>
      <c r="K18" s="180">
        <v>58</v>
      </c>
      <c r="L18" s="180">
        <v>59</v>
      </c>
      <c r="M18" s="181">
        <v>61.5</v>
      </c>
      <c r="N18" s="181">
        <v>4.6599998474121094</v>
      </c>
      <c r="O18" s="181">
        <v>1.5</v>
      </c>
      <c r="P18" s="181">
        <v>12.100000381469727</v>
      </c>
      <c r="Q18" s="181">
        <v>18.260000228881836</v>
      </c>
    </row>
    <row r="19" spans="1:17">
      <c r="A19" s="178"/>
      <c r="B19" s="178"/>
      <c r="C19" s="178"/>
      <c r="D19" s="182" t="s">
        <v>944</v>
      </c>
      <c r="E19" s="184">
        <v>311829</v>
      </c>
      <c r="F19" s="184">
        <v>78550</v>
      </c>
      <c r="G19" s="184">
        <v>390379</v>
      </c>
      <c r="H19" s="184">
        <v>29886</v>
      </c>
      <c r="I19" s="184"/>
      <c r="J19" s="184">
        <v>7</v>
      </c>
      <c r="K19" s="184">
        <v>98</v>
      </c>
      <c r="L19" s="184">
        <v>105</v>
      </c>
      <c r="M19" s="185">
        <v>106</v>
      </c>
      <c r="N19" s="185">
        <v>4</v>
      </c>
      <c r="O19" s="185">
        <v>7.059999942779541</v>
      </c>
      <c r="P19" s="185">
        <v>21.670000076293945</v>
      </c>
      <c r="Q19" s="185">
        <v>32.730000019073486</v>
      </c>
    </row>
    <row r="20" spans="1:17">
      <c r="A20" s="178"/>
      <c r="B20" s="178"/>
      <c r="C20" s="178"/>
      <c r="D20" s="178" t="s">
        <v>945</v>
      </c>
      <c r="E20" s="180">
        <v>142643</v>
      </c>
      <c r="F20" s="180">
        <v>29186</v>
      </c>
      <c r="G20" s="180">
        <v>171829</v>
      </c>
      <c r="H20" s="180">
        <v>12725</v>
      </c>
      <c r="I20" s="180"/>
      <c r="J20" s="180">
        <v>0</v>
      </c>
      <c r="K20" s="180">
        <v>44</v>
      </c>
      <c r="L20" s="180">
        <v>44</v>
      </c>
      <c r="M20" s="181">
        <v>45.625</v>
      </c>
      <c r="N20" s="181">
        <v>6.7699999809265137</v>
      </c>
      <c r="O20" s="181">
        <v>2.0999999046325684</v>
      </c>
      <c r="P20" s="181">
        <v>5.9000000953674316</v>
      </c>
      <c r="Q20" s="181">
        <v>14.769999980926514</v>
      </c>
    </row>
    <row r="21" spans="1:17">
      <c r="A21" s="178"/>
      <c r="B21" s="178"/>
      <c r="C21" s="178"/>
      <c r="D21" s="182" t="s">
        <v>946</v>
      </c>
      <c r="E21" s="184">
        <v>170018</v>
      </c>
      <c r="F21" s="184">
        <v>33912</v>
      </c>
      <c r="G21" s="184">
        <v>203930</v>
      </c>
      <c r="H21" s="184">
        <v>20711</v>
      </c>
      <c r="I21" s="184"/>
      <c r="J21" s="184">
        <v>0</v>
      </c>
      <c r="K21" s="184">
        <v>66</v>
      </c>
      <c r="L21" s="184">
        <v>66</v>
      </c>
      <c r="M21" s="185">
        <v>69.875</v>
      </c>
      <c r="N21" s="185">
        <v>6.869999885559082</v>
      </c>
      <c r="O21" s="185">
        <v>2.2300000190734863</v>
      </c>
      <c r="P21" s="185">
        <v>9.2299995422363281</v>
      </c>
      <c r="Q21" s="185">
        <v>18.329999446868896</v>
      </c>
    </row>
    <row r="22" spans="1:17">
      <c r="A22" s="178"/>
      <c r="B22" s="178"/>
      <c r="C22" s="178"/>
      <c r="D22" s="178" t="s">
        <v>947</v>
      </c>
      <c r="E22" s="180">
        <v>601750</v>
      </c>
      <c r="F22" s="180">
        <v>200948</v>
      </c>
      <c r="G22" s="180">
        <v>802698</v>
      </c>
      <c r="H22" s="180">
        <v>52098</v>
      </c>
      <c r="I22" s="180"/>
      <c r="J22" s="180">
        <v>4</v>
      </c>
      <c r="K22" s="180">
        <v>157</v>
      </c>
      <c r="L22" s="180">
        <v>161</v>
      </c>
      <c r="M22" s="181">
        <v>167.5</v>
      </c>
      <c r="N22" s="181">
        <v>16.229999542236328</v>
      </c>
      <c r="O22" s="181">
        <v>2</v>
      </c>
      <c r="P22" s="181">
        <v>39.240001678466797</v>
      </c>
      <c r="Q22" s="181">
        <v>57.470001220703125</v>
      </c>
    </row>
    <row r="23" spans="1:17">
      <c r="A23" s="178"/>
      <c r="B23" s="178"/>
      <c r="C23" s="178"/>
      <c r="D23" s="182" t="s">
        <v>948</v>
      </c>
      <c r="E23" s="184">
        <v>279192</v>
      </c>
      <c r="F23" s="184">
        <v>60271</v>
      </c>
      <c r="G23" s="184">
        <v>339463</v>
      </c>
      <c r="H23" s="184">
        <v>31248</v>
      </c>
      <c r="I23" s="184">
        <v>1</v>
      </c>
      <c r="J23" s="184">
        <v>3</v>
      </c>
      <c r="K23" s="184">
        <v>97</v>
      </c>
      <c r="L23" s="184">
        <v>101</v>
      </c>
      <c r="M23" s="185">
        <v>99.875</v>
      </c>
      <c r="N23" s="185">
        <v>5.6500000953674316</v>
      </c>
      <c r="O23" s="185">
        <v>6</v>
      </c>
      <c r="P23" s="185">
        <v>21</v>
      </c>
      <c r="Q23" s="185">
        <v>32.650000095367432</v>
      </c>
    </row>
    <row r="24" spans="1:17">
      <c r="A24" s="178"/>
      <c r="B24" s="178"/>
      <c r="C24" s="178"/>
      <c r="D24" s="178" t="s">
        <v>949</v>
      </c>
      <c r="E24" s="180">
        <v>190766</v>
      </c>
      <c r="F24" s="180">
        <v>49660</v>
      </c>
      <c r="G24" s="180">
        <v>240426</v>
      </c>
      <c r="H24" s="180">
        <v>20065</v>
      </c>
      <c r="I24" s="180"/>
      <c r="J24" s="180">
        <v>2</v>
      </c>
      <c r="K24" s="180">
        <v>69</v>
      </c>
      <c r="L24" s="180">
        <v>71</v>
      </c>
      <c r="M24" s="181">
        <v>73.375</v>
      </c>
      <c r="N24" s="181">
        <v>5</v>
      </c>
      <c r="O24" s="181">
        <v>6</v>
      </c>
      <c r="P24" s="181">
        <v>9.7100000381469727</v>
      </c>
      <c r="Q24" s="181">
        <v>20.710000038146973</v>
      </c>
    </row>
    <row r="25" spans="1:17">
      <c r="A25" s="178"/>
      <c r="B25" s="178"/>
      <c r="C25" s="178"/>
      <c r="D25" s="182" t="s">
        <v>950</v>
      </c>
      <c r="E25" s="184">
        <v>178369</v>
      </c>
      <c r="F25" s="184">
        <v>46528</v>
      </c>
      <c r="G25" s="184">
        <v>224897</v>
      </c>
      <c r="H25" s="184">
        <v>22889</v>
      </c>
      <c r="I25" s="184"/>
      <c r="J25" s="184">
        <v>1</v>
      </c>
      <c r="K25" s="184">
        <v>69</v>
      </c>
      <c r="L25" s="184">
        <v>70</v>
      </c>
      <c r="M25" s="185">
        <v>74.125</v>
      </c>
      <c r="N25" s="185">
        <v>7.380000114440918</v>
      </c>
      <c r="O25" s="185">
        <v>3.4500000476837158</v>
      </c>
      <c r="P25" s="185">
        <v>9.0500001907348633</v>
      </c>
      <c r="Q25" s="185">
        <v>19.880000352859497</v>
      </c>
    </row>
    <row r="26" spans="1:17">
      <c r="A26" s="178"/>
      <c r="B26" s="178"/>
      <c r="C26" s="178"/>
      <c r="D26" s="178" t="s">
        <v>951</v>
      </c>
      <c r="E26" s="180">
        <v>129024</v>
      </c>
      <c r="F26" s="180">
        <v>195116</v>
      </c>
      <c r="G26" s="180">
        <v>324140</v>
      </c>
      <c r="H26" s="180">
        <v>11983</v>
      </c>
      <c r="I26" s="180"/>
      <c r="J26" s="180">
        <v>1</v>
      </c>
      <c r="K26" s="180">
        <v>42</v>
      </c>
      <c r="L26" s="180">
        <v>43</v>
      </c>
      <c r="M26" s="181">
        <v>44</v>
      </c>
      <c r="N26" s="181">
        <v>5.8400001525878906</v>
      </c>
      <c r="O26" s="181">
        <v>2.7000000476837158</v>
      </c>
      <c r="P26" s="181">
        <v>6.679999828338623</v>
      </c>
      <c r="Q26" s="181">
        <v>15.220000028610229</v>
      </c>
    </row>
    <row r="27" spans="1:17">
      <c r="A27" s="178"/>
      <c r="B27" s="178"/>
      <c r="C27" s="178"/>
      <c r="D27" s="182" t="s">
        <v>952</v>
      </c>
      <c r="E27" s="184">
        <v>283429</v>
      </c>
      <c r="F27" s="184">
        <v>72802</v>
      </c>
      <c r="G27" s="184">
        <v>356231</v>
      </c>
      <c r="H27" s="184">
        <v>32366</v>
      </c>
      <c r="I27" s="184"/>
      <c r="J27" s="184">
        <v>0</v>
      </c>
      <c r="K27" s="184">
        <v>110</v>
      </c>
      <c r="L27" s="184">
        <v>110</v>
      </c>
      <c r="M27" s="185">
        <v>113.75</v>
      </c>
      <c r="N27" s="185">
        <v>14.579999923706055</v>
      </c>
      <c r="O27" s="185">
        <v>3</v>
      </c>
      <c r="P27" s="185">
        <v>18.360000610351563</v>
      </c>
      <c r="Q27" s="185">
        <v>35.940000534057617</v>
      </c>
    </row>
    <row r="28" spans="1:17">
      <c r="A28" s="178"/>
      <c r="B28" s="178"/>
      <c r="C28" s="178"/>
      <c r="D28" s="178" t="s">
        <v>953</v>
      </c>
      <c r="E28" s="180">
        <v>107967</v>
      </c>
      <c r="F28" s="180">
        <v>29936</v>
      </c>
      <c r="G28" s="180">
        <v>137903</v>
      </c>
      <c r="H28" s="180">
        <v>13677</v>
      </c>
      <c r="I28" s="180"/>
      <c r="J28" s="180">
        <v>1</v>
      </c>
      <c r="K28" s="180">
        <v>45</v>
      </c>
      <c r="L28" s="180">
        <v>46</v>
      </c>
      <c r="M28" s="181">
        <v>47.625</v>
      </c>
      <c r="N28" s="181">
        <v>4.0500001907348633</v>
      </c>
      <c r="O28" s="181">
        <v>3</v>
      </c>
      <c r="P28" s="181">
        <v>5.9899997711181641</v>
      </c>
      <c r="Q28" s="181">
        <v>13.039999961853027</v>
      </c>
    </row>
    <row r="29" spans="1:17">
      <c r="A29" s="178"/>
      <c r="B29" s="178"/>
      <c r="C29" s="178"/>
      <c r="D29" s="182" t="s">
        <v>954</v>
      </c>
      <c r="E29" s="184">
        <v>294509</v>
      </c>
      <c r="F29" s="184">
        <v>62236</v>
      </c>
      <c r="G29" s="184">
        <v>356745</v>
      </c>
      <c r="H29" s="184">
        <v>35775</v>
      </c>
      <c r="I29" s="184"/>
      <c r="J29" s="184">
        <v>1</v>
      </c>
      <c r="K29" s="184">
        <v>105</v>
      </c>
      <c r="L29" s="184">
        <v>106</v>
      </c>
      <c r="M29" s="185">
        <v>107.875</v>
      </c>
      <c r="N29" s="185">
        <v>3.75</v>
      </c>
      <c r="O29" s="185">
        <v>3.5499999523162842</v>
      </c>
      <c r="P29" s="185">
        <v>23.809999465942383</v>
      </c>
      <c r="Q29" s="185">
        <v>31.109999418258667</v>
      </c>
    </row>
    <row r="30" spans="1:17">
      <c r="A30" s="178"/>
      <c r="B30" s="178"/>
      <c r="C30" s="178"/>
      <c r="D30" s="178" t="s">
        <v>955</v>
      </c>
      <c r="E30" s="180">
        <v>210983</v>
      </c>
      <c r="F30" s="180">
        <v>55552</v>
      </c>
      <c r="G30" s="180">
        <v>266535</v>
      </c>
      <c r="H30" s="180">
        <v>20991</v>
      </c>
      <c r="I30" s="180"/>
      <c r="J30" s="180">
        <v>0</v>
      </c>
      <c r="K30" s="180">
        <v>70</v>
      </c>
      <c r="L30" s="180">
        <v>70</v>
      </c>
      <c r="M30" s="181">
        <v>72</v>
      </c>
      <c r="N30" s="181">
        <v>3.75</v>
      </c>
      <c r="O30" s="181">
        <v>4.6999998092651367</v>
      </c>
      <c r="P30" s="181">
        <v>16.479999542236328</v>
      </c>
      <c r="Q30" s="181">
        <v>24.929999351501465</v>
      </c>
    </row>
    <row r="31" spans="1:17">
      <c r="A31" s="178"/>
      <c r="B31" s="178"/>
      <c r="C31" s="178"/>
      <c r="D31" s="182" t="s">
        <v>956</v>
      </c>
      <c r="E31" s="184">
        <v>164352</v>
      </c>
      <c r="F31" s="184">
        <v>47054</v>
      </c>
      <c r="G31" s="184">
        <v>211406</v>
      </c>
      <c r="H31" s="184">
        <v>20791</v>
      </c>
      <c r="I31" s="184"/>
      <c r="J31" s="184">
        <v>5</v>
      </c>
      <c r="K31" s="184">
        <v>71</v>
      </c>
      <c r="L31" s="184">
        <v>76</v>
      </c>
      <c r="M31" s="185">
        <v>75.125</v>
      </c>
      <c r="N31" s="185">
        <v>3.75</v>
      </c>
      <c r="O31" s="185">
        <v>3.3499999046325684</v>
      </c>
      <c r="P31" s="185">
        <v>14.149999618530273</v>
      </c>
      <c r="Q31" s="185">
        <v>21.249999523162842</v>
      </c>
    </row>
    <row r="32" spans="1:17">
      <c r="A32" s="178"/>
      <c r="B32" s="178"/>
      <c r="C32" s="178"/>
      <c r="D32" s="178" t="s">
        <v>957</v>
      </c>
      <c r="E32" s="180">
        <v>196214</v>
      </c>
      <c r="F32" s="180">
        <v>43184</v>
      </c>
      <c r="G32" s="180">
        <v>239398</v>
      </c>
      <c r="H32" s="180">
        <v>20523</v>
      </c>
      <c r="I32" s="180">
        <v>1</v>
      </c>
      <c r="J32" s="180">
        <v>0</v>
      </c>
      <c r="K32" s="180">
        <v>70</v>
      </c>
      <c r="L32" s="180">
        <v>71</v>
      </c>
      <c r="M32" s="181">
        <v>72.75</v>
      </c>
      <c r="N32" s="181">
        <v>4.8000001907348633</v>
      </c>
      <c r="O32" s="181">
        <v>5.8000001907348633</v>
      </c>
      <c r="P32" s="181">
        <v>12.069999694824219</v>
      </c>
      <c r="Q32" s="181">
        <v>22.670000076293945</v>
      </c>
    </row>
    <row r="33" spans="1:17">
      <c r="A33" s="178"/>
      <c r="B33" s="178"/>
      <c r="C33" s="178"/>
      <c r="D33" s="182" t="s">
        <v>958</v>
      </c>
      <c r="E33" s="184">
        <v>234948</v>
      </c>
      <c r="F33" s="184">
        <v>56911</v>
      </c>
      <c r="G33" s="184">
        <v>291859</v>
      </c>
      <c r="H33" s="184">
        <v>25995</v>
      </c>
      <c r="I33" s="184">
        <v>1</v>
      </c>
      <c r="J33" s="184">
        <v>0</v>
      </c>
      <c r="K33" s="184">
        <v>88</v>
      </c>
      <c r="L33" s="184">
        <v>89</v>
      </c>
      <c r="M33" s="185">
        <v>90.625</v>
      </c>
      <c r="N33" s="185">
        <v>5.4699997901916504</v>
      </c>
      <c r="O33" s="185">
        <v>3.940000057220459</v>
      </c>
      <c r="P33" s="185">
        <v>18.700000762939453</v>
      </c>
      <c r="Q33" s="185">
        <v>28.110000610351563</v>
      </c>
    </row>
    <row r="34" spans="1:17">
      <c r="A34" s="178"/>
      <c r="B34" s="178"/>
      <c r="C34" s="178"/>
      <c r="D34" s="178" t="s">
        <v>959</v>
      </c>
      <c r="E34" s="180">
        <v>218344</v>
      </c>
      <c r="F34" s="180">
        <v>38512</v>
      </c>
      <c r="G34" s="180">
        <v>256856</v>
      </c>
      <c r="H34" s="180">
        <v>24440</v>
      </c>
      <c r="I34" s="180"/>
      <c r="J34" s="180">
        <v>1</v>
      </c>
      <c r="K34" s="180">
        <v>82</v>
      </c>
      <c r="L34" s="180">
        <v>83</v>
      </c>
      <c r="M34" s="181">
        <v>86.75</v>
      </c>
      <c r="N34" s="181">
        <v>6.5</v>
      </c>
      <c r="O34" s="181">
        <v>8.4799995422363281</v>
      </c>
      <c r="P34" s="181">
        <v>9.3500003814697266</v>
      </c>
      <c r="Q34" s="181">
        <v>24.329999923706055</v>
      </c>
    </row>
    <row r="35" spans="1:17">
      <c r="A35" s="178"/>
      <c r="B35" s="178"/>
      <c r="C35" s="178"/>
      <c r="D35" s="182" t="s">
        <v>960</v>
      </c>
      <c r="E35" s="184">
        <v>340611</v>
      </c>
      <c r="F35" s="184">
        <v>62595</v>
      </c>
      <c r="G35" s="184">
        <v>403206</v>
      </c>
      <c r="H35" s="184">
        <v>37156</v>
      </c>
      <c r="I35" s="184"/>
      <c r="J35" s="184">
        <v>0</v>
      </c>
      <c r="K35" s="184">
        <v>123</v>
      </c>
      <c r="L35" s="184">
        <v>123</v>
      </c>
      <c r="M35" s="185">
        <v>128</v>
      </c>
      <c r="N35" s="185">
        <v>10.399999618530273</v>
      </c>
      <c r="O35" s="185">
        <v>9.1800003051757813</v>
      </c>
      <c r="P35" s="185">
        <v>19.950000762939453</v>
      </c>
      <c r="Q35" s="185">
        <v>39.530000686645508</v>
      </c>
    </row>
    <row r="36" spans="1:17">
      <c r="A36" s="178"/>
      <c r="B36" s="178"/>
      <c r="C36" s="178"/>
      <c r="D36" s="178" t="s">
        <v>961</v>
      </c>
      <c r="E36" s="180">
        <v>203472</v>
      </c>
      <c r="F36" s="180">
        <v>44022</v>
      </c>
      <c r="G36" s="180">
        <v>247494</v>
      </c>
      <c r="H36" s="180">
        <v>21799</v>
      </c>
      <c r="I36" s="180"/>
      <c r="J36" s="180">
        <v>0</v>
      </c>
      <c r="K36" s="180">
        <v>63</v>
      </c>
      <c r="L36" s="180">
        <v>63</v>
      </c>
      <c r="M36" s="181">
        <v>66.125</v>
      </c>
      <c r="N36" s="181">
        <v>6.75</v>
      </c>
      <c r="O36" s="181">
        <v>6</v>
      </c>
      <c r="P36" s="181">
        <v>11.390000343322754</v>
      </c>
      <c r="Q36" s="181">
        <v>24.140000343322754</v>
      </c>
    </row>
    <row r="37" spans="1:17">
      <c r="A37" s="178"/>
      <c r="B37" s="178"/>
      <c r="C37" s="178"/>
      <c r="D37" s="182" t="s">
        <v>962</v>
      </c>
      <c r="E37" s="184">
        <v>306406</v>
      </c>
      <c r="F37" s="184">
        <v>79814</v>
      </c>
      <c r="G37" s="184">
        <v>386220</v>
      </c>
      <c r="H37" s="184">
        <v>30947</v>
      </c>
      <c r="I37" s="184">
        <v>1</v>
      </c>
      <c r="J37" s="184">
        <v>7</v>
      </c>
      <c r="K37" s="184">
        <v>97</v>
      </c>
      <c r="L37" s="184">
        <v>105</v>
      </c>
      <c r="M37" s="185">
        <v>104.375</v>
      </c>
      <c r="N37" s="185">
        <v>6.8000001907348633</v>
      </c>
      <c r="O37" s="185">
        <v>5.6599998474121094</v>
      </c>
      <c r="P37" s="185">
        <v>30.670000076293945</v>
      </c>
      <c r="Q37" s="185">
        <v>43.130000114440918</v>
      </c>
    </row>
    <row r="38" spans="1:17">
      <c r="A38" s="178"/>
      <c r="B38" s="178"/>
      <c r="C38" s="178"/>
      <c r="D38" s="178" t="s">
        <v>963</v>
      </c>
      <c r="E38" s="180">
        <v>303995</v>
      </c>
      <c r="F38" s="180">
        <v>57644</v>
      </c>
      <c r="G38" s="180">
        <v>361639</v>
      </c>
      <c r="H38" s="180">
        <v>35990</v>
      </c>
      <c r="I38" s="180"/>
      <c r="J38" s="180">
        <v>0</v>
      </c>
      <c r="K38" s="180">
        <v>113</v>
      </c>
      <c r="L38" s="180">
        <v>113</v>
      </c>
      <c r="M38" s="181">
        <v>116</v>
      </c>
      <c r="N38" s="181">
        <v>11.050000190734863</v>
      </c>
      <c r="O38" s="181">
        <v>8.0500001907348633</v>
      </c>
      <c r="P38" s="181">
        <v>13.529999732971191</v>
      </c>
      <c r="Q38" s="181">
        <v>32.630000114440918</v>
      </c>
    </row>
    <row r="39" spans="1:17">
      <c r="A39" s="178"/>
      <c r="B39" s="178"/>
      <c r="C39" s="178"/>
      <c r="D39" s="182" t="s">
        <v>964</v>
      </c>
      <c r="E39" s="184">
        <v>234413</v>
      </c>
      <c r="F39" s="184">
        <v>56945</v>
      </c>
      <c r="G39" s="184">
        <v>291358</v>
      </c>
      <c r="H39" s="184">
        <v>26952</v>
      </c>
      <c r="I39" s="184"/>
      <c r="J39" s="184">
        <v>1</v>
      </c>
      <c r="K39" s="184">
        <v>90</v>
      </c>
      <c r="L39" s="184">
        <v>91</v>
      </c>
      <c r="M39" s="185">
        <v>92.75</v>
      </c>
      <c r="N39" s="185">
        <v>4</v>
      </c>
      <c r="O39" s="185">
        <v>6</v>
      </c>
      <c r="P39" s="185">
        <v>19.700000762939453</v>
      </c>
      <c r="Q39" s="185">
        <v>29.700000762939453</v>
      </c>
    </row>
    <row r="40" spans="1:17">
      <c r="A40" s="178"/>
      <c r="B40" s="178"/>
      <c r="C40" s="178"/>
      <c r="D40" s="178" t="s">
        <v>965</v>
      </c>
      <c r="E40" s="180">
        <v>139682</v>
      </c>
      <c r="F40" s="180">
        <v>31516</v>
      </c>
      <c r="G40" s="180">
        <v>171198</v>
      </c>
      <c r="H40" s="180">
        <v>12371</v>
      </c>
      <c r="I40" s="180"/>
      <c r="J40" s="180">
        <v>1</v>
      </c>
      <c r="K40" s="180">
        <v>45</v>
      </c>
      <c r="L40" s="180">
        <v>46</v>
      </c>
      <c r="M40" s="181">
        <v>47</v>
      </c>
      <c r="N40" s="181">
        <v>3.9000000953674316</v>
      </c>
      <c r="O40" s="181">
        <v>1.8999999761581421</v>
      </c>
      <c r="P40" s="181">
        <v>10.329999923706055</v>
      </c>
      <c r="Q40" s="181">
        <v>16.129999995231628</v>
      </c>
    </row>
    <row r="41" spans="1:17">
      <c r="A41" s="178"/>
      <c r="B41" s="178"/>
      <c r="C41" s="178"/>
      <c r="D41" s="182" t="s">
        <v>966</v>
      </c>
      <c r="E41" s="184">
        <v>156880</v>
      </c>
      <c r="F41" s="184">
        <v>41285</v>
      </c>
      <c r="G41" s="184">
        <v>198165</v>
      </c>
      <c r="H41" s="184">
        <v>19522</v>
      </c>
      <c r="I41" s="184"/>
      <c r="J41" s="184">
        <v>1</v>
      </c>
      <c r="K41" s="184">
        <v>63</v>
      </c>
      <c r="L41" s="184">
        <v>64</v>
      </c>
      <c r="M41" s="185">
        <v>67.125</v>
      </c>
      <c r="N41" s="185">
        <v>4.5</v>
      </c>
      <c r="O41" s="185">
        <v>2.7999999523162842</v>
      </c>
      <c r="P41" s="185">
        <v>11.880000114440918</v>
      </c>
      <c r="Q41" s="185">
        <v>19.180000066757202</v>
      </c>
    </row>
    <row r="42" spans="1:17">
      <c r="A42" s="178"/>
      <c r="B42" s="178"/>
      <c r="C42" s="178"/>
      <c r="D42" s="178" t="s">
        <v>967</v>
      </c>
      <c r="E42" s="180">
        <v>193967</v>
      </c>
      <c r="F42" s="180">
        <v>50913</v>
      </c>
      <c r="G42" s="180">
        <v>244880</v>
      </c>
      <c r="H42" s="180">
        <v>24275</v>
      </c>
      <c r="I42" s="180"/>
      <c r="J42" s="180">
        <v>2</v>
      </c>
      <c r="K42" s="180">
        <v>85</v>
      </c>
      <c r="L42" s="180">
        <v>87</v>
      </c>
      <c r="M42" s="181">
        <v>90.875</v>
      </c>
      <c r="N42" s="181">
        <v>5.5500001907348633</v>
      </c>
      <c r="O42" s="181">
        <v>0</v>
      </c>
      <c r="P42" s="181">
        <v>15.439999580383301</v>
      </c>
      <c r="Q42" s="181">
        <v>20.989999771118164</v>
      </c>
    </row>
    <row r="43" spans="1:17">
      <c r="A43" s="178"/>
      <c r="B43" s="178"/>
      <c r="C43" s="178"/>
      <c r="D43" s="182" t="s">
        <v>968</v>
      </c>
      <c r="E43" s="184">
        <v>243322</v>
      </c>
      <c r="F43" s="184">
        <v>58119</v>
      </c>
      <c r="G43" s="184">
        <v>301441</v>
      </c>
      <c r="H43" s="184">
        <v>30793</v>
      </c>
      <c r="I43" s="184"/>
      <c r="J43" s="184">
        <v>1</v>
      </c>
      <c r="K43" s="184">
        <v>104</v>
      </c>
      <c r="L43" s="184">
        <v>105</v>
      </c>
      <c r="M43" s="185">
        <v>109.25</v>
      </c>
      <c r="N43" s="185">
        <v>4.5</v>
      </c>
      <c r="O43" s="185">
        <v>4.5</v>
      </c>
      <c r="P43" s="185">
        <v>20.5</v>
      </c>
      <c r="Q43" s="185">
        <v>29.5</v>
      </c>
    </row>
    <row r="44" spans="1:17">
      <c r="A44" s="178"/>
      <c r="B44" s="178"/>
      <c r="C44" s="178"/>
      <c r="D44" s="178" t="s">
        <v>969</v>
      </c>
      <c r="E44" s="180">
        <v>232698</v>
      </c>
      <c r="F44" s="180">
        <v>57149</v>
      </c>
      <c r="G44" s="180">
        <v>289847</v>
      </c>
      <c r="H44" s="180">
        <v>25548</v>
      </c>
      <c r="I44" s="180"/>
      <c r="J44" s="180">
        <v>0</v>
      </c>
      <c r="K44" s="180">
        <v>90</v>
      </c>
      <c r="L44" s="180">
        <v>90</v>
      </c>
      <c r="M44" s="181">
        <v>92.625</v>
      </c>
      <c r="N44" s="181">
        <v>3.75</v>
      </c>
      <c r="O44" s="181">
        <v>1.8799999952316284</v>
      </c>
      <c r="P44" s="181">
        <v>23.659999847412109</v>
      </c>
      <c r="Q44" s="181">
        <v>29.289999842643738</v>
      </c>
    </row>
    <row r="45" spans="1:17">
      <c r="A45" s="178"/>
      <c r="B45" s="178"/>
      <c r="C45" s="178"/>
      <c r="D45" s="182" t="s">
        <v>970</v>
      </c>
      <c r="E45" s="184">
        <v>207537</v>
      </c>
      <c r="F45" s="184">
        <v>43068</v>
      </c>
      <c r="G45" s="184">
        <v>250605</v>
      </c>
      <c r="H45" s="184">
        <v>18927</v>
      </c>
      <c r="I45" s="184"/>
      <c r="J45" s="184">
        <v>0</v>
      </c>
      <c r="K45" s="184">
        <v>70</v>
      </c>
      <c r="L45" s="184">
        <v>70</v>
      </c>
      <c r="M45" s="185">
        <v>72.25</v>
      </c>
      <c r="N45" s="185">
        <v>2</v>
      </c>
      <c r="O45" s="185">
        <v>0</v>
      </c>
      <c r="P45" s="185">
        <v>14.800000190734863</v>
      </c>
      <c r="Q45" s="185">
        <v>16.800000190734863</v>
      </c>
    </row>
    <row r="46" spans="1:17">
      <c r="A46" s="178"/>
      <c r="B46" s="178"/>
      <c r="C46" s="178"/>
      <c r="D46" s="178" t="s">
        <v>971</v>
      </c>
      <c r="E46" s="180">
        <v>196569</v>
      </c>
      <c r="F46" s="180">
        <v>46329</v>
      </c>
      <c r="G46" s="180">
        <v>242898</v>
      </c>
      <c r="H46" s="180">
        <v>20069</v>
      </c>
      <c r="I46" s="180"/>
      <c r="J46" s="180">
        <v>0</v>
      </c>
      <c r="K46" s="180">
        <v>70</v>
      </c>
      <c r="L46" s="180">
        <v>70</v>
      </c>
      <c r="M46" s="181">
        <v>72.25</v>
      </c>
      <c r="N46" s="181">
        <v>0</v>
      </c>
      <c r="O46" s="181">
        <v>15.399999618530273</v>
      </c>
      <c r="P46" s="181">
        <v>5.5199999809265137</v>
      </c>
      <c r="Q46" s="181">
        <v>20.919999599456787</v>
      </c>
    </row>
    <row r="47" spans="1:17">
      <c r="A47" s="178"/>
      <c r="B47" s="178"/>
      <c r="C47" s="178"/>
      <c r="D47" s="182" t="s">
        <v>972</v>
      </c>
      <c r="E47" s="184">
        <v>186436</v>
      </c>
      <c r="F47" s="184">
        <v>68491</v>
      </c>
      <c r="G47" s="184">
        <v>254927</v>
      </c>
      <c r="H47" s="184">
        <v>21137</v>
      </c>
      <c r="I47" s="184"/>
      <c r="J47" s="184">
        <v>1</v>
      </c>
      <c r="K47" s="184">
        <v>54</v>
      </c>
      <c r="L47" s="184">
        <v>55</v>
      </c>
      <c r="M47" s="185">
        <v>57.375</v>
      </c>
      <c r="N47" s="185">
        <v>3.4000000953674316</v>
      </c>
      <c r="O47" s="185">
        <v>2.4300000667572021</v>
      </c>
      <c r="P47" s="185">
        <v>7.4800000190734863</v>
      </c>
      <c r="Q47" s="185">
        <v>13.31000018119812</v>
      </c>
    </row>
    <row r="48" spans="1:17">
      <c r="A48" s="178"/>
      <c r="B48" s="178"/>
      <c r="C48" s="178"/>
      <c r="D48" s="178" t="s">
        <v>973</v>
      </c>
      <c r="E48" s="180">
        <v>394709</v>
      </c>
      <c r="F48" s="180">
        <v>97326</v>
      </c>
      <c r="G48" s="180">
        <v>492035</v>
      </c>
      <c r="H48" s="180">
        <v>49239</v>
      </c>
      <c r="I48" s="180">
        <v>1</v>
      </c>
      <c r="J48" s="180">
        <v>1</v>
      </c>
      <c r="K48" s="180">
        <v>158</v>
      </c>
      <c r="L48" s="180">
        <v>160</v>
      </c>
      <c r="M48" s="181">
        <v>164.375</v>
      </c>
      <c r="N48" s="181">
        <v>14.949999809265137</v>
      </c>
      <c r="O48" s="181">
        <v>0</v>
      </c>
      <c r="P48" s="181">
        <v>32.700000762939453</v>
      </c>
      <c r="Q48" s="181">
        <v>47.65000057220459</v>
      </c>
    </row>
    <row r="49" spans="1:17">
      <c r="A49" s="178"/>
      <c r="B49" s="178"/>
      <c r="C49" s="178"/>
      <c r="D49" s="182" t="s">
        <v>974</v>
      </c>
      <c r="E49" s="184">
        <v>231895</v>
      </c>
      <c r="F49" s="184">
        <v>39578</v>
      </c>
      <c r="G49" s="184">
        <v>271473</v>
      </c>
      <c r="H49" s="184">
        <v>24158</v>
      </c>
      <c r="I49" s="184"/>
      <c r="J49" s="184">
        <v>0</v>
      </c>
      <c r="K49" s="184">
        <v>83</v>
      </c>
      <c r="L49" s="184">
        <v>83</v>
      </c>
      <c r="M49" s="185">
        <v>86.625</v>
      </c>
      <c r="N49" s="185">
        <v>7.4200000762939453</v>
      </c>
      <c r="O49" s="185">
        <v>5.2800002098083496</v>
      </c>
      <c r="P49" s="185">
        <v>17.100000381469727</v>
      </c>
      <c r="Q49" s="185">
        <v>29.800000667572021</v>
      </c>
    </row>
    <row r="50" spans="1:17">
      <c r="A50" s="178"/>
      <c r="B50" s="178"/>
      <c r="C50" s="178"/>
      <c r="D50" s="178" t="s">
        <v>975</v>
      </c>
      <c r="E50" s="180">
        <v>399156</v>
      </c>
      <c r="F50" s="180">
        <v>98442</v>
      </c>
      <c r="G50" s="180">
        <v>497598</v>
      </c>
      <c r="H50" s="180">
        <v>41381</v>
      </c>
      <c r="I50" s="180"/>
      <c r="J50" s="180">
        <v>5</v>
      </c>
      <c r="K50" s="180">
        <v>139</v>
      </c>
      <c r="L50" s="180">
        <v>144</v>
      </c>
      <c r="M50" s="181">
        <v>146.875</v>
      </c>
      <c r="N50" s="181">
        <v>14.380000114440918</v>
      </c>
      <c r="O50" s="181">
        <v>3.0099999904632568</v>
      </c>
      <c r="P50" s="181">
        <v>25.899999618530273</v>
      </c>
      <c r="Q50" s="181">
        <v>43.289999723434448</v>
      </c>
    </row>
    <row r="51" spans="1:17">
      <c r="A51" s="178"/>
      <c r="B51" s="178"/>
      <c r="C51" s="178"/>
      <c r="D51" s="182" t="s">
        <v>976</v>
      </c>
      <c r="E51" s="184">
        <v>230883</v>
      </c>
      <c r="F51" s="184">
        <v>42962</v>
      </c>
      <c r="G51" s="184">
        <v>273845</v>
      </c>
      <c r="H51" s="184">
        <v>23425</v>
      </c>
      <c r="I51" s="184"/>
      <c r="J51" s="184">
        <v>0</v>
      </c>
      <c r="K51" s="184">
        <v>76</v>
      </c>
      <c r="L51" s="184">
        <v>76</v>
      </c>
      <c r="M51" s="185">
        <v>79.375</v>
      </c>
      <c r="N51" s="185">
        <v>8.380000114440918</v>
      </c>
      <c r="O51" s="185">
        <v>0.97000002861022949</v>
      </c>
      <c r="P51" s="185">
        <v>16.680000305175781</v>
      </c>
      <c r="Q51" s="185">
        <v>26.030000448226929</v>
      </c>
    </row>
    <row r="52" spans="1:17">
      <c r="A52" s="178"/>
      <c r="B52" s="178"/>
      <c r="C52" s="178"/>
      <c r="D52" s="178" t="s">
        <v>977</v>
      </c>
      <c r="E52" s="180">
        <v>240875</v>
      </c>
      <c r="F52" s="180">
        <v>50072</v>
      </c>
      <c r="G52" s="180">
        <v>290947</v>
      </c>
      <c r="H52" s="180">
        <v>27381</v>
      </c>
      <c r="I52" s="180"/>
      <c r="J52" s="180">
        <v>0</v>
      </c>
      <c r="K52" s="180">
        <v>90</v>
      </c>
      <c r="L52" s="180">
        <v>90</v>
      </c>
      <c r="M52" s="181">
        <v>93.375</v>
      </c>
      <c r="N52" s="181">
        <v>4.9000000953674316</v>
      </c>
      <c r="O52" s="181">
        <v>8.9600000381469727</v>
      </c>
      <c r="P52" s="181">
        <v>14.130000114440918</v>
      </c>
      <c r="Q52" s="181">
        <v>27.990000247955322</v>
      </c>
    </row>
    <row r="53" spans="1:17">
      <c r="A53" s="178"/>
      <c r="B53" s="178"/>
      <c r="C53" s="178"/>
      <c r="D53" s="182" t="s">
        <v>978</v>
      </c>
      <c r="E53" s="184">
        <v>354171</v>
      </c>
      <c r="F53" s="184">
        <v>68617</v>
      </c>
      <c r="G53" s="184">
        <v>422788</v>
      </c>
      <c r="H53" s="184">
        <v>34786</v>
      </c>
      <c r="I53" s="184"/>
      <c r="J53" s="184">
        <v>9</v>
      </c>
      <c r="K53" s="184">
        <v>109</v>
      </c>
      <c r="L53" s="184">
        <v>118</v>
      </c>
      <c r="M53" s="185">
        <v>118</v>
      </c>
      <c r="N53" s="185">
        <v>12.800000190734863</v>
      </c>
      <c r="O53" s="185">
        <v>3</v>
      </c>
      <c r="P53" s="185">
        <v>20.790000915527344</v>
      </c>
      <c r="Q53" s="185">
        <v>36.590001106262207</v>
      </c>
    </row>
    <row r="54" spans="1:17">
      <c r="A54" s="178"/>
      <c r="B54" s="178"/>
      <c r="C54" s="178"/>
      <c r="D54" s="178" t="s">
        <v>979</v>
      </c>
      <c r="E54" s="180">
        <v>275805</v>
      </c>
      <c r="F54" s="180">
        <v>54989</v>
      </c>
      <c r="G54" s="180">
        <v>330794</v>
      </c>
      <c r="H54" s="180">
        <v>23036</v>
      </c>
      <c r="I54" s="180"/>
      <c r="J54" s="180">
        <v>0</v>
      </c>
      <c r="K54" s="180">
        <v>78</v>
      </c>
      <c r="L54" s="180">
        <v>78</v>
      </c>
      <c r="M54" s="181">
        <v>81.125</v>
      </c>
      <c r="N54" s="181">
        <v>6</v>
      </c>
      <c r="O54" s="181">
        <v>2.4800000190734863</v>
      </c>
      <c r="P54" s="181">
        <v>24.420000076293945</v>
      </c>
      <c r="Q54" s="181">
        <v>32.900000095367432</v>
      </c>
    </row>
    <row r="55" spans="1:17">
      <c r="A55" s="178"/>
      <c r="B55" s="178"/>
      <c r="C55" s="178"/>
      <c r="D55" s="182" t="s">
        <v>980</v>
      </c>
      <c r="E55" s="184">
        <v>199487</v>
      </c>
      <c r="F55" s="184">
        <v>51079</v>
      </c>
      <c r="G55" s="184">
        <v>250566</v>
      </c>
      <c r="H55" s="184">
        <v>21229</v>
      </c>
      <c r="I55" s="184"/>
      <c r="J55" s="184">
        <v>0</v>
      </c>
      <c r="K55" s="184">
        <v>75</v>
      </c>
      <c r="L55" s="184">
        <v>75</v>
      </c>
      <c r="M55" s="185">
        <v>75.5</v>
      </c>
      <c r="N55" s="185">
        <v>2</v>
      </c>
      <c r="O55" s="185">
        <v>6.9000000953674316</v>
      </c>
      <c r="P55" s="185">
        <v>12.399999618530273</v>
      </c>
      <c r="Q55" s="185">
        <v>21.299999713897705</v>
      </c>
    </row>
    <row r="56" spans="1:17">
      <c r="A56" s="178"/>
      <c r="B56" s="178"/>
      <c r="C56" s="178"/>
      <c r="D56" s="178" t="s">
        <v>981</v>
      </c>
      <c r="E56" s="180">
        <v>152410</v>
      </c>
      <c r="F56" s="180">
        <v>27405</v>
      </c>
      <c r="G56" s="180">
        <v>179815</v>
      </c>
      <c r="H56" s="180">
        <v>15741</v>
      </c>
      <c r="I56" s="180"/>
      <c r="J56" s="180">
        <v>1</v>
      </c>
      <c r="K56" s="180">
        <v>49</v>
      </c>
      <c r="L56" s="180">
        <v>50</v>
      </c>
      <c r="M56" s="181">
        <v>51.5</v>
      </c>
      <c r="N56" s="181">
        <v>2</v>
      </c>
      <c r="O56" s="181">
        <v>2.6700000762939453</v>
      </c>
      <c r="P56" s="181">
        <v>10.350000381469727</v>
      </c>
      <c r="Q56" s="181">
        <v>15.020000457763672</v>
      </c>
    </row>
    <row r="57" spans="1:17">
      <c r="A57" s="178"/>
      <c r="B57" s="178"/>
      <c r="C57" s="178"/>
      <c r="D57" s="182" t="s">
        <v>982</v>
      </c>
      <c r="E57" s="184">
        <v>526016</v>
      </c>
      <c r="F57" s="184">
        <v>130182</v>
      </c>
      <c r="G57" s="184">
        <v>656198</v>
      </c>
      <c r="H57" s="184">
        <v>54868</v>
      </c>
      <c r="I57" s="184"/>
      <c r="J57" s="184">
        <v>5</v>
      </c>
      <c r="K57" s="184">
        <v>192</v>
      </c>
      <c r="L57" s="184">
        <v>197</v>
      </c>
      <c r="M57" s="185">
        <v>200.875</v>
      </c>
      <c r="N57" s="185">
        <v>13.380000114440918</v>
      </c>
      <c r="O57" s="185">
        <v>11.600000381469727</v>
      </c>
      <c r="P57" s="185">
        <v>30.5</v>
      </c>
      <c r="Q57" s="185">
        <v>55.480000495910645</v>
      </c>
    </row>
    <row r="58" spans="1:17">
      <c r="A58" s="178"/>
      <c r="B58" s="178"/>
      <c r="C58" s="178"/>
      <c r="D58" s="178" t="s">
        <v>983</v>
      </c>
      <c r="E58" s="180">
        <v>205580</v>
      </c>
      <c r="F58" s="180">
        <v>47051</v>
      </c>
      <c r="G58" s="180">
        <v>252631</v>
      </c>
      <c r="H58" s="180">
        <v>22564</v>
      </c>
      <c r="I58" s="180">
        <v>1</v>
      </c>
      <c r="J58" s="180">
        <v>2</v>
      </c>
      <c r="K58" s="180">
        <v>75</v>
      </c>
      <c r="L58" s="180">
        <v>78</v>
      </c>
      <c r="M58" s="181">
        <v>80.25</v>
      </c>
      <c r="N58" s="181">
        <v>7.1999998092651367</v>
      </c>
      <c r="O58" s="181">
        <v>7.7699999809265137</v>
      </c>
      <c r="P58" s="181">
        <v>8.880000114440918</v>
      </c>
      <c r="Q58" s="181">
        <v>23.849999904632568</v>
      </c>
    </row>
    <row r="59" spans="1:17">
      <c r="A59" s="178"/>
      <c r="B59" s="178"/>
      <c r="C59" s="178"/>
      <c r="D59" s="182" t="s">
        <v>984</v>
      </c>
      <c r="E59" s="184">
        <v>256623</v>
      </c>
      <c r="F59" s="184">
        <v>61017</v>
      </c>
      <c r="G59" s="184">
        <v>317640</v>
      </c>
      <c r="H59" s="184">
        <v>27499</v>
      </c>
      <c r="I59" s="184"/>
      <c r="J59" s="184">
        <v>2</v>
      </c>
      <c r="K59" s="184">
        <v>92</v>
      </c>
      <c r="L59" s="184">
        <v>94</v>
      </c>
      <c r="M59" s="185">
        <v>97.625</v>
      </c>
      <c r="N59" s="185">
        <v>4.4899997711181641</v>
      </c>
      <c r="O59" s="185">
        <v>8.8299999237060547</v>
      </c>
      <c r="P59" s="185">
        <v>16.149999618530273</v>
      </c>
      <c r="Q59" s="185">
        <v>29.469999313354492</v>
      </c>
    </row>
    <row r="60" spans="1:17">
      <c r="A60" s="178"/>
      <c r="B60" s="178"/>
      <c r="C60" s="178"/>
      <c r="D60" s="178" t="s">
        <v>985</v>
      </c>
      <c r="E60" s="180">
        <v>133169</v>
      </c>
      <c r="F60" s="180">
        <v>33221</v>
      </c>
      <c r="G60" s="180">
        <v>166390</v>
      </c>
      <c r="H60" s="180">
        <v>14060</v>
      </c>
      <c r="I60" s="180"/>
      <c r="J60" s="180">
        <v>1</v>
      </c>
      <c r="K60" s="180">
        <v>47</v>
      </c>
      <c r="L60" s="180">
        <v>48</v>
      </c>
      <c r="M60" s="181">
        <v>49.625</v>
      </c>
      <c r="N60" s="181">
        <v>1</v>
      </c>
      <c r="O60" s="181">
        <v>4.75</v>
      </c>
      <c r="P60" s="181">
        <v>8.630000114440918</v>
      </c>
      <c r="Q60" s="181">
        <v>14.380000114440918</v>
      </c>
    </row>
    <row r="61" spans="1:17">
      <c r="A61" s="178"/>
      <c r="B61" s="178"/>
      <c r="C61" s="178"/>
      <c r="D61" s="182" t="s">
        <v>986</v>
      </c>
      <c r="E61" s="184">
        <v>184321</v>
      </c>
      <c r="F61" s="184">
        <v>53649</v>
      </c>
      <c r="G61" s="184">
        <v>237970</v>
      </c>
      <c r="H61" s="184">
        <v>20673</v>
      </c>
      <c r="I61" s="184"/>
      <c r="J61" s="184">
        <v>0</v>
      </c>
      <c r="K61" s="184">
        <v>83</v>
      </c>
      <c r="L61" s="184">
        <v>83</v>
      </c>
      <c r="M61" s="185">
        <v>86.25</v>
      </c>
      <c r="N61" s="185">
        <v>9.3999996185302734</v>
      </c>
      <c r="O61" s="185">
        <v>3.2000000476837158</v>
      </c>
      <c r="P61" s="185">
        <v>9.5</v>
      </c>
      <c r="Q61" s="185">
        <v>22.099999666213989</v>
      </c>
    </row>
    <row r="62" spans="1:17">
      <c r="A62" s="178"/>
      <c r="B62" s="178"/>
      <c r="C62" s="178"/>
      <c r="D62" s="178" t="s">
        <v>987</v>
      </c>
      <c r="E62" s="180">
        <v>322886</v>
      </c>
      <c r="F62" s="180">
        <v>80453</v>
      </c>
      <c r="G62" s="180">
        <v>403339</v>
      </c>
      <c r="H62" s="180">
        <v>22544</v>
      </c>
      <c r="I62" s="180"/>
      <c r="J62" s="180">
        <v>1</v>
      </c>
      <c r="K62" s="180">
        <v>72</v>
      </c>
      <c r="L62" s="180">
        <v>73</v>
      </c>
      <c r="M62" s="181">
        <v>74.25</v>
      </c>
      <c r="N62" s="181">
        <v>6.5</v>
      </c>
      <c r="O62" s="181">
        <v>10.149999618530273</v>
      </c>
      <c r="P62" s="181">
        <v>10.779999732971191</v>
      </c>
      <c r="Q62" s="181">
        <v>27.429999351501465</v>
      </c>
    </row>
    <row r="63" spans="1:17">
      <c r="A63" s="178"/>
      <c r="B63" s="178"/>
      <c r="C63" s="178"/>
      <c r="D63" s="182" t="s">
        <v>988</v>
      </c>
      <c r="E63" s="184">
        <v>197325</v>
      </c>
      <c r="F63" s="184">
        <v>41134</v>
      </c>
      <c r="G63" s="184">
        <v>238459</v>
      </c>
      <c r="H63" s="184">
        <v>19554</v>
      </c>
      <c r="I63" s="184">
        <v>1</v>
      </c>
      <c r="J63" s="184">
        <v>1</v>
      </c>
      <c r="K63" s="184">
        <v>68</v>
      </c>
      <c r="L63" s="184">
        <v>70</v>
      </c>
      <c r="M63" s="185">
        <v>71</v>
      </c>
      <c r="N63" s="185">
        <v>6</v>
      </c>
      <c r="O63" s="185">
        <v>4</v>
      </c>
      <c r="P63" s="185">
        <v>12.369999885559082</v>
      </c>
      <c r="Q63" s="185">
        <v>22.369999885559082</v>
      </c>
    </row>
    <row r="64" spans="1:17">
      <c r="A64" s="178"/>
      <c r="B64" s="178"/>
      <c r="C64" s="178"/>
      <c r="D64" s="178" t="s">
        <v>989</v>
      </c>
      <c r="E64" s="180">
        <v>135233</v>
      </c>
      <c r="F64" s="180">
        <v>54320</v>
      </c>
      <c r="G64" s="180">
        <v>189553</v>
      </c>
      <c r="H64" s="180">
        <v>22059</v>
      </c>
      <c r="I64" s="180"/>
      <c r="J64" s="180">
        <v>0</v>
      </c>
      <c r="K64" s="180">
        <v>51</v>
      </c>
      <c r="L64" s="180">
        <v>51</v>
      </c>
      <c r="M64" s="181">
        <v>52.75</v>
      </c>
      <c r="N64" s="181">
        <v>4.4000000953674316</v>
      </c>
      <c r="O64" s="181">
        <v>3</v>
      </c>
      <c r="P64" s="181">
        <v>7.940000057220459</v>
      </c>
      <c r="Q64" s="181">
        <v>15.340000152587891</v>
      </c>
    </row>
    <row r="65" spans="1:17">
      <c r="A65" s="178"/>
      <c r="B65" s="178"/>
      <c r="C65" s="178"/>
      <c r="D65" s="182" t="s">
        <v>990</v>
      </c>
      <c r="E65" s="184">
        <v>303305</v>
      </c>
      <c r="F65" s="184">
        <v>72279</v>
      </c>
      <c r="G65" s="184">
        <v>375584</v>
      </c>
      <c r="H65" s="184">
        <v>31043</v>
      </c>
      <c r="I65" s="184"/>
      <c r="J65" s="184">
        <v>1</v>
      </c>
      <c r="K65" s="184">
        <v>103</v>
      </c>
      <c r="L65" s="184">
        <v>104</v>
      </c>
      <c r="M65" s="185">
        <v>106.25</v>
      </c>
      <c r="N65" s="185">
        <v>3</v>
      </c>
      <c r="O65" s="185">
        <v>9.619999885559082</v>
      </c>
      <c r="P65" s="185">
        <v>21.170000076293945</v>
      </c>
      <c r="Q65" s="185">
        <v>33.789999961853027</v>
      </c>
    </row>
    <row r="66" spans="1:17">
      <c r="A66" s="178"/>
      <c r="B66" s="178"/>
      <c r="C66" s="178"/>
      <c r="D66" s="178" t="s">
        <v>991</v>
      </c>
      <c r="E66" s="180">
        <v>324808</v>
      </c>
      <c r="F66" s="180">
        <v>114225</v>
      </c>
      <c r="G66" s="180">
        <v>439033</v>
      </c>
      <c r="H66" s="180">
        <v>36343</v>
      </c>
      <c r="I66" s="180">
        <v>1</v>
      </c>
      <c r="J66" s="180">
        <v>5</v>
      </c>
      <c r="K66" s="180">
        <v>127</v>
      </c>
      <c r="L66" s="180">
        <v>133</v>
      </c>
      <c r="M66" s="181">
        <v>132</v>
      </c>
      <c r="N66" s="181">
        <v>3.5099999904632568</v>
      </c>
      <c r="O66" s="181">
        <v>14.600000381469727</v>
      </c>
      <c r="P66" s="181">
        <v>22.510000228881836</v>
      </c>
      <c r="Q66" s="181">
        <v>40.620000600814819</v>
      </c>
    </row>
    <row r="67" spans="1:17">
      <c r="A67" s="178"/>
      <c r="B67" s="178"/>
      <c r="C67" s="178"/>
      <c r="D67" s="182" t="s">
        <v>992</v>
      </c>
      <c r="E67" s="184">
        <v>251978</v>
      </c>
      <c r="F67" s="184">
        <v>59559</v>
      </c>
      <c r="G67" s="184">
        <v>311537</v>
      </c>
      <c r="H67" s="184">
        <v>28828</v>
      </c>
      <c r="I67" s="184"/>
      <c r="J67" s="184">
        <v>2</v>
      </c>
      <c r="K67" s="184">
        <v>89</v>
      </c>
      <c r="L67" s="184">
        <v>91</v>
      </c>
      <c r="M67" s="185">
        <v>94.75</v>
      </c>
      <c r="N67" s="185">
        <v>6.3899998664855957</v>
      </c>
      <c r="O67" s="185">
        <v>5.5999999046325684</v>
      </c>
      <c r="P67" s="185">
        <v>19.909999847412109</v>
      </c>
      <c r="Q67" s="185">
        <v>31.899999618530273</v>
      </c>
    </row>
    <row r="68" spans="1:17">
      <c r="A68" s="178"/>
      <c r="B68" s="178"/>
      <c r="C68" s="178"/>
      <c r="D68" s="178" t="s">
        <v>993</v>
      </c>
      <c r="E68" s="180">
        <v>167543</v>
      </c>
      <c r="F68" s="180">
        <v>44624</v>
      </c>
      <c r="G68" s="180">
        <v>212167</v>
      </c>
      <c r="H68" s="180">
        <v>17844</v>
      </c>
      <c r="I68" s="180"/>
      <c r="J68" s="180">
        <v>0</v>
      </c>
      <c r="K68" s="180">
        <v>56</v>
      </c>
      <c r="L68" s="180">
        <v>56</v>
      </c>
      <c r="M68" s="181">
        <v>56</v>
      </c>
      <c r="N68" s="181">
        <v>7.8000001907348633</v>
      </c>
      <c r="O68" s="181">
        <v>1</v>
      </c>
      <c r="P68" s="181">
        <v>13.149999618530273</v>
      </c>
      <c r="Q68" s="181">
        <v>21.949999809265137</v>
      </c>
    </row>
    <row r="69" spans="1:17">
      <c r="A69" s="178"/>
      <c r="B69" s="178"/>
      <c r="C69" s="178"/>
      <c r="D69" s="182" t="s">
        <v>994</v>
      </c>
      <c r="E69" s="184">
        <v>236321</v>
      </c>
      <c r="F69" s="184">
        <v>46705</v>
      </c>
      <c r="G69" s="184">
        <v>283026</v>
      </c>
      <c r="H69" s="184">
        <v>21889</v>
      </c>
      <c r="I69" s="184">
        <v>1</v>
      </c>
      <c r="J69" s="184">
        <v>2</v>
      </c>
      <c r="K69" s="184">
        <v>73</v>
      </c>
      <c r="L69" s="184">
        <v>76</v>
      </c>
      <c r="M69" s="185">
        <v>75.5</v>
      </c>
      <c r="N69" s="185">
        <v>8.5</v>
      </c>
      <c r="O69" s="185">
        <v>3.7999999523162842</v>
      </c>
      <c r="P69" s="185">
        <v>13</v>
      </c>
      <c r="Q69" s="185">
        <v>25.299999952316284</v>
      </c>
    </row>
    <row r="70" spans="1:17">
      <c r="A70" s="178"/>
      <c r="B70" s="178"/>
      <c r="C70" s="178"/>
      <c r="D70" s="178" t="s">
        <v>995</v>
      </c>
      <c r="E70" s="180">
        <v>171359</v>
      </c>
      <c r="F70" s="180">
        <v>50573</v>
      </c>
      <c r="G70" s="180">
        <v>221932</v>
      </c>
      <c r="H70" s="180">
        <v>20507</v>
      </c>
      <c r="I70" s="180"/>
      <c r="J70" s="180">
        <v>1</v>
      </c>
      <c r="K70" s="180">
        <v>66</v>
      </c>
      <c r="L70" s="180">
        <v>67</v>
      </c>
      <c r="M70" s="181">
        <v>67.125</v>
      </c>
      <c r="N70" s="181">
        <v>2</v>
      </c>
      <c r="O70" s="181">
        <v>3.7599999904632568</v>
      </c>
      <c r="P70" s="181">
        <v>8.6099996566772461</v>
      </c>
      <c r="Q70" s="181">
        <v>14.369999647140503</v>
      </c>
    </row>
    <row r="71" spans="1:17">
      <c r="A71" s="178"/>
      <c r="B71" s="178"/>
      <c r="C71" s="178"/>
      <c r="D71" s="182" t="s">
        <v>996</v>
      </c>
      <c r="E71" s="184">
        <v>148050</v>
      </c>
      <c r="F71" s="184">
        <v>52927</v>
      </c>
      <c r="G71" s="184">
        <v>200977</v>
      </c>
      <c r="H71" s="184">
        <v>17978</v>
      </c>
      <c r="I71" s="184">
        <v>1</v>
      </c>
      <c r="J71" s="184">
        <v>0</v>
      </c>
      <c r="K71" s="184">
        <v>61</v>
      </c>
      <c r="L71" s="184">
        <v>62</v>
      </c>
      <c r="M71" s="185">
        <v>63.875</v>
      </c>
      <c r="N71" s="185">
        <v>3.2899999618530273</v>
      </c>
      <c r="O71" s="185">
        <v>8.1000003814697266</v>
      </c>
      <c r="P71" s="185">
        <v>5.3000001907348633</v>
      </c>
      <c r="Q71" s="185">
        <v>16.690000534057617</v>
      </c>
    </row>
    <row r="72" spans="1:17">
      <c r="A72" s="178"/>
      <c r="B72" s="178"/>
      <c r="C72" s="178"/>
      <c r="D72" s="178" t="s">
        <v>997</v>
      </c>
      <c r="E72" s="180">
        <v>207404</v>
      </c>
      <c r="F72" s="180">
        <v>42331</v>
      </c>
      <c r="G72" s="180">
        <v>249735</v>
      </c>
      <c r="H72" s="180">
        <v>23590</v>
      </c>
      <c r="I72" s="180"/>
      <c r="J72" s="180">
        <v>1</v>
      </c>
      <c r="K72" s="180">
        <v>73</v>
      </c>
      <c r="L72" s="180">
        <v>74</v>
      </c>
      <c r="M72" s="181">
        <v>76</v>
      </c>
      <c r="N72" s="181">
        <v>7.8000001907348633</v>
      </c>
      <c r="O72" s="181">
        <v>3</v>
      </c>
      <c r="P72" s="181">
        <v>11.920000076293945</v>
      </c>
      <c r="Q72" s="181">
        <v>22.720000267028809</v>
      </c>
    </row>
    <row r="73" spans="1:17">
      <c r="A73" s="178"/>
      <c r="B73" s="178"/>
      <c r="C73" s="178"/>
      <c r="D73" s="182" t="s">
        <v>998</v>
      </c>
      <c r="E73" s="184">
        <v>157456</v>
      </c>
      <c r="F73" s="184">
        <v>33750</v>
      </c>
      <c r="G73" s="184">
        <v>191206</v>
      </c>
      <c r="H73" s="184">
        <v>16991</v>
      </c>
      <c r="I73" s="184"/>
      <c r="J73" s="184">
        <v>2</v>
      </c>
      <c r="K73" s="184">
        <v>50</v>
      </c>
      <c r="L73" s="184">
        <v>52</v>
      </c>
      <c r="M73" s="185">
        <v>53.5</v>
      </c>
      <c r="N73" s="185">
        <v>2</v>
      </c>
      <c r="O73" s="185">
        <v>4.8499999046325684</v>
      </c>
      <c r="P73" s="185">
        <v>12.770000457763672</v>
      </c>
      <c r="Q73" s="185">
        <v>19.62000036239624</v>
      </c>
    </row>
    <row r="74" spans="1:17">
      <c r="A74" s="178"/>
      <c r="B74" s="178"/>
      <c r="C74" s="211" t="s">
        <v>648</v>
      </c>
      <c r="D74" s="211"/>
      <c r="E74" s="212">
        <v>14796594</v>
      </c>
      <c r="F74" s="212">
        <v>3749147</v>
      </c>
      <c r="G74" s="212">
        <v>18545741</v>
      </c>
      <c r="H74" s="212">
        <v>1582930</v>
      </c>
      <c r="I74" s="212">
        <v>10</v>
      </c>
      <c r="J74" s="212">
        <v>92</v>
      </c>
      <c r="K74" s="212">
        <v>5178</v>
      </c>
      <c r="L74" s="212">
        <v>5280</v>
      </c>
      <c r="M74" s="213">
        <v>5419.625</v>
      </c>
      <c r="N74" s="213">
        <v>384.87999963760376</v>
      </c>
      <c r="O74" s="213">
        <v>311.1700005531311</v>
      </c>
      <c r="P74" s="213">
        <v>966.45000553131104</v>
      </c>
      <c r="Q74" s="213">
        <v>1662.5000057220459</v>
      </c>
    </row>
    <row r="75" spans="1:17">
      <c r="A75" s="178"/>
      <c r="B75" s="178"/>
      <c r="C75" s="174"/>
      <c r="D75" s="174"/>
      <c r="E75" s="176"/>
      <c r="F75" s="176"/>
      <c r="G75" s="176"/>
      <c r="H75" s="176"/>
      <c r="I75" s="176"/>
      <c r="J75" s="176"/>
      <c r="K75" s="176"/>
      <c r="L75" s="176"/>
      <c r="M75" s="177"/>
      <c r="N75" s="177"/>
      <c r="O75" s="177"/>
      <c r="P75" s="177"/>
      <c r="Q75" s="177"/>
    </row>
    <row r="76" spans="1:17">
      <c r="A76" s="178"/>
      <c r="B76" s="178" t="s">
        <v>649</v>
      </c>
      <c r="C76" s="208" t="s">
        <v>281</v>
      </c>
      <c r="D76" s="208"/>
      <c r="E76" s="180"/>
      <c r="F76" s="180"/>
      <c r="G76" s="180"/>
      <c r="H76" s="180"/>
      <c r="I76" s="180"/>
      <c r="J76" s="180"/>
      <c r="K76" s="180"/>
      <c r="L76" s="180"/>
      <c r="M76" s="181"/>
      <c r="N76" s="181"/>
      <c r="O76" s="181"/>
      <c r="P76" s="181"/>
      <c r="Q76" s="181"/>
    </row>
    <row r="77" spans="1:17">
      <c r="A77" s="178"/>
      <c r="B77" s="178"/>
      <c r="C77" s="178"/>
      <c r="D77" s="182" t="s">
        <v>999</v>
      </c>
      <c r="E77" s="184">
        <v>237802</v>
      </c>
      <c r="F77" s="184">
        <v>44321</v>
      </c>
      <c r="G77" s="184">
        <v>282123</v>
      </c>
      <c r="H77" s="184">
        <v>33056</v>
      </c>
      <c r="I77" s="184"/>
      <c r="J77" s="184">
        <v>2</v>
      </c>
      <c r="K77" s="184">
        <v>77</v>
      </c>
      <c r="L77" s="184">
        <v>79</v>
      </c>
      <c r="M77" s="185">
        <v>81.25</v>
      </c>
      <c r="N77" s="185">
        <v>10.060000419616699</v>
      </c>
      <c r="O77" s="185">
        <v>5.4499998092651367</v>
      </c>
      <c r="P77" s="185">
        <v>16.709999084472656</v>
      </c>
      <c r="Q77" s="185">
        <v>32.219999313354492</v>
      </c>
    </row>
    <row r="78" spans="1:17">
      <c r="A78" s="178"/>
      <c r="B78" s="178"/>
      <c r="C78" s="178"/>
      <c r="D78" s="178" t="s">
        <v>1000</v>
      </c>
      <c r="E78" s="180">
        <v>222151</v>
      </c>
      <c r="F78" s="180">
        <v>57668</v>
      </c>
      <c r="G78" s="180">
        <v>279819</v>
      </c>
      <c r="H78" s="180">
        <v>30406</v>
      </c>
      <c r="I78" s="180">
        <v>1</v>
      </c>
      <c r="J78" s="180">
        <v>0</v>
      </c>
      <c r="K78" s="180">
        <v>75</v>
      </c>
      <c r="L78" s="180">
        <v>76</v>
      </c>
      <c r="M78" s="181">
        <v>76.625</v>
      </c>
      <c r="N78" s="181">
        <v>6.4800000190734863</v>
      </c>
      <c r="O78" s="181">
        <v>6</v>
      </c>
      <c r="P78" s="181">
        <v>16</v>
      </c>
      <c r="Q78" s="181">
        <v>28.480000019073486</v>
      </c>
    </row>
    <row r="79" spans="1:17">
      <c r="A79" s="178"/>
      <c r="B79" s="178"/>
      <c r="C79" s="178"/>
      <c r="D79" s="182" t="s">
        <v>1001</v>
      </c>
      <c r="E79" s="184">
        <v>232732</v>
      </c>
      <c r="F79" s="184">
        <v>39120</v>
      </c>
      <c r="G79" s="184">
        <v>271852</v>
      </c>
      <c r="H79" s="184">
        <v>30627</v>
      </c>
      <c r="I79" s="184"/>
      <c r="J79" s="184">
        <v>2</v>
      </c>
      <c r="K79" s="184">
        <v>77</v>
      </c>
      <c r="L79" s="184">
        <v>79</v>
      </c>
      <c r="M79" s="185">
        <v>79.375</v>
      </c>
      <c r="N79" s="185">
        <v>7.9699997901916504</v>
      </c>
      <c r="O79" s="185">
        <v>2.559999942779541</v>
      </c>
      <c r="P79" s="185">
        <v>13.569999694824219</v>
      </c>
      <c r="Q79" s="185">
        <v>24.09999942779541</v>
      </c>
    </row>
    <row r="80" spans="1:17">
      <c r="A80" s="178"/>
      <c r="B80" s="178"/>
      <c r="C80" s="178"/>
      <c r="D80" s="178" t="s">
        <v>1002</v>
      </c>
      <c r="E80" s="180">
        <v>207062</v>
      </c>
      <c r="F80" s="180">
        <v>43744</v>
      </c>
      <c r="G80" s="180">
        <v>250806</v>
      </c>
      <c r="H80" s="180">
        <v>26624</v>
      </c>
      <c r="I80" s="180">
        <v>2</v>
      </c>
      <c r="J80" s="180">
        <v>0</v>
      </c>
      <c r="K80" s="180">
        <v>69</v>
      </c>
      <c r="L80" s="180">
        <v>71</v>
      </c>
      <c r="M80" s="181">
        <v>72</v>
      </c>
      <c r="N80" s="181">
        <v>5.7600002288818359</v>
      </c>
      <c r="O80" s="181">
        <v>1.5</v>
      </c>
      <c r="P80" s="181">
        <v>15.899999618530273</v>
      </c>
      <c r="Q80" s="181">
        <v>23.159999847412109</v>
      </c>
    </row>
    <row r="81" spans="1:17">
      <c r="A81" s="178"/>
      <c r="B81" s="178"/>
      <c r="C81" s="178"/>
      <c r="D81" s="182" t="s">
        <v>1003</v>
      </c>
      <c r="E81" s="184">
        <v>371669</v>
      </c>
      <c r="F81" s="184">
        <v>82421</v>
      </c>
      <c r="G81" s="184">
        <v>454090</v>
      </c>
      <c r="H81" s="184">
        <v>55351</v>
      </c>
      <c r="I81" s="184"/>
      <c r="J81" s="184">
        <v>2</v>
      </c>
      <c r="K81" s="184">
        <v>135</v>
      </c>
      <c r="L81" s="184">
        <v>137</v>
      </c>
      <c r="M81" s="185">
        <v>138.75</v>
      </c>
      <c r="N81" s="185">
        <v>10.020000457763672</v>
      </c>
      <c r="O81" s="185">
        <v>5.5799999237060547</v>
      </c>
      <c r="P81" s="185">
        <v>19.209999084472656</v>
      </c>
      <c r="Q81" s="185">
        <v>34.809999465942383</v>
      </c>
    </row>
    <row r="82" spans="1:17">
      <c r="A82" s="178"/>
      <c r="B82" s="178"/>
      <c r="C82" s="178"/>
      <c r="D82" s="178" t="s">
        <v>1004</v>
      </c>
      <c r="E82" s="180">
        <v>209649</v>
      </c>
      <c r="F82" s="180">
        <v>44545</v>
      </c>
      <c r="G82" s="180">
        <v>254194</v>
      </c>
      <c r="H82" s="180">
        <v>32293</v>
      </c>
      <c r="I82" s="180"/>
      <c r="J82" s="180">
        <v>2</v>
      </c>
      <c r="K82" s="180">
        <v>76</v>
      </c>
      <c r="L82" s="180">
        <v>78</v>
      </c>
      <c r="M82" s="181">
        <v>77.75</v>
      </c>
      <c r="N82" s="181">
        <v>8.9700002670288086</v>
      </c>
      <c r="O82" s="181">
        <v>2</v>
      </c>
      <c r="P82" s="181">
        <v>11.970000267028809</v>
      </c>
      <c r="Q82" s="181">
        <v>22.940000534057617</v>
      </c>
    </row>
    <row r="83" spans="1:17">
      <c r="A83" s="178"/>
      <c r="B83" s="178"/>
      <c r="C83" s="178"/>
      <c r="D83" s="182" t="s">
        <v>1005</v>
      </c>
      <c r="E83" s="184">
        <v>264638</v>
      </c>
      <c r="F83" s="184">
        <v>54870</v>
      </c>
      <c r="G83" s="184">
        <v>319508</v>
      </c>
      <c r="H83" s="184">
        <v>32418</v>
      </c>
      <c r="I83" s="184">
        <v>1</v>
      </c>
      <c r="J83" s="184">
        <v>9</v>
      </c>
      <c r="K83" s="184">
        <v>73</v>
      </c>
      <c r="L83" s="184">
        <v>83</v>
      </c>
      <c r="M83" s="185">
        <v>81.375</v>
      </c>
      <c r="N83" s="185">
        <v>9.5</v>
      </c>
      <c r="O83" s="185">
        <v>1.8700000047683716</v>
      </c>
      <c r="P83" s="185">
        <v>17.850000381469727</v>
      </c>
      <c r="Q83" s="185">
        <v>29.220000386238098</v>
      </c>
    </row>
    <row r="84" spans="1:17">
      <c r="A84" s="178"/>
      <c r="B84" s="178"/>
      <c r="C84" s="178"/>
      <c r="D84" s="178" t="s">
        <v>1006</v>
      </c>
      <c r="E84" s="180">
        <v>199511</v>
      </c>
      <c r="F84" s="180">
        <v>34555</v>
      </c>
      <c r="G84" s="180">
        <v>234066</v>
      </c>
      <c r="H84" s="180">
        <v>27110</v>
      </c>
      <c r="I84" s="180"/>
      <c r="J84" s="180">
        <v>2</v>
      </c>
      <c r="K84" s="180">
        <v>67</v>
      </c>
      <c r="L84" s="180">
        <v>69</v>
      </c>
      <c r="M84" s="181">
        <v>70</v>
      </c>
      <c r="N84" s="181">
        <v>6.7699999809265137</v>
      </c>
      <c r="O84" s="181">
        <v>7.0100002288818359</v>
      </c>
      <c r="P84" s="181">
        <v>9.6899995803833008</v>
      </c>
      <c r="Q84" s="181">
        <v>23.46999979019165</v>
      </c>
    </row>
    <row r="85" spans="1:17">
      <c r="A85" s="178"/>
      <c r="B85" s="178"/>
      <c r="C85" s="178"/>
      <c r="D85" s="182" t="s">
        <v>1007</v>
      </c>
      <c r="E85" s="184">
        <v>298585</v>
      </c>
      <c r="F85" s="184">
        <v>55058</v>
      </c>
      <c r="G85" s="184">
        <v>353643</v>
      </c>
      <c r="H85" s="184">
        <v>44108</v>
      </c>
      <c r="I85" s="184"/>
      <c r="J85" s="184">
        <v>3</v>
      </c>
      <c r="K85" s="184">
        <v>99</v>
      </c>
      <c r="L85" s="184">
        <v>102</v>
      </c>
      <c r="M85" s="185">
        <v>102.625</v>
      </c>
      <c r="N85" s="185">
        <v>5.75</v>
      </c>
      <c r="O85" s="185">
        <v>8.8900003433227539</v>
      </c>
      <c r="P85" s="185">
        <v>22.819999694824219</v>
      </c>
      <c r="Q85" s="185">
        <v>37.460000038146973</v>
      </c>
    </row>
    <row r="86" spans="1:17">
      <c r="A86" s="178"/>
      <c r="B86" s="178"/>
      <c r="C86" s="178"/>
      <c r="D86" s="178" t="s">
        <v>1008</v>
      </c>
      <c r="E86" s="180">
        <v>241536</v>
      </c>
      <c r="F86" s="180">
        <v>36416</v>
      </c>
      <c r="G86" s="180">
        <v>277952</v>
      </c>
      <c r="H86" s="180">
        <v>27003</v>
      </c>
      <c r="I86" s="180"/>
      <c r="J86" s="180">
        <v>1</v>
      </c>
      <c r="K86" s="180">
        <v>69</v>
      </c>
      <c r="L86" s="180">
        <v>70</v>
      </c>
      <c r="M86" s="181">
        <v>71</v>
      </c>
      <c r="N86" s="181">
        <v>14</v>
      </c>
      <c r="O86" s="181">
        <v>0</v>
      </c>
      <c r="P86" s="181">
        <v>10.239999771118164</v>
      </c>
      <c r="Q86" s="181">
        <v>24.239999771118164</v>
      </c>
    </row>
    <row r="87" spans="1:17">
      <c r="A87" s="178"/>
      <c r="B87" s="178"/>
      <c r="C87" s="178"/>
      <c r="D87" s="182" t="s">
        <v>1009</v>
      </c>
      <c r="E87" s="184">
        <v>185303</v>
      </c>
      <c r="F87" s="184">
        <v>35738</v>
      </c>
      <c r="G87" s="184">
        <v>221041</v>
      </c>
      <c r="H87" s="184">
        <v>25078</v>
      </c>
      <c r="I87" s="184"/>
      <c r="J87" s="184">
        <v>0</v>
      </c>
      <c r="K87" s="184">
        <v>63</v>
      </c>
      <c r="L87" s="184">
        <v>63</v>
      </c>
      <c r="M87" s="185">
        <v>63.875</v>
      </c>
      <c r="N87" s="185">
        <v>5</v>
      </c>
      <c r="O87" s="185">
        <v>2.7300000190734863</v>
      </c>
      <c r="P87" s="185">
        <v>15.619999885559082</v>
      </c>
      <c r="Q87" s="185">
        <v>23.349999904632568</v>
      </c>
    </row>
    <row r="88" spans="1:17">
      <c r="A88" s="178"/>
      <c r="B88" s="178"/>
      <c r="C88" s="178"/>
      <c r="D88" s="178" t="s">
        <v>1010</v>
      </c>
      <c r="E88" s="180">
        <v>210398</v>
      </c>
      <c r="F88" s="180">
        <v>37938</v>
      </c>
      <c r="G88" s="180">
        <v>248336</v>
      </c>
      <c r="H88" s="180">
        <v>29291</v>
      </c>
      <c r="I88" s="180"/>
      <c r="J88" s="180">
        <v>0</v>
      </c>
      <c r="K88" s="180">
        <v>74</v>
      </c>
      <c r="L88" s="180">
        <v>74</v>
      </c>
      <c r="M88" s="181">
        <v>74.625</v>
      </c>
      <c r="N88" s="181">
        <v>6.0999999046325684</v>
      </c>
      <c r="O88" s="181">
        <v>5.7399997711181641</v>
      </c>
      <c r="P88" s="181">
        <v>12.510000228881836</v>
      </c>
      <c r="Q88" s="181">
        <v>24.349999904632568</v>
      </c>
    </row>
    <row r="89" spans="1:17">
      <c r="A89" s="178"/>
      <c r="B89" s="178"/>
      <c r="C89" s="178"/>
      <c r="D89" s="182" t="s">
        <v>1011</v>
      </c>
      <c r="E89" s="184">
        <v>206143</v>
      </c>
      <c r="F89" s="184">
        <v>37943</v>
      </c>
      <c r="G89" s="184">
        <v>244086</v>
      </c>
      <c r="H89" s="184">
        <v>26258</v>
      </c>
      <c r="I89" s="184"/>
      <c r="J89" s="184">
        <v>5</v>
      </c>
      <c r="K89" s="184">
        <v>64</v>
      </c>
      <c r="L89" s="184">
        <v>69</v>
      </c>
      <c r="M89" s="185">
        <v>68.75</v>
      </c>
      <c r="N89" s="185">
        <v>3.9600000381469727</v>
      </c>
      <c r="O89" s="185">
        <v>3.7599999904632568</v>
      </c>
      <c r="P89" s="185">
        <v>14.149999618530273</v>
      </c>
      <c r="Q89" s="185">
        <v>21.869999647140503</v>
      </c>
    </row>
    <row r="90" spans="1:17">
      <c r="A90" s="178"/>
      <c r="B90" s="178"/>
      <c r="C90" s="178"/>
      <c r="D90" s="178" t="s">
        <v>1012</v>
      </c>
      <c r="E90" s="180">
        <v>309392</v>
      </c>
      <c r="F90" s="180">
        <v>68865</v>
      </c>
      <c r="G90" s="180">
        <v>378257</v>
      </c>
      <c r="H90" s="180">
        <v>47903</v>
      </c>
      <c r="I90" s="180"/>
      <c r="J90" s="180">
        <v>7</v>
      </c>
      <c r="K90" s="180">
        <v>119</v>
      </c>
      <c r="L90" s="180">
        <v>126</v>
      </c>
      <c r="M90" s="181">
        <v>127.25</v>
      </c>
      <c r="N90" s="181">
        <v>7.25</v>
      </c>
      <c r="O90" s="181">
        <v>10</v>
      </c>
      <c r="P90" s="181">
        <v>21.170000076293945</v>
      </c>
      <c r="Q90" s="181">
        <v>38.420000076293945</v>
      </c>
    </row>
    <row r="91" spans="1:17">
      <c r="A91" s="178"/>
      <c r="B91" s="178"/>
      <c r="C91" s="178"/>
      <c r="D91" s="182" t="s">
        <v>1013</v>
      </c>
      <c r="E91" s="184">
        <v>259358</v>
      </c>
      <c r="F91" s="184">
        <v>52805</v>
      </c>
      <c r="G91" s="184">
        <v>312163</v>
      </c>
      <c r="H91" s="184">
        <v>41512</v>
      </c>
      <c r="I91" s="184"/>
      <c r="J91" s="184">
        <v>0</v>
      </c>
      <c r="K91" s="184">
        <v>97</v>
      </c>
      <c r="L91" s="184">
        <v>97</v>
      </c>
      <c r="M91" s="185">
        <v>97.625</v>
      </c>
      <c r="N91" s="185">
        <v>11.329999923706055</v>
      </c>
      <c r="O91" s="185">
        <v>2.5</v>
      </c>
      <c r="P91" s="185">
        <v>13.010000228881836</v>
      </c>
      <c r="Q91" s="185">
        <v>26.840000152587891</v>
      </c>
    </row>
    <row r="92" spans="1:17">
      <c r="A92" s="178"/>
      <c r="B92" s="178"/>
      <c r="C92" s="178"/>
      <c r="D92" s="178" t="s">
        <v>1014</v>
      </c>
      <c r="E92" s="180">
        <v>258330</v>
      </c>
      <c r="F92" s="180">
        <v>55387</v>
      </c>
      <c r="G92" s="180">
        <v>313717</v>
      </c>
      <c r="H92" s="180">
        <v>38265</v>
      </c>
      <c r="I92" s="180"/>
      <c r="J92" s="180">
        <v>1</v>
      </c>
      <c r="K92" s="180">
        <v>94</v>
      </c>
      <c r="L92" s="180">
        <v>95</v>
      </c>
      <c r="M92" s="181">
        <v>97.25</v>
      </c>
      <c r="N92" s="181">
        <v>7.0300002098083496</v>
      </c>
      <c r="O92" s="181">
        <v>1.8300000429153442</v>
      </c>
      <c r="P92" s="181">
        <v>15.649999618530273</v>
      </c>
      <c r="Q92" s="181">
        <v>24.509999871253967</v>
      </c>
    </row>
    <row r="93" spans="1:17">
      <c r="A93" s="178"/>
      <c r="B93" s="178"/>
      <c r="C93" s="178"/>
      <c r="D93" s="182" t="s">
        <v>1015</v>
      </c>
      <c r="E93" s="184">
        <v>281059</v>
      </c>
      <c r="F93" s="184">
        <v>56640</v>
      </c>
      <c r="G93" s="184">
        <v>337699</v>
      </c>
      <c r="H93" s="184">
        <v>42528</v>
      </c>
      <c r="I93" s="184"/>
      <c r="J93" s="184">
        <v>3</v>
      </c>
      <c r="K93" s="184">
        <v>102</v>
      </c>
      <c r="L93" s="184">
        <v>105</v>
      </c>
      <c r="M93" s="185">
        <v>106.25</v>
      </c>
      <c r="N93" s="185">
        <v>7.8299999237060547</v>
      </c>
      <c r="O93" s="185">
        <v>11.529999732971191</v>
      </c>
      <c r="P93" s="185">
        <v>13.449999809265137</v>
      </c>
      <c r="Q93" s="185">
        <v>32.809999465942383</v>
      </c>
    </row>
    <row r="94" spans="1:17">
      <c r="A94" s="178"/>
      <c r="B94" s="178"/>
      <c r="C94" s="178"/>
      <c r="D94" s="178" t="s">
        <v>1016</v>
      </c>
      <c r="E94" s="180">
        <v>295462</v>
      </c>
      <c r="F94" s="180">
        <v>63670</v>
      </c>
      <c r="G94" s="180">
        <v>359132</v>
      </c>
      <c r="H94" s="180">
        <v>46456</v>
      </c>
      <c r="I94" s="180"/>
      <c r="J94" s="180">
        <v>2</v>
      </c>
      <c r="K94" s="180">
        <v>111</v>
      </c>
      <c r="L94" s="180">
        <v>113</v>
      </c>
      <c r="M94" s="181">
        <v>114.125</v>
      </c>
      <c r="N94" s="181">
        <v>9.0500001907348633</v>
      </c>
      <c r="O94" s="181">
        <v>2</v>
      </c>
      <c r="P94" s="181">
        <v>19.770000457763672</v>
      </c>
      <c r="Q94" s="181">
        <v>30.820000648498535</v>
      </c>
    </row>
    <row r="95" spans="1:17">
      <c r="A95" s="178"/>
      <c r="B95" s="178"/>
      <c r="C95" s="178"/>
      <c r="D95" s="182" t="s">
        <v>1017</v>
      </c>
      <c r="E95" s="184">
        <v>347971</v>
      </c>
      <c r="F95" s="184">
        <v>69930</v>
      </c>
      <c r="G95" s="184">
        <v>417901</v>
      </c>
      <c r="H95" s="184">
        <v>51610</v>
      </c>
      <c r="I95" s="184">
        <v>1</v>
      </c>
      <c r="J95" s="184">
        <v>2</v>
      </c>
      <c r="K95" s="184">
        <v>135</v>
      </c>
      <c r="L95" s="184">
        <v>138</v>
      </c>
      <c r="M95" s="185">
        <v>138.375</v>
      </c>
      <c r="N95" s="185">
        <v>19.649999618530273</v>
      </c>
      <c r="O95" s="185">
        <v>1.6399999856948853</v>
      </c>
      <c r="P95" s="185">
        <v>14.220000267028809</v>
      </c>
      <c r="Q95" s="185">
        <v>35.509999871253967</v>
      </c>
    </row>
    <row r="96" spans="1:17">
      <c r="A96" s="178"/>
      <c r="B96" s="178"/>
      <c r="C96" s="211" t="s">
        <v>659</v>
      </c>
      <c r="D96" s="211"/>
      <c r="E96" s="212">
        <v>4838751</v>
      </c>
      <c r="F96" s="212">
        <v>971634</v>
      </c>
      <c r="G96" s="212">
        <v>5810385</v>
      </c>
      <c r="H96" s="212">
        <v>687897</v>
      </c>
      <c r="I96" s="212">
        <v>5</v>
      </c>
      <c r="J96" s="212">
        <v>43</v>
      </c>
      <c r="K96" s="212">
        <v>1676</v>
      </c>
      <c r="L96" s="212">
        <v>1724</v>
      </c>
      <c r="M96" s="213">
        <v>1738.875</v>
      </c>
      <c r="N96" s="213">
        <v>162.4800009727478</v>
      </c>
      <c r="O96" s="213">
        <v>82.589999794960022</v>
      </c>
      <c r="P96" s="213">
        <v>293.50999736785889</v>
      </c>
      <c r="Q96" s="213">
        <v>538.57999813556671</v>
      </c>
    </row>
    <row r="97" spans="1:17">
      <c r="A97" s="178"/>
      <c r="B97" s="178"/>
      <c r="C97" s="174"/>
      <c r="D97" s="174"/>
      <c r="E97" s="176"/>
      <c r="F97" s="176"/>
      <c r="G97" s="176"/>
      <c r="H97" s="176"/>
      <c r="I97" s="176"/>
      <c r="J97" s="176"/>
      <c r="K97" s="176"/>
      <c r="L97" s="176"/>
      <c r="M97" s="177"/>
      <c r="N97" s="177"/>
      <c r="O97" s="177"/>
      <c r="P97" s="177"/>
      <c r="Q97" s="177"/>
    </row>
    <row r="98" spans="1:17">
      <c r="A98" s="178"/>
      <c r="B98" s="178" t="s">
        <v>660</v>
      </c>
      <c r="C98" s="208" t="s">
        <v>381</v>
      </c>
      <c r="D98" s="208"/>
      <c r="E98" s="180"/>
      <c r="F98" s="180"/>
      <c r="G98" s="180"/>
      <c r="H98" s="180"/>
      <c r="I98" s="180"/>
      <c r="J98" s="180"/>
      <c r="K98" s="180"/>
      <c r="L98" s="180"/>
      <c r="M98" s="181"/>
      <c r="N98" s="181"/>
      <c r="O98" s="181"/>
      <c r="P98" s="181"/>
      <c r="Q98" s="181"/>
    </row>
    <row r="99" spans="1:17">
      <c r="A99" s="178"/>
      <c r="B99" s="178"/>
      <c r="C99" s="178"/>
      <c r="D99" s="182" t="s">
        <v>1018</v>
      </c>
      <c r="E99" s="184">
        <v>669858</v>
      </c>
      <c r="F99" s="184">
        <v>163219</v>
      </c>
      <c r="G99" s="184">
        <v>833077</v>
      </c>
      <c r="H99" s="184">
        <v>81232</v>
      </c>
      <c r="I99" s="184">
        <v>2</v>
      </c>
      <c r="J99" s="184">
        <v>3</v>
      </c>
      <c r="K99" s="184">
        <v>212</v>
      </c>
      <c r="L99" s="184">
        <v>217</v>
      </c>
      <c r="M99" s="185">
        <v>220.5</v>
      </c>
      <c r="N99" s="185">
        <v>16.659999847412109</v>
      </c>
      <c r="O99" s="185">
        <v>18.600000381469727</v>
      </c>
      <c r="P99" s="185">
        <v>37.540000915527344</v>
      </c>
      <c r="Q99" s="185">
        <v>72.80000114440918</v>
      </c>
    </row>
    <row r="100" spans="1:17">
      <c r="A100" s="178"/>
      <c r="B100" s="178"/>
      <c r="C100" s="211" t="s">
        <v>662</v>
      </c>
      <c r="D100" s="211"/>
      <c r="E100" s="212">
        <v>669858</v>
      </c>
      <c r="F100" s="212">
        <v>163219</v>
      </c>
      <c r="G100" s="212">
        <v>833077</v>
      </c>
      <c r="H100" s="212">
        <v>81232</v>
      </c>
      <c r="I100" s="212">
        <v>2</v>
      </c>
      <c r="J100" s="212">
        <v>3</v>
      </c>
      <c r="K100" s="212">
        <v>212</v>
      </c>
      <c r="L100" s="212">
        <v>217</v>
      </c>
      <c r="M100" s="213">
        <v>220.5</v>
      </c>
      <c r="N100" s="213">
        <v>16.659999847412109</v>
      </c>
      <c r="O100" s="213">
        <v>18.600000381469727</v>
      </c>
      <c r="P100" s="213">
        <v>37.540000915527344</v>
      </c>
      <c r="Q100" s="213">
        <v>72.80000114440918</v>
      </c>
    </row>
    <row r="101" spans="1:17">
      <c r="A101" s="178"/>
      <c r="B101" s="178"/>
      <c r="C101" s="174"/>
      <c r="D101" s="174"/>
      <c r="E101" s="176"/>
      <c r="F101" s="176"/>
      <c r="G101" s="176"/>
      <c r="H101" s="176"/>
      <c r="I101" s="176"/>
      <c r="J101" s="176"/>
      <c r="K101" s="176"/>
      <c r="L101" s="176"/>
      <c r="M101" s="177"/>
      <c r="N101" s="177"/>
      <c r="O101" s="177"/>
      <c r="P101" s="177"/>
      <c r="Q101" s="177"/>
    </row>
    <row r="102" spans="1:17">
      <c r="A102" s="178"/>
      <c r="B102" s="178" t="s">
        <v>663</v>
      </c>
      <c r="C102" s="208" t="s">
        <v>284</v>
      </c>
      <c r="D102" s="208"/>
      <c r="E102" s="180"/>
      <c r="F102" s="180"/>
      <c r="G102" s="180"/>
      <c r="H102" s="180"/>
      <c r="I102" s="180"/>
      <c r="J102" s="180"/>
      <c r="K102" s="180"/>
      <c r="L102" s="180"/>
      <c r="M102" s="181"/>
      <c r="N102" s="181"/>
      <c r="O102" s="181"/>
      <c r="P102" s="181"/>
      <c r="Q102" s="181"/>
    </row>
    <row r="103" spans="1:17">
      <c r="A103" s="178"/>
      <c r="B103" s="178"/>
      <c r="C103" s="178"/>
      <c r="D103" s="182" t="s">
        <v>1019</v>
      </c>
      <c r="E103" s="184">
        <v>203585</v>
      </c>
      <c r="F103" s="184">
        <v>74146</v>
      </c>
      <c r="G103" s="184">
        <v>277731</v>
      </c>
      <c r="H103" s="184">
        <v>42635</v>
      </c>
      <c r="I103" s="184"/>
      <c r="J103" s="184">
        <v>1</v>
      </c>
      <c r="K103" s="184">
        <v>85</v>
      </c>
      <c r="L103" s="184">
        <v>86</v>
      </c>
      <c r="M103" s="185">
        <v>87.625</v>
      </c>
      <c r="N103" s="185">
        <v>8</v>
      </c>
      <c r="O103" s="185">
        <v>2.7999999523162842</v>
      </c>
      <c r="P103" s="185">
        <v>17.270000457763672</v>
      </c>
      <c r="Q103" s="185">
        <v>28.070000410079956</v>
      </c>
    </row>
    <row r="104" spans="1:17">
      <c r="A104" s="178"/>
      <c r="B104" s="178"/>
      <c r="C104" s="178"/>
      <c r="D104" s="178" t="s">
        <v>1020</v>
      </c>
      <c r="E104" s="180">
        <v>199421</v>
      </c>
      <c r="F104" s="180">
        <v>51876</v>
      </c>
      <c r="G104" s="180">
        <v>251297</v>
      </c>
      <c r="H104" s="180">
        <v>36870</v>
      </c>
      <c r="I104" s="180">
        <v>1</v>
      </c>
      <c r="J104" s="180">
        <v>1</v>
      </c>
      <c r="K104" s="180">
        <v>77</v>
      </c>
      <c r="L104" s="180">
        <v>79</v>
      </c>
      <c r="M104" s="181">
        <v>78.875</v>
      </c>
      <c r="N104" s="181">
        <v>3.9000000953674316</v>
      </c>
      <c r="O104" s="181">
        <v>6.8899998664855957</v>
      </c>
      <c r="P104" s="181">
        <v>17.760000228881836</v>
      </c>
      <c r="Q104" s="181">
        <v>28.550000190734863</v>
      </c>
    </row>
    <row r="105" spans="1:17">
      <c r="A105" s="178"/>
      <c r="B105" s="178"/>
      <c r="C105" s="178"/>
      <c r="D105" s="182" t="s">
        <v>1021</v>
      </c>
      <c r="E105" s="184">
        <v>36721</v>
      </c>
      <c r="F105" s="184">
        <v>15706</v>
      </c>
      <c r="G105" s="184">
        <v>52427</v>
      </c>
      <c r="H105" s="184">
        <v>10300</v>
      </c>
      <c r="I105" s="184"/>
      <c r="J105" s="184">
        <v>0</v>
      </c>
      <c r="K105" s="184">
        <v>18</v>
      </c>
      <c r="L105" s="184">
        <v>18</v>
      </c>
      <c r="M105" s="185">
        <v>18.5</v>
      </c>
      <c r="N105" s="185">
        <v>3</v>
      </c>
      <c r="O105" s="185">
        <v>0.10000000149011612</v>
      </c>
      <c r="P105" s="185">
        <v>1.3799999952316284</v>
      </c>
      <c r="Q105" s="185">
        <v>4.4799999967217445</v>
      </c>
    </row>
    <row r="106" spans="1:17">
      <c r="A106" s="178"/>
      <c r="B106" s="178"/>
      <c r="C106" s="178"/>
      <c r="D106" s="178" t="s">
        <v>1022</v>
      </c>
      <c r="E106" s="180">
        <v>159295</v>
      </c>
      <c r="F106" s="180">
        <v>66153</v>
      </c>
      <c r="G106" s="180">
        <v>225448</v>
      </c>
      <c r="H106" s="180">
        <v>31301</v>
      </c>
      <c r="I106" s="180"/>
      <c r="J106" s="180">
        <v>0</v>
      </c>
      <c r="K106" s="180">
        <v>60</v>
      </c>
      <c r="L106" s="180">
        <v>60</v>
      </c>
      <c r="M106" s="181">
        <v>60.75</v>
      </c>
      <c r="N106" s="181">
        <v>3.75</v>
      </c>
      <c r="O106" s="181">
        <v>3</v>
      </c>
      <c r="P106" s="181">
        <v>16.569999694824219</v>
      </c>
      <c r="Q106" s="181">
        <v>23.319999694824219</v>
      </c>
    </row>
    <row r="107" spans="1:17">
      <c r="A107" s="178"/>
      <c r="B107" s="178"/>
      <c r="C107" s="178"/>
      <c r="D107" s="182" t="s">
        <v>1023</v>
      </c>
      <c r="E107" s="184">
        <v>154992</v>
      </c>
      <c r="F107" s="184">
        <v>35594</v>
      </c>
      <c r="G107" s="184">
        <v>190586</v>
      </c>
      <c r="H107" s="184">
        <v>26127</v>
      </c>
      <c r="I107" s="184">
        <v>2</v>
      </c>
      <c r="J107" s="184">
        <v>0</v>
      </c>
      <c r="K107" s="184">
        <v>56</v>
      </c>
      <c r="L107" s="184">
        <v>58</v>
      </c>
      <c r="M107" s="185">
        <v>58</v>
      </c>
      <c r="N107" s="185">
        <v>7.9800000190734863</v>
      </c>
      <c r="O107" s="185">
        <v>5.7100000381469727</v>
      </c>
      <c r="P107" s="185">
        <v>6.5</v>
      </c>
      <c r="Q107" s="185">
        <v>20.190000057220459</v>
      </c>
    </row>
    <row r="108" spans="1:17">
      <c r="A108" s="178"/>
      <c r="B108" s="178"/>
      <c r="C108" s="178"/>
      <c r="D108" s="178" t="s">
        <v>1024</v>
      </c>
      <c r="E108" s="180">
        <v>173687</v>
      </c>
      <c r="F108" s="180">
        <v>48229</v>
      </c>
      <c r="G108" s="180">
        <v>221916</v>
      </c>
      <c r="H108" s="180">
        <v>28251</v>
      </c>
      <c r="I108" s="180"/>
      <c r="J108" s="180">
        <v>2</v>
      </c>
      <c r="K108" s="180">
        <v>58</v>
      </c>
      <c r="L108" s="180">
        <v>60</v>
      </c>
      <c r="M108" s="181">
        <v>60.875</v>
      </c>
      <c r="N108" s="181">
        <v>3.6500000953674316</v>
      </c>
      <c r="O108" s="181">
        <v>4.9600000381469727</v>
      </c>
      <c r="P108" s="181">
        <v>11.159999847412109</v>
      </c>
      <c r="Q108" s="181">
        <v>19.769999980926514</v>
      </c>
    </row>
    <row r="109" spans="1:17">
      <c r="A109" s="178"/>
      <c r="B109" s="178"/>
      <c r="C109" s="178"/>
      <c r="D109" s="182" t="s">
        <v>1025</v>
      </c>
      <c r="E109" s="184">
        <v>234582</v>
      </c>
      <c r="F109" s="184">
        <v>87242</v>
      </c>
      <c r="G109" s="184">
        <v>321824</v>
      </c>
      <c r="H109" s="184">
        <v>45030</v>
      </c>
      <c r="I109" s="184">
        <v>2</v>
      </c>
      <c r="J109" s="184">
        <v>0</v>
      </c>
      <c r="K109" s="184">
        <v>95</v>
      </c>
      <c r="L109" s="184">
        <v>97</v>
      </c>
      <c r="M109" s="185">
        <v>96</v>
      </c>
      <c r="N109" s="185">
        <v>4.8000001907348633</v>
      </c>
      <c r="O109" s="185">
        <v>4.0799999237060547</v>
      </c>
      <c r="P109" s="185">
        <v>22.409999847412109</v>
      </c>
      <c r="Q109" s="185">
        <v>31.289999961853027</v>
      </c>
    </row>
    <row r="110" spans="1:17">
      <c r="A110" s="178"/>
      <c r="B110" s="178"/>
      <c r="C110" s="178"/>
      <c r="D110" s="178" t="s">
        <v>1026</v>
      </c>
      <c r="E110" s="180">
        <v>188594</v>
      </c>
      <c r="F110" s="180">
        <v>55702</v>
      </c>
      <c r="G110" s="180">
        <v>244296</v>
      </c>
      <c r="H110" s="180">
        <v>29049</v>
      </c>
      <c r="I110" s="180"/>
      <c r="J110" s="180">
        <v>1</v>
      </c>
      <c r="K110" s="180">
        <v>61</v>
      </c>
      <c r="L110" s="180">
        <v>62</v>
      </c>
      <c r="M110" s="181">
        <v>62.125</v>
      </c>
      <c r="N110" s="181">
        <v>9.9700002670288086</v>
      </c>
      <c r="O110" s="181">
        <v>4.179999828338623</v>
      </c>
      <c r="P110" s="181">
        <v>7.5</v>
      </c>
      <c r="Q110" s="181">
        <v>21.650000095367432</v>
      </c>
    </row>
    <row r="111" spans="1:17">
      <c r="A111" s="178"/>
      <c r="B111" s="178"/>
      <c r="C111" s="178"/>
      <c r="D111" s="182" t="s">
        <v>1027</v>
      </c>
      <c r="E111" s="184">
        <v>110158</v>
      </c>
      <c r="F111" s="184">
        <v>18858</v>
      </c>
      <c r="G111" s="184">
        <v>129016</v>
      </c>
      <c r="H111" s="184">
        <v>12366</v>
      </c>
      <c r="I111" s="184"/>
      <c r="J111" s="184">
        <v>1</v>
      </c>
      <c r="K111" s="184">
        <v>26</v>
      </c>
      <c r="L111" s="184">
        <v>27</v>
      </c>
      <c r="M111" s="185">
        <v>26.625</v>
      </c>
      <c r="N111" s="185">
        <v>6.4000000953674316</v>
      </c>
      <c r="O111" s="185">
        <v>3.9000000953674316</v>
      </c>
      <c r="P111" s="185">
        <v>3.6800000667572021</v>
      </c>
      <c r="Q111" s="185">
        <v>13.980000257492065</v>
      </c>
    </row>
    <row r="112" spans="1:17">
      <c r="A112" s="178"/>
      <c r="B112" s="178"/>
      <c r="C112" s="178"/>
      <c r="D112" s="178" t="s">
        <v>1028</v>
      </c>
      <c r="E112" s="180">
        <v>410646</v>
      </c>
      <c r="F112" s="180">
        <v>159923</v>
      </c>
      <c r="G112" s="180">
        <v>570569</v>
      </c>
      <c r="H112" s="180">
        <v>88906</v>
      </c>
      <c r="I112" s="180"/>
      <c r="J112" s="180">
        <v>1</v>
      </c>
      <c r="K112" s="180">
        <v>210</v>
      </c>
      <c r="L112" s="180">
        <v>211</v>
      </c>
      <c r="M112" s="181">
        <v>216.375</v>
      </c>
      <c r="N112" s="181">
        <v>7.809999942779541</v>
      </c>
      <c r="O112" s="181">
        <v>22.700000762939453</v>
      </c>
      <c r="P112" s="181">
        <v>29.899999618530273</v>
      </c>
      <c r="Q112" s="181">
        <v>60.410000324249268</v>
      </c>
    </row>
    <row r="113" spans="1:17">
      <c r="A113" s="178"/>
      <c r="B113" s="178"/>
      <c r="C113" s="211" t="s">
        <v>670</v>
      </c>
      <c r="D113" s="211"/>
      <c r="E113" s="212">
        <v>1871681</v>
      </c>
      <c r="F113" s="212">
        <v>613429</v>
      </c>
      <c r="G113" s="212">
        <v>2485110</v>
      </c>
      <c r="H113" s="212">
        <v>350835</v>
      </c>
      <c r="I113" s="212">
        <v>5</v>
      </c>
      <c r="J113" s="212">
        <v>7</v>
      </c>
      <c r="K113" s="212">
        <v>746</v>
      </c>
      <c r="L113" s="212">
        <v>758</v>
      </c>
      <c r="M113" s="213">
        <v>765.75</v>
      </c>
      <c r="N113" s="213">
        <v>59.260000705718994</v>
      </c>
      <c r="O113" s="213">
        <v>58.320000506937504</v>
      </c>
      <c r="P113" s="213">
        <v>134.12999975681305</v>
      </c>
      <c r="Q113" s="213">
        <v>251.71000096946955</v>
      </c>
    </row>
    <row r="114" spans="1:17">
      <c r="A114" s="178"/>
      <c r="B114" s="178"/>
      <c r="C114" s="174"/>
      <c r="D114" s="174"/>
      <c r="E114" s="176"/>
      <c r="F114" s="176"/>
      <c r="G114" s="176"/>
      <c r="H114" s="176"/>
      <c r="I114" s="176"/>
      <c r="J114" s="176"/>
      <c r="K114" s="176"/>
      <c r="L114" s="176"/>
      <c r="M114" s="177"/>
      <c r="N114" s="177"/>
      <c r="O114" s="177"/>
      <c r="P114" s="177"/>
      <c r="Q114" s="177"/>
    </row>
    <row r="115" spans="1:17">
      <c r="A115" s="178"/>
      <c r="B115" s="178" t="s">
        <v>671</v>
      </c>
      <c r="C115" s="208" t="s">
        <v>282</v>
      </c>
      <c r="D115" s="208"/>
      <c r="E115" s="180"/>
      <c r="F115" s="180"/>
      <c r="G115" s="180"/>
      <c r="H115" s="180"/>
      <c r="I115" s="180"/>
      <c r="J115" s="180"/>
      <c r="K115" s="180"/>
      <c r="L115" s="180"/>
      <c r="M115" s="181"/>
      <c r="N115" s="181"/>
      <c r="O115" s="181"/>
      <c r="P115" s="181"/>
      <c r="Q115" s="181"/>
    </row>
    <row r="116" spans="1:17">
      <c r="A116" s="178"/>
      <c r="B116" s="178"/>
      <c r="C116" s="178"/>
      <c r="D116" s="182" t="s">
        <v>1029</v>
      </c>
      <c r="E116" s="184">
        <v>208498</v>
      </c>
      <c r="F116" s="184">
        <v>36819</v>
      </c>
      <c r="G116" s="184">
        <v>245317</v>
      </c>
      <c r="H116" s="184">
        <v>28559</v>
      </c>
      <c r="I116" s="184">
        <v>1</v>
      </c>
      <c r="J116" s="184">
        <v>0</v>
      </c>
      <c r="K116" s="184">
        <v>74</v>
      </c>
      <c r="L116" s="184">
        <v>75</v>
      </c>
      <c r="M116" s="185">
        <v>75.375</v>
      </c>
      <c r="N116" s="185">
        <v>9.2700004577636719</v>
      </c>
      <c r="O116" s="185">
        <v>2.940000057220459</v>
      </c>
      <c r="P116" s="185">
        <v>14.590000152587891</v>
      </c>
      <c r="Q116" s="185">
        <v>26.800000667572021</v>
      </c>
    </row>
    <row r="117" spans="1:17">
      <c r="A117" s="178"/>
      <c r="B117" s="178"/>
      <c r="C117" s="178"/>
      <c r="D117" s="178" t="s">
        <v>1030</v>
      </c>
      <c r="E117" s="180">
        <v>207532</v>
      </c>
      <c r="F117" s="180">
        <v>54060</v>
      </c>
      <c r="G117" s="180">
        <v>261592</v>
      </c>
      <c r="H117" s="180">
        <v>26329</v>
      </c>
      <c r="I117" s="180">
        <v>2</v>
      </c>
      <c r="J117" s="180">
        <v>1</v>
      </c>
      <c r="K117" s="180">
        <v>64</v>
      </c>
      <c r="L117" s="180">
        <v>67</v>
      </c>
      <c r="M117" s="181">
        <v>67.25</v>
      </c>
      <c r="N117" s="181">
        <v>6.809999942779541</v>
      </c>
      <c r="O117" s="181">
        <v>4.630000114440918</v>
      </c>
      <c r="P117" s="181">
        <v>19.600000381469727</v>
      </c>
      <c r="Q117" s="181">
        <v>31.040000438690186</v>
      </c>
    </row>
    <row r="118" spans="1:17">
      <c r="A118" s="178"/>
      <c r="B118" s="178"/>
      <c r="C118" s="178"/>
      <c r="D118" s="182" t="s">
        <v>1031</v>
      </c>
      <c r="E118" s="184">
        <v>221477</v>
      </c>
      <c r="F118" s="184">
        <v>46296</v>
      </c>
      <c r="G118" s="184">
        <v>267773</v>
      </c>
      <c r="H118" s="184">
        <v>27488</v>
      </c>
      <c r="I118" s="184"/>
      <c r="J118" s="184">
        <v>2</v>
      </c>
      <c r="K118" s="184">
        <v>66</v>
      </c>
      <c r="L118" s="184">
        <v>68</v>
      </c>
      <c r="M118" s="185">
        <v>69</v>
      </c>
      <c r="N118" s="185">
        <v>3.9200000762939453</v>
      </c>
      <c r="O118" s="185">
        <v>11.800000190734863</v>
      </c>
      <c r="P118" s="185">
        <v>14.5</v>
      </c>
      <c r="Q118" s="185">
        <v>30.220000267028809</v>
      </c>
    </row>
    <row r="119" spans="1:17">
      <c r="A119" s="178"/>
      <c r="B119" s="178"/>
      <c r="C119" s="178"/>
      <c r="D119" s="178" t="s">
        <v>1032</v>
      </c>
      <c r="E119" s="180">
        <v>195122</v>
      </c>
      <c r="F119" s="180">
        <v>61295</v>
      </c>
      <c r="G119" s="180">
        <v>256417</v>
      </c>
      <c r="H119" s="180">
        <v>25173</v>
      </c>
      <c r="I119" s="180"/>
      <c r="J119" s="180">
        <v>1</v>
      </c>
      <c r="K119" s="180">
        <v>63</v>
      </c>
      <c r="L119" s="180">
        <v>64</v>
      </c>
      <c r="M119" s="181">
        <v>65.375</v>
      </c>
      <c r="N119" s="181">
        <v>5</v>
      </c>
      <c r="O119" s="181">
        <v>10.439999580383301</v>
      </c>
      <c r="P119" s="181">
        <v>13.970000267028809</v>
      </c>
      <c r="Q119" s="181">
        <v>29.409999847412109</v>
      </c>
    </row>
    <row r="120" spans="1:17">
      <c r="A120" s="178"/>
      <c r="B120" s="178"/>
      <c r="C120" s="178"/>
      <c r="D120" s="182" t="s">
        <v>1172</v>
      </c>
      <c r="E120" s="184">
        <v>236828</v>
      </c>
      <c r="F120" s="184">
        <v>37835</v>
      </c>
      <c r="G120" s="184">
        <v>274663</v>
      </c>
      <c r="H120" s="184">
        <v>31449</v>
      </c>
      <c r="I120" s="184">
        <v>1</v>
      </c>
      <c r="J120" s="184">
        <v>4</v>
      </c>
      <c r="K120" s="184">
        <v>76</v>
      </c>
      <c r="L120" s="184">
        <v>81</v>
      </c>
      <c r="M120" s="185">
        <v>80.875</v>
      </c>
      <c r="N120" s="185">
        <v>9.9899997711181641</v>
      </c>
      <c r="O120" s="185">
        <v>4.5999999046325684</v>
      </c>
      <c r="P120" s="185">
        <v>18.459999084472656</v>
      </c>
      <c r="Q120" s="185">
        <v>33.049998760223389</v>
      </c>
    </row>
    <row r="121" spans="1:17">
      <c r="A121" s="178"/>
      <c r="B121" s="178"/>
      <c r="C121" s="178"/>
      <c r="D121" s="178" t="s">
        <v>1033</v>
      </c>
      <c r="E121" s="180">
        <v>230383</v>
      </c>
      <c r="F121" s="180">
        <v>43292</v>
      </c>
      <c r="G121" s="180">
        <v>273675</v>
      </c>
      <c r="H121" s="180">
        <v>34998</v>
      </c>
      <c r="I121" s="180"/>
      <c r="J121" s="180">
        <v>0</v>
      </c>
      <c r="K121" s="180">
        <v>88</v>
      </c>
      <c r="L121" s="180">
        <v>88</v>
      </c>
      <c r="M121" s="181">
        <v>90.125</v>
      </c>
      <c r="N121" s="181">
        <v>8.6599998474121094</v>
      </c>
      <c r="O121" s="181">
        <v>2.4100000858306885</v>
      </c>
      <c r="P121" s="181">
        <v>18.399999618530273</v>
      </c>
      <c r="Q121" s="181">
        <v>29.469999551773071</v>
      </c>
    </row>
    <row r="122" spans="1:17">
      <c r="A122" s="178"/>
      <c r="B122" s="178"/>
      <c r="C122" s="178"/>
      <c r="D122" s="182" t="s">
        <v>1034</v>
      </c>
      <c r="E122" s="184">
        <v>189927</v>
      </c>
      <c r="F122" s="184">
        <v>36900</v>
      </c>
      <c r="G122" s="184">
        <v>226827</v>
      </c>
      <c r="H122" s="184">
        <v>30543</v>
      </c>
      <c r="I122" s="184"/>
      <c r="J122" s="184">
        <v>1</v>
      </c>
      <c r="K122" s="184">
        <v>78</v>
      </c>
      <c r="L122" s="184">
        <v>79</v>
      </c>
      <c r="M122" s="185">
        <v>79.5</v>
      </c>
      <c r="N122" s="185">
        <v>8.2200002670288086</v>
      </c>
      <c r="O122" s="185">
        <v>2.880000114440918</v>
      </c>
      <c r="P122" s="185">
        <v>13.359999656677246</v>
      </c>
      <c r="Q122" s="185">
        <v>24.460000038146973</v>
      </c>
    </row>
    <row r="123" spans="1:17">
      <c r="A123" s="178"/>
      <c r="B123" s="178"/>
      <c r="C123" s="178"/>
      <c r="D123" s="178" t="s">
        <v>1035</v>
      </c>
      <c r="E123" s="180">
        <v>203964</v>
      </c>
      <c r="F123" s="180">
        <v>69036</v>
      </c>
      <c r="G123" s="180">
        <v>273000</v>
      </c>
      <c r="H123" s="180">
        <v>31685</v>
      </c>
      <c r="I123" s="180"/>
      <c r="J123" s="180">
        <v>8</v>
      </c>
      <c r="K123" s="180">
        <v>80</v>
      </c>
      <c r="L123" s="180">
        <v>88</v>
      </c>
      <c r="M123" s="181">
        <v>87.125</v>
      </c>
      <c r="N123" s="181">
        <v>3</v>
      </c>
      <c r="O123" s="181">
        <v>3.880000114440918</v>
      </c>
      <c r="P123" s="181">
        <v>22.5</v>
      </c>
      <c r="Q123" s="181">
        <v>29.380000114440918</v>
      </c>
    </row>
    <row r="124" spans="1:17">
      <c r="A124" s="178"/>
      <c r="B124" s="178"/>
      <c r="C124" s="178"/>
      <c r="D124" s="182" t="s">
        <v>1036</v>
      </c>
      <c r="E124" s="184">
        <v>291697</v>
      </c>
      <c r="F124" s="184">
        <v>60575</v>
      </c>
      <c r="G124" s="184">
        <v>352272</v>
      </c>
      <c r="H124" s="184">
        <v>45491</v>
      </c>
      <c r="I124" s="184"/>
      <c r="J124" s="184">
        <v>1</v>
      </c>
      <c r="K124" s="184">
        <v>121</v>
      </c>
      <c r="L124" s="184">
        <v>122</v>
      </c>
      <c r="M124" s="185">
        <v>124.25</v>
      </c>
      <c r="N124" s="185">
        <v>11.020000457763672</v>
      </c>
      <c r="O124" s="185">
        <v>7.75</v>
      </c>
      <c r="P124" s="185">
        <v>21.069999694824219</v>
      </c>
      <c r="Q124" s="185">
        <v>39.840000152587891</v>
      </c>
    </row>
    <row r="125" spans="1:17">
      <c r="A125" s="178"/>
      <c r="B125" s="178"/>
      <c r="C125" s="178"/>
      <c r="D125" s="178" t="s">
        <v>1037</v>
      </c>
      <c r="E125" s="180">
        <v>166018</v>
      </c>
      <c r="F125" s="180">
        <v>54986</v>
      </c>
      <c r="G125" s="180">
        <v>221004</v>
      </c>
      <c r="H125" s="180">
        <v>23979</v>
      </c>
      <c r="I125" s="180"/>
      <c r="J125" s="180">
        <v>0</v>
      </c>
      <c r="K125" s="180">
        <v>60</v>
      </c>
      <c r="L125" s="180">
        <v>60</v>
      </c>
      <c r="M125" s="181">
        <v>59.625</v>
      </c>
      <c r="N125" s="181">
        <v>6.190000057220459</v>
      </c>
      <c r="O125" s="181">
        <v>3</v>
      </c>
      <c r="P125" s="181">
        <v>13.229999542236328</v>
      </c>
      <c r="Q125" s="181">
        <v>22.419999599456787</v>
      </c>
    </row>
    <row r="126" spans="1:17">
      <c r="A126" s="178"/>
      <c r="B126" s="178"/>
      <c r="C126" s="178"/>
      <c r="D126" s="182" t="s">
        <v>1038</v>
      </c>
      <c r="E126" s="184">
        <v>259560</v>
      </c>
      <c r="F126" s="184">
        <v>44775</v>
      </c>
      <c r="G126" s="184">
        <v>304335</v>
      </c>
      <c r="H126" s="184">
        <v>37648</v>
      </c>
      <c r="I126" s="184"/>
      <c r="J126" s="184">
        <v>2</v>
      </c>
      <c r="K126" s="184">
        <v>92</v>
      </c>
      <c r="L126" s="184">
        <v>94</v>
      </c>
      <c r="M126" s="185">
        <v>96.25</v>
      </c>
      <c r="N126" s="185">
        <v>13.350000381469727</v>
      </c>
      <c r="O126" s="185">
        <v>4.7399997711181641</v>
      </c>
      <c r="P126" s="185">
        <v>13.539999961853027</v>
      </c>
      <c r="Q126" s="185">
        <v>31.630000114440918</v>
      </c>
    </row>
    <row r="127" spans="1:17">
      <c r="A127" s="178"/>
      <c r="B127" s="178"/>
      <c r="C127" s="178"/>
      <c r="D127" s="178" t="s">
        <v>1039</v>
      </c>
      <c r="E127" s="180">
        <v>190865</v>
      </c>
      <c r="F127" s="180">
        <v>55264</v>
      </c>
      <c r="G127" s="180">
        <v>246129</v>
      </c>
      <c r="H127" s="180">
        <v>25430</v>
      </c>
      <c r="I127" s="180">
        <v>1</v>
      </c>
      <c r="J127" s="180">
        <v>2</v>
      </c>
      <c r="K127" s="180">
        <v>72</v>
      </c>
      <c r="L127" s="180">
        <v>75</v>
      </c>
      <c r="M127" s="181">
        <v>76.625</v>
      </c>
      <c r="N127" s="181">
        <v>6.4600000381469727</v>
      </c>
      <c r="O127" s="181">
        <v>3.2000000476837158</v>
      </c>
      <c r="P127" s="181">
        <v>21.809999465942383</v>
      </c>
      <c r="Q127" s="181">
        <v>31.469999551773071</v>
      </c>
    </row>
    <row r="128" spans="1:17">
      <c r="A128" s="178"/>
      <c r="B128" s="178"/>
      <c r="C128" s="178"/>
      <c r="D128" s="182" t="s">
        <v>1040</v>
      </c>
      <c r="E128" s="184">
        <v>181326</v>
      </c>
      <c r="F128" s="184">
        <v>47594</v>
      </c>
      <c r="G128" s="184">
        <v>228920</v>
      </c>
      <c r="H128" s="184">
        <v>24031</v>
      </c>
      <c r="I128" s="184"/>
      <c r="J128" s="184">
        <v>4</v>
      </c>
      <c r="K128" s="184">
        <v>63</v>
      </c>
      <c r="L128" s="184">
        <v>67</v>
      </c>
      <c r="M128" s="185">
        <v>67</v>
      </c>
      <c r="N128" s="185">
        <v>9.9799995422363281</v>
      </c>
      <c r="O128" s="185">
        <v>1.75</v>
      </c>
      <c r="P128" s="185">
        <v>10.979999542236328</v>
      </c>
      <c r="Q128" s="185">
        <v>22.709999084472656</v>
      </c>
    </row>
    <row r="129" spans="1:17">
      <c r="A129" s="178"/>
      <c r="B129" s="178"/>
      <c r="C129" s="178"/>
      <c r="D129" s="178" t="s">
        <v>1041</v>
      </c>
      <c r="E129" s="180">
        <v>372278</v>
      </c>
      <c r="F129" s="180">
        <v>78986</v>
      </c>
      <c r="G129" s="180">
        <v>451264</v>
      </c>
      <c r="H129" s="180">
        <v>56146</v>
      </c>
      <c r="I129" s="180"/>
      <c r="J129" s="180">
        <v>2</v>
      </c>
      <c r="K129" s="180">
        <v>138</v>
      </c>
      <c r="L129" s="180">
        <v>140</v>
      </c>
      <c r="M129" s="181">
        <v>141.625</v>
      </c>
      <c r="N129" s="181">
        <v>12.590000152587891</v>
      </c>
      <c r="O129" s="181">
        <v>13.100000381469727</v>
      </c>
      <c r="P129" s="181">
        <v>28.319999694824219</v>
      </c>
      <c r="Q129" s="181">
        <v>54.010000228881836</v>
      </c>
    </row>
    <row r="130" spans="1:17">
      <c r="A130" s="178"/>
      <c r="B130" s="178"/>
      <c r="C130" s="178"/>
      <c r="D130" s="182" t="s">
        <v>1042</v>
      </c>
      <c r="E130" s="184">
        <v>212861</v>
      </c>
      <c r="F130" s="184">
        <v>53744</v>
      </c>
      <c r="G130" s="184">
        <v>266605</v>
      </c>
      <c r="H130" s="184">
        <v>30254</v>
      </c>
      <c r="I130" s="184"/>
      <c r="J130" s="184">
        <v>0</v>
      </c>
      <c r="K130" s="184">
        <v>77</v>
      </c>
      <c r="L130" s="184">
        <v>77</v>
      </c>
      <c r="M130" s="185">
        <v>78.875</v>
      </c>
      <c r="N130" s="185">
        <v>8.5799999237060547</v>
      </c>
      <c r="O130" s="185">
        <v>5.6399998664855957</v>
      </c>
      <c r="P130" s="185">
        <v>12.260000228881836</v>
      </c>
      <c r="Q130" s="185">
        <v>26.480000019073486</v>
      </c>
    </row>
    <row r="131" spans="1:17">
      <c r="A131" s="178"/>
      <c r="B131" s="178"/>
      <c r="C131" s="178"/>
      <c r="D131" s="178" t="s">
        <v>1043</v>
      </c>
      <c r="E131" s="180">
        <v>157277</v>
      </c>
      <c r="F131" s="180">
        <v>44285</v>
      </c>
      <c r="G131" s="180">
        <v>201562</v>
      </c>
      <c r="H131" s="180">
        <v>24473</v>
      </c>
      <c r="I131" s="180"/>
      <c r="J131" s="180">
        <v>2</v>
      </c>
      <c r="K131" s="180">
        <v>61</v>
      </c>
      <c r="L131" s="180">
        <v>63</v>
      </c>
      <c r="M131" s="181">
        <v>64</v>
      </c>
      <c r="N131" s="181">
        <v>6.3899998664855957</v>
      </c>
      <c r="O131" s="181">
        <v>2.9000000953674316</v>
      </c>
      <c r="P131" s="181">
        <v>11.779999732971191</v>
      </c>
      <c r="Q131" s="181">
        <v>21.069999694824219</v>
      </c>
    </row>
    <row r="132" spans="1:17">
      <c r="A132" s="178"/>
      <c r="B132" s="178"/>
      <c r="C132" s="178"/>
      <c r="D132" s="182" t="s">
        <v>1044</v>
      </c>
      <c r="E132" s="184">
        <v>300690</v>
      </c>
      <c r="F132" s="184">
        <v>67858</v>
      </c>
      <c r="G132" s="184">
        <v>368548</v>
      </c>
      <c r="H132" s="184">
        <v>30259</v>
      </c>
      <c r="I132" s="184"/>
      <c r="J132" s="184">
        <v>1</v>
      </c>
      <c r="K132" s="184">
        <v>72</v>
      </c>
      <c r="L132" s="184">
        <v>73</v>
      </c>
      <c r="M132" s="185">
        <v>74.5</v>
      </c>
      <c r="N132" s="185">
        <v>6.0999999046325684</v>
      </c>
      <c r="O132" s="185">
        <v>12.899999618530273</v>
      </c>
      <c r="P132" s="185">
        <v>19.040000915527344</v>
      </c>
      <c r="Q132" s="185">
        <v>38.040000438690186</v>
      </c>
    </row>
    <row r="133" spans="1:17">
      <c r="A133" s="178"/>
      <c r="B133" s="178"/>
      <c r="C133" s="211" t="s">
        <v>681</v>
      </c>
      <c r="D133" s="211"/>
      <c r="E133" s="212">
        <v>3826303</v>
      </c>
      <c r="F133" s="212">
        <v>893600</v>
      </c>
      <c r="G133" s="212">
        <v>4719903</v>
      </c>
      <c r="H133" s="302">
        <v>533935</v>
      </c>
      <c r="I133" s="212">
        <v>5</v>
      </c>
      <c r="J133" s="212">
        <v>31</v>
      </c>
      <c r="K133" s="212">
        <v>1345</v>
      </c>
      <c r="L133" s="212">
        <v>1381</v>
      </c>
      <c r="M133" s="213">
        <v>1397.375</v>
      </c>
      <c r="N133" s="213">
        <v>135.53000068664551</v>
      </c>
      <c r="O133" s="213">
        <v>98.559999942779541</v>
      </c>
      <c r="P133" s="213">
        <v>287.40999794006348</v>
      </c>
      <c r="Q133" s="213">
        <v>521.49999856948853</v>
      </c>
    </row>
    <row r="134" spans="1:17">
      <c r="A134" s="178"/>
      <c r="B134" s="178"/>
      <c r="C134" s="174"/>
      <c r="D134" s="174"/>
      <c r="E134" s="176"/>
      <c r="F134" s="176"/>
      <c r="G134" s="176"/>
      <c r="H134" s="176"/>
      <c r="I134" s="176"/>
      <c r="J134" s="176"/>
      <c r="K134" s="176"/>
      <c r="L134" s="176"/>
      <c r="M134" s="177"/>
      <c r="N134" s="177"/>
      <c r="O134" s="177"/>
      <c r="P134" s="177"/>
      <c r="Q134" s="177"/>
    </row>
    <row r="135" spans="1:17">
      <c r="A135" s="178"/>
      <c r="B135" s="178" t="s">
        <v>682</v>
      </c>
      <c r="C135" s="208" t="s">
        <v>285</v>
      </c>
      <c r="D135" s="208"/>
      <c r="E135" s="180"/>
      <c r="F135" s="180"/>
      <c r="G135" s="180"/>
      <c r="H135" s="180"/>
      <c r="I135" s="180"/>
      <c r="J135" s="180"/>
      <c r="K135" s="180"/>
      <c r="L135" s="180"/>
      <c r="M135" s="181"/>
      <c r="N135" s="181"/>
      <c r="O135" s="181"/>
      <c r="P135" s="181"/>
      <c r="Q135" s="181"/>
    </row>
    <row r="136" spans="1:17">
      <c r="A136" s="178"/>
      <c r="B136" s="178"/>
      <c r="C136" s="178"/>
      <c r="D136" s="182" t="s">
        <v>1045</v>
      </c>
      <c r="E136" s="184">
        <v>180205</v>
      </c>
      <c r="F136" s="184">
        <v>117249</v>
      </c>
      <c r="G136" s="184">
        <v>297454</v>
      </c>
      <c r="H136" s="184">
        <v>33219</v>
      </c>
      <c r="I136" s="184"/>
      <c r="J136" s="184">
        <v>2</v>
      </c>
      <c r="K136" s="184">
        <v>47</v>
      </c>
      <c r="L136" s="184">
        <v>49</v>
      </c>
      <c r="M136" s="185">
        <v>49.875</v>
      </c>
      <c r="N136" s="185">
        <v>2.9000000953674316</v>
      </c>
      <c r="O136" s="185">
        <v>8.0500001907348633</v>
      </c>
      <c r="P136" s="185">
        <v>9.2700004577636719</v>
      </c>
      <c r="Q136" s="185">
        <v>20.220000743865967</v>
      </c>
    </row>
    <row r="137" spans="1:17">
      <c r="A137" s="178"/>
      <c r="B137" s="178"/>
      <c r="C137" s="178"/>
      <c r="D137" s="178" t="s">
        <v>1046</v>
      </c>
      <c r="E137" s="180">
        <v>185524</v>
      </c>
      <c r="F137" s="180">
        <v>46224</v>
      </c>
      <c r="G137" s="180">
        <v>231748</v>
      </c>
      <c r="H137" s="180">
        <v>25723</v>
      </c>
      <c r="I137" s="180"/>
      <c r="J137" s="180">
        <v>3</v>
      </c>
      <c r="K137" s="180">
        <v>73</v>
      </c>
      <c r="L137" s="180">
        <v>76</v>
      </c>
      <c r="M137" s="181">
        <v>77.125</v>
      </c>
      <c r="N137" s="181">
        <v>4.1999998092651367</v>
      </c>
      <c r="O137" s="181">
        <v>3.6800000667572021</v>
      </c>
      <c r="P137" s="181">
        <v>14.520000457763672</v>
      </c>
      <c r="Q137" s="181">
        <v>22.400000333786011</v>
      </c>
    </row>
    <row r="138" spans="1:17">
      <c r="A138" s="178"/>
      <c r="B138" s="178"/>
      <c r="C138" s="178"/>
      <c r="D138" s="182" t="s">
        <v>1047</v>
      </c>
      <c r="E138" s="184">
        <v>217047</v>
      </c>
      <c r="F138" s="184">
        <v>54883</v>
      </c>
      <c r="G138" s="184">
        <v>271930</v>
      </c>
      <c r="H138" s="184">
        <v>25014</v>
      </c>
      <c r="I138" s="184"/>
      <c r="J138" s="184">
        <v>5</v>
      </c>
      <c r="K138" s="184">
        <v>68</v>
      </c>
      <c r="L138" s="184">
        <v>73</v>
      </c>
      <c r="M138" s="185">
        <v>73.5</v>
      </c>
      <c r="N138" s="185">
        <v>3.9000000953674316</v>
      </c>
      <c r="O138" s="185">
        <v>5.5</v>
      </c>
      <c r="P138" s="185">
        <v>18.590000152587891</v>
      </c>
      <c r="Q138" s="185">
        <v>27.990000247955322</v>
      </c>
    </row>
    <row r="139" spans="1:17">
      <c r="A139" s="178"/>
      <c r="B139" s="178"/>
      <c r="C139" s="178"/>
      <c r="D139" s="178" t="s">
        <v>1048</v>
      </c>
      <c r="E139" s="180">
        <v>261096</v>
      </c>
      <c r="F139" s="180">
        <v>77820</v>
      </c>
      <c r="G139" s="180">
        <v>338916</v>
      </c>
      <c r="H139" s="180">
        <v>34601</v>
      </c>
      <c r="I139" s="180"/>
      <c r="J139" s="180">
        <v>5</v>
      </c>
      <c r="K139" s="180">
        <v>98</v>
      </c>
      <c r="L139" s="180">
        <v>103</v>
      </c>
      <c r="M139" s="181">
        <v>103.25</v>
      </c>
      <c r="N139" s="181">
        <v>3</v>
      </c>
      <c r="O139" s="181">
        <v>5.5399999618530273</v>
      </c>
      <c r="P139" s="181">
        <v>20.430000305175781</v>
      </c>
      <c r="Q139" s="181">
        <v>28.970000267028809</v>
      </c>
    </row>
    <row r="140" spans="1:17">
      <c r="A140" s="178"/>
      <c r="B140" s="178"/>
      <c r="C140" s="178"/>
      <c r="D140" s="182" t="s">
        <v>1049</v>
      </c>
      <c r="E140" s="184">
        <v>163461</v>
      </c>
      <c r="F140" s="184">
        <v>75872</v>
      </c>
      <c r="G140" s="184">
        <v>239333</v>
      </c>
      <c r="H140" s="184">
        <v>35234</v>
      </c>
      <c r="I140" s="184">
        <v>2</v>
      </c>
      <c r="J140" s="184">
        <v>1</v>
      </c>
      <c r="K140" s="184">
        <v>122</v>
      </c>
      <c r="L140" s="184">
        <v>125</v>
      </c>
      <c r="M140" s="185">
        <v>127.75</v>
      </c>
      <c r="N140" s="185">
        <v>3.7999999523162842</v>
      </c>
      <c r="O140" s="185">
        <v>5</v>
      </c>
      <c r="P140" s="185">
        <v>18.170000076293945</v>
      </c>
      <c r="Q140" s="185">
        <v>26.970000028610229</v>
      </c>
    </row>
    <row r="141" spans="1:17">
      <c r="A141" s="178"/>
      <c r="B141" s="178"/>
      <c r="C141" s="178"/>
      <c r="D141" s="178" t="s">
        <v>1050</v>
      </c>
      <c r="E141" s="180">
        <v>206036</v>
      </c>
      <c r="F141" s="180">
        <v>100837</v>
      </c>
      <c r="G141" s="180">
        <v>306873</v>
      </c>
      <c r="H141" s="180">
        <v>34716</v>
      </c>
      <c r="I141" s="180"/>
      <c r="J141" s="180">
        <v>3</v>
      </c>
      <c r="K141" s="180">
        <v>96</v>
      </c>
      <c r="L141" s="180">
        <v>99</v>
      </c>
      <c r="M141" s="181">
        <v>104.625</v>
      </c>
      <c r="N141" s="181">
        <v>4.7600002288818359</v>
      </c>
      <c r="O141" s="181">
        <v>3.8199999332427979</v>
      </c>
      <c r="P141" s="181">
        <v>22.079999923706055</v>
      </c>
      <c r="Q141" s="181">
        <v>30.660000085830688</v>
      </c>
    </row>
    <row r="142" spans="1:17">
      <c r="A142" s="178"/>
      <c r="B142" s="178"/>
      <c r="C142" s="178"/>
      <c r="D142" s="182" t="s">
        <v>1051</v>
      </c>
      <c r="E142" s="184">
        <v>220357</v>
      </c>
      <c r="F142" s="184">
        <v>75209</v>
      </c>
      <c r="G142" s="184">
        <v>295566</v>
      </c>
      <c r="H142" s="184">
        <v>36844</v>
      </c>
      <c r="I142" s="184">
        <v>3</v>
      </c>
      <c r="J142" s="184">
        <v>2</v>
      </c>
      <c r="K142" s="184">
        <v>107</v>
      </c>
      <c r="L142" s="184">
        <v>112</v>
      </c>
      <c r="M142" s="185">
        <v>114.25</v>
      </c>
      <c r="N142" s="185">
        <v>5.2800002098083496</v>
      </c>
      <c r="O142" s="185">
        <v>1</v>
      </c>
      <c r="P142" s="185">
        <v>20.809999465942383</v>
      </c>
      <c r="Q142" s="185">
        <v>27.089999675750732</v>
      </c>
    </row>
    <row r="143" spans="1:17">
      <c r="A143" s="178"/>
      <c r="B143" s="178"/>
      <c r="C143" s="178"/>
      <c r="D143" s="178" t="s">
        <v>1052</v>
      </c>
      <c r="E143" s="180">
        <v>190179</v>
      </c>
      <c r="F143" s="180">
        <v>51986</v>
      </c>
      <c r="G143" s="180">
        <v>242165</v>
      </c>
      <c r="H143" s="180">
        <v>27757</v>
      </c>
      <c r="I143" s="180"/>
      <c r="J143" s="180">
        <v>2</v>
      </c>
      <c r="K143" s="180">
        <v>83</v>
      </c>
      <c r="L143" s="180">
        <v>85</v>
      </c>
      <c r="M143" s="181">
        <v>86.875</v>
      </c>
      <c r="N143" s="181">
        <v>3</v>
      </c>
      <c r="O143" s="181">
        <v>7.309999942779541</v>
      </c>
      <c r="P143" s="181">
        <v>12.289999961853027</v>
      </c>
      <c r="Q143" s="181">
        <v>22.599999904632568</v>
      </c>
    </row>
    <row r="144" spans="1:17">
      <c r="A144" s="178"/>
      <c r="B144" s="178"/>
      <c r="C144" s="211" t="s">
        <v>688</v>
      </c>
      <c r="D144" s="211"/>
      <c r="E144" s="212">
        <v>1623905</v>
      </c>
      <c r="F144" s="212">
        <v>600080</v>
      </c>
      <c r="G144" s="212">
        <v>2223985</v>
      </c>
      <c r="H144" s="212">
        <v>253108</v>
      </c>
      <c r="I144" s="212">
        <v>5</v>
      </c>
      <c r="J144" s="212">
        <v>23</v>
      </c>
      <c r="K144" s="212">
        <v>694</v>
      </c>
      <c r="L144" s="212">
        <v>722</v>
      </c>
      <c r="M144" s="213">
        <v>737.25</v>
      </c>
      <c r="N144" s="213">
        <v>30.84000039100647</v>
      </c>
      <c r="O144" s="213">
        <v>39.900000095367432</v>
      </c>
      <c r="P144" s="213">
        <v>136.16000080108643</v>
      </c>
      <c r="Q144" s="213">
        <v>206.90000128746033</v>
      </c>
    </row>
    <row r="145" spans="1:17">
      <c r="A145" s="178"/>
      <c r="B145" s="178"/>
      <c r="C145" s="174"/>
      <c r="D145" s="174"/>
      <c r="E145" s="176"/>
      <c r="F145" s="176"/>
      <c r="G145" s="176"/>
      <c r="H145" s="176"/>
      <c r="I145" s="176"/>
      <c r="J145" s="176"/>
      <c r="K145" s="176"/>
      <c r="L145" s="176"/>
      <c r="M145" s="177"/>
      <c r="N145" s="177"/>
      <c r="O145" s="177"/>
      <c r="P145" s="177"/>
      <c r="Q145" s="177"/>
    </row>
    <row r="146" spans="1:17">
      <c r="A146" s="211" t="s">
        <v>689</v>
      </c>
      <c r="B146" s="211"/>
      <c r="C146" s="211"/>
      <c r="D146" s="211"/>
      <c r="E146" s="212">
        <v>27627092</v>
      </c>
      <c r="F146" s="212">
        <v>6991109</v>
      </c>
      <c r="G146" s="212">
        <v>34618201</v>
      </c>
      <c r="H146" s="302">
        <v>3489937</v>
      </c>
      <c r="I146" s="212">
        <v>32</v>
      </c>
      <c r="J146" s="212">
        <v>199</v>
      </c>
      <c r="K146" s="212">
        <v>9851</v>
      </c>
      <c r="L146" s="212">
        <v>10082</v>
      </c>
      <c r="M146" s="213">
        <v>10279.375</v>
      </c>
      <c r="N146" s="213">
        <v>789.65000224113464</v>
      </c>
      <c r="O146" s="213">
        <v>609.14000127464533</v>
      </c>
      <c r="P146" s="213">
        <v>1855.2000023126602</v>
      </c>
      <c r="Q146" s="213">
        <v>3253.9900058284402</v>
      </c>
    </row>
    <row r="147" spans="1:17">
      <c r="A147" s="174"/>
      <c r="B147" s="174"/>
      <c r="C147" s="174"/>
      <c r="D147" s="174"/>
      <c r="E147" s="176"/>
      <c r="F147" s="176"/>
      <c r="G147" s="176"/>
      <c r="H147" s="176"/>
      <c r="I147" s="176"/>
      <c r="J147" s="176"/>
      <c r="K147" s="176"/>
      <c r="L147" s="176"/>
      <c r="M147" s="177"/>
      <c r="N147" s="177"/>
      <c r="O147" s="177"/>
      <c r="P147" s="177"/>
      <c r="Q147" s="177"/>
    </row>
    <row r="148" spans="1:17">
      <c r="A148" s="208" t="s">
        <v>690</v>
      </c>
      <c r="B148" s="208"/>
      <c r="C148" s="208"/>
      <c r="D148" s="208"/>
      <c r="E148" s="180"/>
      <c r="F148" s="180"/>
      <c r="G148" s="180"/>
      <c r="H148" s="180"/>
      <c r="I148" s="180"/>
      <c r="J148" s="180"/>
      <c r="K148" s="180"/>
      <c r="L148" s="180"/>
      <c r="M148" s="181"/>
      <c r="N148" s="181"/>
      <c r="O148" s="181"/>
      <c r="P148" s="181"/>
      <c r="Q148" s="181"/>
    </row>
    <row r="149" spans="1:17">
      <c r="A149" s="178"/>
      <c r="B149" s="178" t="s">
        <v>691</v>
      </c>
      <c r="C149" s="208" t="s">
        <v>283</v>
      </c>
      <c r="D149" s="208"/>
      <c r="E149" s="180"/>
      <c r="F149" s="180"/>
      <c r="G149" s="180"/>
      <c r="H149" s="180"/>
      <c r="I149" s="180"/>
      <c r="J149" s="180"/>
      <c r="K149" s="180"/>
      <c r="L149" s="180"/>
      <c r="M149" s="181"/>
      <c r="N149" s="181"/>
      <c r="O149" s="181"/>
      <c r="P149" s="181"/>
      <c r="Q149" s="181"/>
    </row>
    <row r="150" spans="1:17">
      <c r="A150" s="178"/>
      <c r="B150" s="178"/>
      <c r="C150" s="178"/>
      <c r="D150" s="182" t="s">
        <v>1053</v>
      </c>
      <c r="E150" s="184">
        <v>237019</v>
      </c>
      <c r="F150" s="184">
        <v>47588</v>
      </c>
      <c r="G150" s="184">
        <v>284607</v>
      </c>
      <c r="H150" s="184">
        <v>33589</v>
      </c>
      <c r="I150" s="184">
        <v>2</v>
      </c>
      <c r="J150" s="184">
        <v>2</v>
      </c>
      <c r="K150" s="184">
        <v>80</v>
      </c>
      <c r="L150" s="184">
        <v>84</v>
      </c>
      <c r="M150" s="185">
        <v>86.25</v>
      </c>
      <c r="N150" s="185">
        <v>7.679999828338623</v>
      </c>
      <c r="O150" s="185">
        <v>0.69999998807907104</v>
      </c>
      <c r="P150" s="185">
        <v>18.379999160766602</v>
      </c>
      <c r="Q150" s="185">
        <v>26.759998977184296</v>
      </c>
    </row>
    <row r="151" spans="1:17">
      <c r="A151" s="178"/>
      <c r="B151" s="178"/>
      <c r="C151" s="178"/>
      <c r="D151" s="178" t="s">
        <v>1054</v>
      </c>
      <c r="E151" s="180">
        <v>220913</v>
      </c>
      <c r="F151" s="180">
        <v>44307</v>
      </c>
      <c r="G151" s="180">
        <v>265220</v>
      </c>
      <c r="H151" s="180">
        <v>34514</v>
      </c>
      <c r="I151" s="180"/>
      <c r="J151" s="180">
        <v>2</v>
      </c>
      <c r="K151" s="180">
        <v>85</v>
      </c>
      <c r="L151" s="180">
        <v>87</v>
      </c>
      <c r="M151" s="181">
        <v>88.875</v>
      </c>
      <c r="N151" s="181">
        <v>5.7699999809265137</v>
      </c>
      <c r="O151" s="181">
        <v>5.4699997901916504</v>
      </c>
      <c r="P151" s="181">
        <v>15.529999732971191</v>
      </c>
      <c r="Q151" s="181">
        <v>26.769999504089355</v>
      </c>
    </row>
    <row r="152" spans="1:17">
      <c r="A152" s="178"/>
      <c r="B152" s="178"/>
      <c r="C152" s="178"/>
      <c r="D152" s="182" t="s">
        <v>1055</v>
      </c>
      <c r="E152" s="184">
        <v>256281</v>
      </c>
      <c r="F152" s="184">
        <v>66415</v>
      </c>
      <c r="G152" s="184">
        <v>322696</v>
      </c>
      <c r="H152" s="184">
        <v>42028</v>
      </c>
      <c r="I152" s="184">
        <v>2</v>
      </c>
      <c r="J152" s="184">
        <v>6</v>
      </c>
      <c r="K152" s="184">
        <v>103</v>
      </c>
      <c r="L152" s="184">
        <v>111</v>
      </c>
      <c r="M152" s="185">
        <v>110.75</v>
      </c>
      <c r="N152" s="185">
        <v>4.630000114440918</v>
      </c>
      <c r="O152" s="185">
        <v>4.809999942779541</v>
      </c>
      <c r="P152" s="185">
        <v>22.110000610351563</v>
      </c>
      <c r="Q152" s="185">
        <v>31.550000667572021</v>
      </c>
    </row>
    <row r="153" spans="1:17">
      <c r="A153" s="178"/>
      <c r="B153" s="178"/>
      <c r="C153" s="178"/>
      <c r="D153" s="178" t="s">
        <v>1056</v>
      </c>
      <c r="E153" s="180">
        <v>183564</v>
      </c>
      <c r="F153" s="180">
        <v>45115</v>
      </c>
      <c r="G153" s="180">
        <v>228679</v>
      </c>
      <c r="H153" s="180">
        <v>35376</v>
      </c>
      <c r="I153" s="180"/>
      <c r="J153" s="180">
        <v>1</v>
      </c>
      <c r="K153" s="180">
        <v>83</v>
      </c>
      <c r="L153" s="180">
        <v>84</v>
      </c>
      <c r="M153" s="181">
        <v>85.875</v>
      </c>
      <c r="N153" s="181">
        <v>6.7100000381469727</v>
      </c>
      <c r="O153" s="181">
        <v>5.9699997901916504</v>
      </c>
      <c r="P153" s="181">
        <v>11.609999656677246</v>
      </c>
      <c r="Q153" s="181">
        <v>24.289999485015869</v>
      </c>
    </row>
    <row r="154" spans="1:17">
      <c r="A154" s="178"/>
      <c r="B154" s="178"/>
      <c r="C154" s="178"/>
      <c r="D154" s="182" t="s">
        <v>1057</v>
      </c>
      <c r="E154" s="184">
        <v>213821</v>
      </c>
      <c r="F154" s="184">
        <v>34627</v>
      </c>
      <c r="G154" s="184">
        <v>248448</v>
      </c>
      <c r="H154" s="184">
        <v>29873</v>
      </c>
      <c r="I154" s="184">
        <v>1</v>
      </c>
      <c r="J154" s="184">
        <v>3</v>
      </c>
      <c r="K154" s="184">
        <v>72</v>
      </c>
      <c r="L154" s="184">
        <v>76</v>
      </c>
      <c r="M154" s="185">
        <v>76.375</v>
      </c>
      <c r="N154" s="185">
        <v>11.289999961853027</v>
      </c>
      <c r="O154" s="185">
        <v>3.7799999713897705</v>
      </c>
      <c r="P154" s="185">
        <v>10.560000419616699</v>
      </c>
      <c r="Q154" s="185">
        <v>25.630000352859497</v>
      </c>
    </row>
    <row r="155" spans="1:17">
      <c r="A155" s="178"/>
      <c r="B155" s="178"/>
      <c r="C155" s="178"/>
      <c r="D155" s="178" t="s">
        <v>1058</v>
      </c>
      <c r="E155" s="180">
        <v>212792</v>
      </c>
      <c r="F155" s="180">
        <v>61719</v>
      </c>
      <c r="G155" s="180">
        <v>274511</v>
      </c>
      <c r="H155" s="180">
        <v>35401</v>
      </c>
      <c r="I155" s="180"/>
      <c r="J155" s="180">
        <v>1</v>
      </c>
      <c r="K155" s="180">
        <v>91</v>
      </c>
      <c r="L155" s="180">
        <v>92</v>
      </c>
      <c r="M155" s="181">
        <v>94.625</v>
      </c>
      <c r="N155" s="181">
        <v>6.8499999046325684</v>
      </c>
      <c r="O155" s="181">
        <v>12</v>
      </c>
      <c r="P155" s="181">
        <v>9.8599996566772461</v>
      </c>
      <c r="Q155" s="181">
        <v>28.709999561309814</v>
      </c>
    </row>
    <row r="156" spans="1:17">
      <c r="A156" s="178"/>
      <c r="B156" s="178"/>
      <c r="C156" s="211" t="s">
        <v>699</v>
      </c>
      <c r="D156" s="211"/>
      <c r="E156" s="212">
        <v>1324390</v>
      </c>
      <c r="F156" s="212">
        <v>299771</v>
      </c>
      <c r="G156" s="212">
        <v>1624161</v>
      </c>
      <c r="H156" s="212">
        <v>210781</v>
      </c>
      <c r="I156" s="212">
        <v>5</v>
      </c>
      <c r="J156" s="212">
        <v>15</v>
      </c>
      <c r="K156" s="212">
        <v>514</v>
      </c>
      <c r="L156" s="212">
        <v>534</v>
      </c>
      <c r="M156" s="213">
        <v>542.75</v>
      </c>
      <c r="N156" s="213">
        <v>42.929999828338623</v>
      </c>
      <c r="O156" s="213">
        <v>32.729999482631683</v>
      </c>
      <c r="P156" s="213">
        <v>88.049999237060547</v>
      </c>
      <c r="Q156" s="213">
        <v>163.70999854803085</v>
      </c>
    </row>
    <row r="157" spans="1:17">
      <c r="A157" s="178"/>
      <c r="B157" s="178"/>
      <c r="C157" s="174"/>
      <c r="D157" s="174"/>
      <c r="E157" s="176"/>
      <c r="F157" s="176"/>
      <c r="G157" s="176"/>
      <c r="H157" s="176"/>
      <c r="I157" s="176"/>
      <c r="J157" s="176"/>
      <c r="K157" s="176"/>
      <c r="L157" s="176"/>
      <c r="M157" s="177"/>
      <c r="N157" s="177"/>
      <c r="O157" s="177"/>
      <c r="P157" s="177"/>
      <c r="Q157" s="177"/>
    </row>
    <row r="158" spans="1:17">
      <c r="A158" s="178"/>
      <c r="B158" s="178" t="s">
        <v>700</v>
      </c>
      <c r="C158" s="208" t="s">
        <v>295</v>
      </c>
      <c r="D158" s="208"/>
      <c r="E158" s="180"/>
      <c r="F158" s="180"/>
      <c r="G158" s="180"/>
      <c r="H158" s="180"/>
      <c r="I158" s="180"/>
      <c r="J158" s="180"/>
      <c r="K158" s="180"/>
      <c r="L158" s="180"/>
      <c r="M158" s="181"/>
      <c r="N158" s="181"/>
      <c r="O158" s="181"/>
      <c r="P158" s="181"/>
      <c r="Q158" s="181"/>
    </row>
    <row r="159" spans="1:17">
      <c r="A159" s="178"/>
      <c r="B159" s="178"/>
      <c r="C159" s="178"/>
      <c r="D159" s="182" t="s">
        <v>1059</v>
      </c>
      <c r="E159" s="184">
        <v>192062</v>
      </c>
      <c r="F159" s="184">
        <v>54117</v>
      </c>
      <c r="G159" s="184">
        <v>246179</v>
      </c>
      <c r="H159" s="184">
        <v>35327</v>
      </c>
      <c r="I159" s="184">
        <v>2</v>
      </c>
      <c r="J159" s="184">
        <v>6</v>
      </c>
      <c r="K159" s="184">
        <v>79</v>
      </c>
      <c r="L159" s="184">
        <v>87</v>
      </c>
      <c r="M159" s="185">
        <v>84.75</v>
      </c>
      <c r="N159" s="185">
        <v>3.0999999046325684</v>
      </c>
      <c r="O159" s="185">
        <v>2.4600000381469727</v>
      </c>
      <c r="P159" s="185">
        <v>20.180000305175781</v>
      </c>
      <c r="Q159" s="185">
        <v>25.740000247955322</v>
      </c>
    </row>
    <row r="160" spans="1:17">
      <c r="A160" s="178"/>
      <c r="B160" s="178"/>
      <c r="C160" s="211" t="s">
        <v>702</v>
      </c>
      <c r="D160" s="211"/>
      <c r="E160" s="212">
        <v>192062</v>
      </c>
      <c r="F160" s="212">
        <v>54117</v>
      </c>
      <c r="G160" s="212">
        <v>246179</v>
      </c>
      <c r="H160" s="212">
        <v>35327</v>
      </c>
      <c r="I160" s="212">
        <v>2</v>
      </c>
      <c r="J160" s="212">
        <v>6</v>
      </c>
      <c r="K160" s="212">
        <v>79</v>
      </c>
      <c r="L160" s="212">
        <v>87</v>
      </c>
      <c r="M160" s="213">
        <v>84.75</v>
      </c>
      <c r="N160" s="213">
        <v>3.0999999046325684</v>
      </c>
      <c r="O160" s="213">
        <v>2.4600000381469727</v>
      </c>
      <c r="P160" s="213">
        <v>20.180000305175781</v>
      </c>
      <c r="Q160" s="213">
        <v>25.740000247955322</v>
      </c>
    </row>
    <row r="161" spans="1:17">
      <c r="A161" s="178"/>
      <c r="B161" s="178"/>
      <c r="C161" s="174"/>
      <c r="D161" s="174"/>
      <c r="E161" s="176"/>
      <c r="F161" s="176"/>
      <c r="G161" s="176"/>
      <c r="H161" s="176"/>
      <c r="I161" s="176"/>
      <c r="J161" s="176"/>
      <c r="K161" s="176"/>
      <c r="L161" s="176"/>
      <c r="M161" s="177"/>
      <c r="N161" s="177"/>
      <c r="O161" s="177"/>
      <c r="P161" s="177"/>
      <c r="Q161" s="177"/>
    </row>
    <row r="162" spans="1:17">
      <c r="A162" s="178"/>
      <c r="B162" s="178" t="s">
        <v>703</v>
      </c>
      <c r="C162" s="208" t="s">
        <v>305</v>
      </c>
      <c r="D162" s="208"/>
      <c r="E162" s="180"/>
      <c r="F162" s="180"/>
      <c r="G162" s="180"/>
      <c r="H162" s="180"/>
      <c r="I162" s="180"/>
      <c r="J162" s="180"/>
      <c r="K162" s="180"/>
      <c r="L162" s="180"/>
      <c r="M162" s="181"/>
      <c r="N162" s="181"/>
      <c r="O162" s="181"/>
      <c r="P162" s="181"/>
      <c r="Q162" s="181"/>
    </row>
    <row r="163" spans="1:17">
      <c r="A163" s="178"/>
      <c r="B163" s="178"/>
      <c r="C163" s="178"/>
      <c r="D163" s="182" t="s">
        <v>1060</v>
      </c>
      <c r="E163" s="184">
        <v>147583</v>
      </c>
      <c r="F163" s="184">
        <v>33266</v>
      </c>
      <c r="G163" s="184">
        <v>180849</v>
      </c>
      <c r="H163" s="184">
        <v>20613</v>
      </c>
      <c r="I163" s="184">
        <v>2</v>
      </c>
      <c r="J163" s="184">
        <v>6</v>
      </c>
      <c r="K163" s="184">
        <v>45</v>
      </c>
      <c r="L163" s="184">
        <v>53</v>
      </c>
      <c r="M163" s="185">
        <v>50.75</v>
      </c>
      <c r="N163" s="185">
        <v>3.75</v>
      </c>
      <c r="O163" s="185">
        <v>3.2400000095367432</v>
      </c>
      <c r="P163" s="185">
        <v>9.880000114440918</v>
      </c>
      <c r="Q163" s="185">
        <v>16.870000123977661</v>
      </c>
    </row>
    <row r="164" spans="1:17">
      <c r="A164" s="178"/>
      <c r="B164" s="178"/>
      <c r="C164" s="211" t="s">
        <v>705</v>
      </c>
      <c r="D164" s="211"/>
      <c r="E164" s="212">
        <v>147583</v>
      </c>
      <c r="F164" s="212">
        <v>33266</v>
      </c>
      <c r="G164" s="212">
        <v>180849</v>
      </c>
      <c r="H164" s="212">
        <v>20613</v>
      </c>
      <c r="I164" s="212">
        <v>2</v>
      </c>
      <c r="J164" s="212">
        <v>6</v>
      </c>
      <c r="K164" s="212">
        <v>45</v>
      </c>
      <c r="L164" s="212">
        <v>53</v>
      </c>
      <c r="M164" s="213">
        <v>50.75</v>
      </c>
      <c r="N164" s="213">
        <v>3.75</v>
      </c>
      <c r="O164" s="213">
        <v>3.2400000095367432</v>
      </c>
      <c r="P164" s="213">
        <v>9.880000114440918</v>
      </c>
      <c r="Q164" s="213">
        <v>16.870000123977661</v>
      </c>
    </row>
    <row r="165" spans="1:17">
      <c r="A165" s="178"/>
      <c r="B165" s="178"/>
      <c r="C165" s="174"/>
      <c r="D165" s="174"/>
      <c r="E165" s="176"/>
      <c r="F165" s="176"/>
      <c r="G165" s="176"/>
      <c r="H165" s="176"/>
      <c r="I165" s="176"/>
      <c r="J165" s="176"/>
      <c r="K165" s="176"/>
      <c r="L165" s="176"/>
      <c r="M165" s="177"/>
      <c r="N165" s="177"/>
      <c r="O165" s="177"/>
      <c r="P165" s="177"/>
      <c r="Q165" s="177"/>
    </row>
    <row r="166" spans="1:17">
      <c r="A166" s="211" t="s">
        <v>710</v>
      </c>
      <c r="B166" s="211"/>
      <c r="C166" s="211"/>
      <c r="D166" s="211"/>
      <c r="E166" s="212">
        <v>1664035</v>
      </c>
      <c r="F166" s="212">
        <v>387154</v>
      </c>
      <c r="G166" s="212">
        <v>2051189</v>
      </c>
      <c r="H166" s="212">
        <v>266721</v>
      </c>
      <c r="I166" s="212">
        <v>9</v>
      </c>
      <c r="J166" s="212">
        <v>27</v>
      </c>
      <c r="K166" s="212">
        <v>638</v>
      </c>
      <c r="L166" s="212">
        <v>674</v>
      </c>
      <c r="M166" s="213">
        <v>678.25</v>
      </c>
      <c r="N166" s="213">
        <v>49.779999732971191</v>
      </c>
      <c r="O166" s="213">
        <v>38.429999530315399</v>
      </c>
      <c r="P166" s="213">
        <v>118.10999965667725</v>
      </c>
      <c r="Q166" s="213">
        <v>206.31999891996384</v>
      </c>
    </row>
    <row r="167" spans="1:17">
      <c r="A167" s="174"/>
      <c r="B167" s="174"/>
      <c r="C167" s="174"/>
      <c r="D167" s="174"/>
      <c r="E167" s="176"/>
      <c r="F167" s="176"/>
      <c r="G167" s="176"/>
      <c r="H167" s="176"/>
      <c r="I167" s="176"/>
      <c r="J167" s="176"/>
      <c r="K167" s="176"/>
      <c r="L167" s="176"/>
      <c r="M167" s="177"/>
      <c r="N167" s="177"/>
      <c r="O167" s="177"/>
      <c r="P167" s="177"/>
      <c r="Q167" s="177"/>
    </row>
    <row r="168" spans="1:17">
      <c r="A168" s="208" t="s">
        <v>711</v>
      </c>
      <c r="B168" s="208"/>
      <c r="C168" s="208"/>
      <c r="D168" s="208"/>
      <c r="E168" s="180"/>
      <c r="F168" s="180"/>
      <c r="G168" s="180"/>
      <c r="H168" s="180"/>
      <c r="I168" s="180"/>
      <c r="J168" s="180"/>
      <c r="K168" s="180"/>
      <c r="L168" s="180"/>
      <c r="M168" s="181"/>
      <c r="N168" s="181"/>
      <c r="O168" s="181"/>
      <c r="P168" s="181"/>
      <c r="Q168" s="181"/>
    </row>
    <row r="169" spans="1:17">
      <c r="A169" s="178"/>
      <c r="B169" s="178" t="s">
        <v>712</v>
      </c>
      <c r="C169" s="208" t="s">
        <v>287</v>
      </c>
      <c r="D169" s="208"/>
      <c r="E169" s="180"/>
      <c r="F169" s="180"/>
      <c r="G169" s="180"/>
      <c r="H169" s="180"/>
      <c r="I169" s="180"/>
      <c r="J169" s="180"/>
      <c r="K169" s="180"/>
      <c r="L169" s="180"/>
      <c r="M169" s="181"/>
      <c r="N169" s="181"/>
      <c r="O169" s="181"/>
      <c r="P169" s="181"/>
      <c r="Q169" s="181"/>
    </row>
    <row r="170" spans="1:17">
      <c r="A170" s="178"/>
      <c r="B170" s="178"/>
      <c r="C170" s="178"/>
      <c r="D170" s="182" t="s">
        <v>1061</v>
      </c>
      <c r="E170" s="184">
        <v>293936</v>
      </c>
      <c r="F170" s="184">
        <v>82972</v>
      </c>
      <c r="G170" s="184">
        <v>376908</v>
      </c>
      <c r="H170" s="184">
        <v>81340</v>
      </c>
      <c r="I170" s="184"/>
      <c r="J170" s="184">
        <v>0</v>
      </c>
      <c r="K170" s="184">
        <v>149</v>
      </c>
      <c r="L170" s="184">
        <v>149</v>
      </c>
      <c r="M170" s="185">
        <v>153.75</v>
      </c>
      <c r="N170" s="185">
        <v>11.800000190734863</v>
      </c>
      <c r="O170" s="185">
        <v>6.6999998092651367</v>
      </c>
      <c r="P170" s="185">
        <v>18.700000762939453</v>
      </c>
      <c r="Q170" s="185">
        <v>37.200000762939453</v>
      </c>
    </row>
    <row r="171" spans="1:17">
      <c r="A171" s="178"/>
      <c r="B171" s="178"/>
      <c r="C171" s="178"/>
      <c r="D171" s="178" t="s">
        <v>1062</v>
      </c>
      <c r="E171" s="180">
        <v>177408</v>
      </c>
      <c r="F171" s="180">
        <v>27567</v>
      </c>
      <c r="G171" s="180">
        <v>204975</v>
      </c>
      <c r="H171" s="180">
        <v>34061</v>
      </c>
      <c r="I171" s="180"/>
      <c r="J171" s="180">
        <v>0</v>
      </c>
      <c r="K171" s="180">
        <v>71</v>
      </c>
      <c r="L171" s="180">
        <v>71</v>
      </c>
      <c r="M171" s="181">
        <v>74</v>
      </c>
      <c r="N171" s="181">
        <v>9.3999996185302734</v>
      </c>
      <c r="O171" s="181">
        <v>5.25</v>
      </c>
      <c r="P171" s="181">
        <v>8.3199996948242188</v>
      </c>
      <c r="Q171" s="181">
        <v>22.969999313354492</v>
      </c>
    </row>
    <row r="172" spans="1:17">
      <c r="A172" s="178"/>
      <c r="B172" s="178"/>
      <c r="C172" s="178"/>
      <c r="D172" s="182" t="s">
        <v>1063</v>
      </c>
      <c r="E172" s="184">
        <v>157612</v>
      </c>
      <c r="F172" s="184">
        <v>25657</v>
      </c>
      <c r="G172" s="184">
        <v>183269</v>
      </c>
      <c r="H172" s="184">
        <v>30062</v>
      </c>
      <c r="I172" s="184"/>
      <c r="J172" s="184">
        <v>1</v>
      </c>
      <c r="K172" s="184">
        <v>64</v>
      </c>
      <c r="L172" s="184">
        <v>65</v>
      </c>
      <c r="M172" s="185">
        <v>66.125</v>
      </c>
      <c r="N172" s="185">
        <v>6.9000000953674316</v>
      </c>
      <c r="O172" s="185">
        <v>7.1999998092651367</v>
      </c>
      <c r="P172" s="185">
        <v>8.5900001525878906</v>
      </c>
      <c r="Q172" s="185">
        <v>22.690000057220459</v>
      </c>
    </row>
    <row r="173" spans="1:17">
      <c r="A173" s="178"/>
      <c r="B173" s="178"/>
      <c r="C173" s="178"/>
      <c r="D173" s="178" t="s">
        <v>1064</v>
      </c>
      <c r="E173" s="180">
        <v>276953</v>
      </c>
      <c r="F173" s="180">
        <v>53649</v>
      </c>
      <c r="G173" s="180">
        <v>330602</v>
      </c>
      <c r="H173" s="180">
        <v>57600</v>
      </c>
      <c r="I173" s="180">
        <v>1</v>
      </c>
      <c r="J173" s="180">
        <v>2</v>
      </c>
      <c r="K173" s="180">
        <v>132</v>
      </c>
      <c r="L173" s="180">
        <v>135</v>
      </c>
      <c r="M173" s="181">
        <v>138.625</v>
      </c>
      <c r="N173" s="181">
        <v>13.850000381469727</v>
      </c>
      <c r="O173" s="181">
        <v>1</v>
      </c>
      <c r="P173" s="181">
        <v>15.829999923706055</v>
      </c>
      <c r="Q173" s="181">
        <v>30.680000305175781</v>
      </c>
    </row>
    <row r="174" spans="1:17">
      <c r="A174" s="178"/>
      <c r="B174" s="178"/>
      <c r="C174" s="211" t="s">
        <v>715</v>
      </c>
      <c r="D174" s="211"/>
      <c r="E174" s="212">
        <v>905909</v>
      </c>
      <c r="F174" s="212">
        <v>189845</v>
      </c>
      <c r="G174" s="212">
        <v>1095754</v>
      </c>
      <c r="H174" s="212">
        <v>203063</v>
      </c>
      <c r="I174" s="212">
        <v>1</v>
      </c>
      <c r="J174" s="212">
        <v>3</v>
      </c>
      <c r="K174" s="212">
        <v>416</v>
      </c>
      <c r="L174" s="212">
        <v>420</v>
      </c>
      <c r="M174" s="213">
        <v>432.5</v>
      </c>
      <c r="N174" s="213">
        <v>41.950000286102295</v>
      </c>
      <c r="O174" s="213">
        <v>20.149999618530273</v>
      </c>
      <c r="P174" s="213">
        <v>51.440000534057617</v>
      </c>
      <c r="Q174" s="213">
        <v>113.54000043869019</v>
      </c>
    </row>
    <row r="175" spans="1:17">
      <c r="A175" s="178"/>
      <c r="B175" s="178"/>
      <c r="C175" s="174"/>
      <c r="D175" s="174"/>
      <c r="E175" s="176"/>
      <c r="F175" s="176"/>
      <c r="G175" s="176"/>
      <c r="H175" s="176"/>
      <c r="I175" s="176"/>
      <c r="J175" s="176"/>
      <c r="K175" s="176"/>
      <c r="L175" s="176"/>
      <c r="M175" s="177"/>
      <c r="N175" s="177"/>
      <c r="O175" s="177"/>
      <c r="P175" s="177"/>
      <c r="Q175" s="177"/>
    </row>
    <row r="176" spans="1:17">
      <c r="A176" s="178"/>
      <c r="B176" s="178" t="s">
        <v>716</v>
      </c>
      <c r="C176" s="208" t="s">
        <v>320</v>
      </c>
      <c r="D176" s="208"/>
      <c r="E176" s="180"/>
      <c r="F176" s="180"/>
      <c r="G176" s="180"/>
      <c r="H176" s="180"/>
      <c r="I176" s="180"/>
      <c r="J176" s="180"/>
      <c r="K176" s="180"/>
      <c r="L176" s="180"/>
      <c r="M176" s="181"/>
      <c r="N176" s="181"/>
      <c r="O176" s="181"/>
      <c r="P176" s="181"/>
      <c r="Q176" s="181"/>
    </row>
    <row r="177" spans="1:17">
      <c r="A177" s="178"/>
      <c r="B177" s="178"/>
      <c r="C177" s="178"/>
      <c r="D177" s="182" t="s">
        <v>1065</v>
      </c>
      <c r="E177" s="184">
        <v>101317</v>
      </c>
      <c r="F177" s="184">
        <v>24720</v>
      </c>
      <c r="G177" s="184">
        <v>126037</v>
      </c>
      <c r="H177" s="184">
        <v>14779</v>
      </c>
      <c r="I177" s="184">
        <v>1</v>
      </c>
      <c r="J177" s="184">
        <v>5</v>
      </c>
      <c r="K177" s="184">
        <v>31</v>
      </c>
      <c r="L177" s="184">
        <v>37</v>
      </c>
      <c r="M177" s="185">
        <v>35.625</v>
      </c>
      <c r="N177" s="185">
        <v>2</v>
      </c>
      <c r="O177" s="185">
        <v>3</v>
      </c>
      <c r="P177" s="185">
        <v>7.7600002288818359</v>
      </c>
      <c r="Q177" s="185">
        <v>12.760000228881836</v>
      </c>
    </row>
    <row r="178" spans="1:17">
      <c r="A178" s="178"/>
      <c r="B178" s="178"/>
      <c r="C178" s="211" t="s">
        <v>718</v>
      </c>
      <c r="D178" s="211"/>
      <c r="E178" s="212">
        <v>101317</v>
      </c>
      <c r="F178" s="212">
        <v>24720</v>
      </c>
      <c r="G178" s="212">
        <v>126037</v>
      </c>
      <c r="H178" s="212">
        <v>14779</v>
      </c>
      <c r="I178" s="212">
        <v>1</v>
      </c>
      <c r="J178" s="212">
        <v>5</v>
      </c>
      <c r="K178" s="212">
        <v>31</v>
      </c>
      <c r="L178" s="212">
        <v>37</v>
      </c>
      <c r="M178" s="213">
        <v>35.625</v>
      </c>
      <c r="N178" s="213">
        <v>2</v>
      </c>
      <c r="O178" s="213">
        <v>3</v>
      </c>
      <c r="P178" s="213">
        <v>7.7600002288818359</v>
      </c>
      <c r="Q178" s="213">
        <v>12.760000228881836</v>
      </c>
    </row>
    <row r="179" spans="1:17">
      <c r="A179" s="178"/>
      <c r="B179" s="178"/>
      <c r="C179" s="174"/>
      <c r="D179" s="174"/>
      <c r="E179" s="176"/>
      <c r="F179" s="176"/>
      <c r="G179" s="176"/>
      <c r="H179" s="176"/>
      <c r="I179" s="176"/>
      <c r="J179" s="176"/>
      <c r="K179" s="176"/>
      <c r="L179" s="176"/>
      <c r="M179" s="177"/>
      <c r="N179" s="177"/>
      <c r="O179" s="177"/>
      <c r="P179" s="177"/>
      <c r="Q179" s="177"/>
    </row>
    <row r="180" spans="1:17">
      <c r="A180" s="178"/>
      <c r="B180" s="178" t="s">
        <v>719</v>
      </c>
      <c r="C180" s="208" t="s">
        <v>293</v>
      </c>
      <c r="D180" s="208"/>
      <c r="E180" s="180"/>
      <c r="F180" s="180"/>
      <c r="G180" s="180"/>
      <c r="H180" s="180"/>
      <c r="I180" s="180"/>
      <c r="J180" s="180"/>
      <c r="K180" s="180"/>
      <c r="L180" s="180"/>
      <c r="M180" s="181"/>
      <c r="N180" s="181"/>
      <c r="O180" s="181"/>
      <c r="P180" s="181"/>
      <c r="Q180" s="181"/>
    </row>
    <row r="181" spans="1:17">
      <c r="A181" s="178"/>
      <c r="B181" s="178"/>
      <c r="C181" s="178"/>
      <c r="D181" s="182" t="s">
        <v>1066</v>
      </c>
      <c r="E181" s="184">
        <v>202641</v>
      </c>
      <c r="F181" s="184">
        <v>46835</v>
      </c>
      <c r="G181" s="184">
        <v>249476</v>
      </c>
      <c r="H181" s="184">
        <v>29994</v>
      </c>
      <c r="I181" s="184"/>
      <c r="J181" s="184">
        <v>0</v>
      </c>
      <c r="K181" s="184">
        <v>44</v>
      </c>
      <c r="L181" s="184">
        <v>44</v>
      </c>
      <c r="M181" s="185">
        <v>44</v>
      </c>
      <c r="N181" s="185">
        <v>4.8499999046325684</v>
      </c>
      <c r="O181" s="185">
        <v>3.940000057220459</v>
      </c>
      <c r="P181" s="185">
        <v>4.4499998092651367</v>
      </c>
      <c r="Q181" s="185">
        <v>13.239999771118164</v>
      </c>
    </row>
    <row r="182" spans="1:17">
      <c r="A182" s="178"/>
      <c r="B182" s="178"/>
      <c r="C182" s="178"/>
      <c r="D182" s="178" t="s">
        <v>1067</v>
      </c>
      <c r="E182" s="180">
        <v>81006</v>
      </c>
      <c r="F182" s="180">
        <v>29070</v>
      </c>
      <c r="G182" s="180">
        <v>110076</v>
      </c>
      <c r="H182" s="180">
        <v>11535</v>
      </c>
      <c r="I182" s="180">
        <v>1</v>
      </c>
      <c r="J182" s="180">
        <v>3</v>
      </c>
      <c r="K182" s="180">
        <v>25</v>
      </c>
      <c r="L182" s="180">
        <v>29</v>
      </c>
      <c r="M182" s="181">
        <v>27.25</v>
      </c>
      <c r="N182" s="181">
        <v>2</v>
      </c>
      <c r="O182" s="181">
        <v>1</v>
      </c>
      <c r="P182" s="181">
        <v>7.4499998092651367</v>
      </c>
      <c r="Q182" s="181">
        <v>10.449999809265137</v>
      </c>
    </row>
    <row r="183" spans="1:17">
      <c r="A183" s="178"/>
      <c r="B183" s="178"/>
      <c r="C183" s="178"/>
      <c r="D183" s="182" t="s">
        <v>1068</v>
      </c>
      <c r="E183" s="184">
        <v>163979</v>
      </c>
      <c r="F183" s="184">
        <v>31016</v>
      </c>
      <c r="G183" s="184">
        <v>194995</v>
      </c>
      <c r="H183" s="184">
        <v>25337</v>
      </c>
      <c r="I183" s="184"/>
      <c r="J183" s="184">
        <v>1</v>
      </c>
      <c r="K183" s="184">
        <v>59</v>
      </c>
      <c r="L183" s="184">
        <v>60</v>
      </c>
      <c r="M183" s="185">
        <v>59.625</v>
      </c>
      <c r="N183" s="185">
        <v>5.8299999237060547</v>
      </c>
      <c r="O183" s="185">
        <v>4</v>
      </c>
      <c r="P183" s="185">
        <v>11.279999732971191</v>
      </c>
      <c r="Q183" s="185">
        <v>21.109999656677246</v>
      </c>
    </row>
    <row r="184" spans="1:17">
      <c r="A184" s="178"/>
      <c r="B184" s="178"/>
      <c r="C184" s="178"/>
      <c r="D184" s="178" t="s">
        <v>1069</v>
      </c>
      <c r="E184" s="180">
        <v>130017</v>
      </c>
      <c r="F184" s="180">
        <v>41641</v>
      </c>
      <c r="G184" s="180">
        <v>171658</v>
      </c>
      <c r="H184" s="180">
        <v>19253</v>
      </c>
      <c r="I184" s="180">
        <v>1</v>
      </c>
      <c r="J184" s="180">
        <v>7</v>
      </c>
      <c r="K184" s="180">
        <v>67</v>
      </c>
      <c r="L184" s="180">
        <v>75</v>
      </c>
      <c r="M184" s="181">
        <v>73.125</v>
      </c>
      <c r="N184" s="181">
        <v>10.739999771118164</v>
      </c>
      <c r="O184" s="181">
        <v>3</v>
      </c>
      <c r="P184" s="181">
        <v>9.9200000762939453</v>
      </c>
      <c r="Q184" s="181">
        <v>23.659999847412109</v>
      </c>
    </row>
    <row r="185" spans="1:17">
      <c r="A185" s="178"/>
      <c r="B185" s="178"/>
      <c r="C185" s="211" t="s">
        <v>722</v>
      </c>
      <c r="D185" s="211"/>
      <c r="E185" s="212">
        <v>577643</v>
      </c>
      <c r="F185" s="212">
        <v>148562</v>
      </c>
      <c r="G185" s="212">
        <v>726205</v>
      </c>
      <c r="H185" s="212">
        <v>86119</v>
      </c>
      <c r="I185" s="212">
        <v>2</v>
      </c>
      <c r="J185" s="212">
        <v>11</v>
      </c>
      <c r="K185" s="212">
        <v>195</v>
      </c>
      <c r="L185" s="212">
        <v>208</v>
      </c>
      <c r="M185" s="213">
        <v>204</v>
      </c>
      <c r="N185" s="213">
        <v>23.419999599456787</v>
      </c>
      <c r="O185" s="213">
        <v>11.940000057220459</v>
      </c>
      <c r="P185" s="213">
        <v>33.09999942779541</v>
      </c>
      <c r="Q185" s="213">
        <v>68.459999084472656</v>
      </c>
    </row>
    <row r="186" spans="1:17">
      <c r="A186" s="178"/>
      <c r="B186" s="178"/>
      <c r="C186" s="174"/>
      <c r="D186" s="174"/>
      <c r="E186" s="176"/>
      <c r="F186" s="176"/>
      <c r="G186" s="176"/>
      <c r="H186" s="176"/>
      <c r="I186" s="176"/>
      <c r="J186" s="176"/>
      <c r="K186" s="176"/>
      <c r="L186" s="176"/>
      <c r="M186" s="177"/>
      <c r="N186" s="177"/>
      <c r="O186" s="177"/>
      <c r="P186" s="177"/>
      <c r="Q186" s="177"/>
    </row>
    <row r="187" spans="1:17">
      <c r="A187" s="178"/>
      <c r="B187" s="178" t="s">
        <v>723</v>
      </c>
      <c r="C187" s="208" t="s">
        <v>313</v>
      </c>
      <c r="D187" s="208"/>
      <c r="E187" s="180"/>
      <c r="F187" s="180"/>
      <c r="G187" s="180"/>
      <c r="H187" s="180"/>
      <c r="I187" s="180"/>
      <c r="J187" s="180"/>
      <c r="K187" s="180"/>
      <c r="L187" s="180"/>
      <c r="M187" s="181"/>
      <c r="N187" s="181"/>
      <c r="O187" s="181"/>
      <c r="P187" s="181"/>
      <c r="Q187" s="181"/>
    </row>
    <row r="188" spans="1:17">
      <c r="A188" s="178"/>
      <c r="B188" s="178"/>
      <c r="C188" s="178"/>
      <c r="D188" s="182" t="s">
        <v>1070</v>
      </c>
      <c r="E188" s="184">
        <v>135167</v>
      </c>
      <c r="F188" s="184">
        <v>42668</v>
      </c>
      <c r="G188" s="184">
        <v>177835</v>
      </c>
      <c r="H188" s="184">
        <v>24684</v>
      </c>
      <c r="I188" s="184"/>
      <c r="J188" s="184">
        <v>4</v>
      </c>
      <c r="K188" s="184">
        <v>39</v>
      </c>
      <c r="L188" s="184">
        <v>43</v>
      </c>
      <c r="M188" s="185">
        <v>41.75</v>
      </c>
      <c r="N188" s="185">
        <v>0.75</v>
      </c>
      <c r="O188" s="185">
        <v>4.25</v>
      </c>
      <c r="P188" s="185">
        <v>8.7799997329711914</v>
      </c>
      <c r="Q188" s="185">
        <v>13.779999732971191</v>
      </c>
    </row>
    <row r="189" spans="1:17">
      <c r="A189" s="178"/>
      <c r="B189" s="178"/>
      <c r="C189" s="211" t="s">
        <v>725</v>
      </c>
      <c r="D189" s="211"/>
      <c r="E189" s="212">
        <v>135167</v>
      </c>
      <c r="F189" s="212">
        <v>42668</v>
      </c>
      <c r="G189" s="212">
        <v>177835</v>
      </c>
      <c r="H189" s="212">
        <v>24684</v>
      </c>
      <c r="I189" s="212"/>
      <c r="J189" s="212">
        <v>4</v>
      </c>
      <c r="K189" s="212">
        <v>39</v>
      </c>
      <c r="L189" s="212">
        <v>43</v>
      </c>
      <c r="M189" s="213">
        <v>41.75</v>
      </c>
      <c r="N189" s="213">
        <v>0.75</v>
      </c>
      <c r="O189" s="213">
        <v>4.25</v>
      </c>
      <c r="P189" s="213">
        <v>8.7799997329711914</v>
      </c>
      <c r="Q189" s="213">
        <v>13.779999732971191</v>
      </c>
    </row>
    <row r="190" spans="1:17">
      <c r="A190" s="178"/>
      <c r="B190" s="178"/>
      <c r="C190" s="174"/>
      <c r="D190" s="174"/>
      <c r="E190" s="176"/>
      <c r="F190" s="176"/>
      <c r="G190" s="176"/>
      <c r="H190" s="176"/>
      <c r="I190" s="176"/>
      <c r="J190" s="176"/>
      <c r="K190" s="176"/>
      <c r="L190" s="176"/>
      <c r="M190" s="177"/>
      <c r="N190" s="177"/>
      <c r="O190" s="177"/>
      <c r="P190" s="177"/>
      <c r="Q190" s="177"/>
    </row>
    <row r="191" spans="1:17">
      <c r="A191" s="178"/>
      <c r="B191" s="178" t="s">
        <v>726</v>
      </c>
      <c r="C191" s="208" t="s">
        <v>307</v>
      </c>
      <c r="D191" s="208"/>
      <c r="E191" s="180"/>
      <c r="F191" s="180"/>
      <c r="G191" s="180"/>
      <c r="H191" s="180"/>
      <c r="I191" s="180"/>
      <c r="J191" s="180"/>
      <c r="K191" s="180"/>
      <c r="L191" s="180"/>
      <c r="M191" s="181"/>
      <c r="N191" s="181"/>
      <c r="O191" s="181"/>
      <c r="P191" s="181"/>
      <c r="Q191" s="181"/>
    </row>
    <row r="192" spans="1:17">
      <c r="A192" s="178"/>
      <c r="B192" s="178"/>
      <c r="C192" s="178"/>
      <c r="D192" s="182" t="s">
        <v>1071</v>
      </c>
      <c r="E192" s="184">
        <v>198935</v>
      </c>
      <c r="F192" s="184">
        <v>60361</v>
      </c>
      <c r="G192" s="184">
        <v>259296</v>
      </c>
      <c r="H192" s="184">
        <v>47730</v>
      </c>
      <c r="I192" s="184"/>
      <c r="J192" s="184">
        <v>4</v>
      </c>
      <c r="K192" s="184">
        <v>82</v>
      </c>
      <c r="L192" s="184">
        <v>86</v>
      </c>
      <c r="M192" s="185">
        <v>84.75</v>
      </c>
      <c r="N192" s="185">
        <v>3.8299999237060547</v>
      </c>
      <c r="O192" s="185">
        <v>7.4600000381469727</v>
      </c>
      <c r="P192" s="185">
        <v>11.779999732971191</v>
      </c>
      <c r="Q192" s="185">
        <v>23.069999694824219</v>
      </c>
    </row>
    <row r="193" spans="1:17">
      <c r="A193" s="178"/>
      <c r="B193" s="178"/>
      <c r="C193" s="211" t="s">
        <v>728</v>
      </c>
      <c r="D193" s="211"/>
      <c r="E193" s="212">
        <v>198935</v>
      </c>
      <c r="F193" s="212">
        <v>60361</v>
      </c>
      <c r="G193" s="212">
        <v>259296</v>
      </c>
      <c r="H193" s="212">
        <v>47730</v>
      </c>
      <c r="I193" s="212"/>
      <c r="J193" s="212">
        <v>4</v>
      </c>
      <c r="K193" s="212">
        <v>82</v>
      </c>
      <c r="L193" s="212">
        <v>86</v>
      </c>
      <c r="M193" s="213">
        <v>84.75</v>
      </c>
      <c r="N193" s="213">
        <v>3.8299999237060547</v>
      </c>
      <c r="O193" s="213">
        <v>7.4600000381469727</v>
      </c>
      <c r="P193" s="213">
        <v>11.779999732971191</v>
      </c>
      <c r="Q193" s="213">
        <v>23.069999694824219</v>
      </c>
    </row>
    <row r="194" spans="1:17">
      <c r="A194" s="178"/>
      <c r="B194" s="178"/>
      <c r="C194" s="174"/>
      <c r="D194" s="174"/>
      <c r="E194" s="176"/>
      <c r="F194" s="176"/>
      <c r="G194" s="176"/>
      <c r="H194" s="176"/>
      <c r="I194" s="176"/>
      <c r="J194" s="176"/>
      <c r="K194" s="176"/>
      <c r="L194" s="176"/>
      <c r="M194" s="177"/>
      <c r="N194" s="177"/>
      <c r="O194" s="177"/>
      <c r="P194" s="177"/>
      <c r="Q194" s="177"/>
    </row>
    <row r="195" spans="1:17">
      <c r="A195" s="178"/>
      <c r="B195" s="178" t="s">
        <v>731</v>
      </c>
      <c r="C195" s="208" t="s">
        <v>304</v>
      </c>
      <c r="D195" s="208"/>
      <c r="E195" s="180"/>
      <c r="F195" s="180"/>
      <c r="G195" s="180"/>
      <c r="H195" s="180"/>
      <c r="I195" s="180"/>
      <c r="J195" s="180"/>
      <c r="K195" s="180"/>
      <c r="L195" s="180"/>
      <c r="M195" s="181"/>
      <c r="N195" s="181"/>
      <c r="O195" s="181"/>
      <c r="P195" s="181"/>
      <c r="Q195" s="181"/>
    </row>
    <row r="196" spans="1:17">
      <c r="A196" s="178"/>
      <c r="B196" s="178"/>
      <c r="C196" s="178"/>
      <c r="D196" s="182" t="s">
        <v>1072</v>
      </c>
      <c r="E196" s="184">
        <v>219184</v>
      </c>
      <c r="F196" s="184">
        <v>46324</v>
      </c>
      <c r="G196" s="184">
        <v>265508</v>
      </c>
      <c r="H196" s="184">
        <v>34856</v>
      </c>
      <c r="I196" s="184">
        <v>2</v>
      </c>
      <c r="J196" s="184">
        <v>7</v>
      </c>
      <c r="K196" s="184">
        <v>74</v>
      </c>
      <c r="L196" s="184">
        <v>83</v>
      </c>
      <c r="M196" s="185">
        <v>79.125</v>
      </c>
      <c r="N196" s="185">
        <v>5.5199999809265137</v>
      </c>
      <c r="O196" s="185">
        <v>4.0399999618530273</v>
      </c>
      <c r="P196" s="185">
        <v>17.530000686645508</v>
      </c>
      <c r="Q196" s="185">
        <v>27.090000629425049</v>
      </c>
    </row>
    <row r="197" spans="1:17">
      <c r="A197" s="178"/>
      <c r="B197" s="178"/>
      <c r="C197" s="211" t="s">
        <v>733</v>
      </c>
      <c r="D197" s="211"/>
      <c r="E197" s="212">
        <v>219184</v>
      </c>
      <c r="F197" s="212">
        <v>46324</v>
      </c>
      <c r="G197" s="212">
        <v>265508</v>
      </c>
      <c r="H197" s="212">
        <v>34856</v>
      </c>
      <c r="I197" s="212">
        <v>2</v>
      </c>
      <c r="J197" s="212">
        <v>7</v>
      </c>
      <c r="K197" s="212">
        <v>74</v>
      </c>
      <c r="L197" s="212">
        <v>83</v>
      </c>
      <c r="M197" s="213">
        <v>79.125</v>
      </c>
      <c r="N197" s="213">
        <v>5.5199999809265137</v>
      </c>
      <c r="O197" s="213">
        <v>4.0399999618530273</v>
      </c>
      <c r="P197" s="213">
        <v>17.530000686645508</v>
      </c>
      <c r="Q197" s="213">
        <v>27.090000629425049</v>
      </c>
    </row>
    <row r="198" spans="1:17">
      <c r="A198" s="178"/>
      <c r="B198" s="178"/>
      <c r="C198" s="174"/>
      <c r="D198" s="174"/>
      <c r="E198" s="176"/>
      <c r="F198" s="176"/>
      <c r="G198" s="176"/>
      <c r="H198" s="176"/>
      <c r="I198" s="176"/>
      <c r="J198" s="176"/>
      <c r="K198" s="176"/>
      <c r="L198" s="176"/>
      <c r="M198" s="177"/>
      <c r="N198" s="177"/>
      <c r="O198" s="177"/>
      <c r="P198" s="177"/>
      <c r="Q198" s="177"/>
    </row>
    <row r="199" spans="1:17">
      <c r="A199" s="178"/>
      <c r="B199" s="178" t="s">
        <v>734</v>
      </c>
      <c r="C199" s="208" t="s">
        <v>322</v>
      </c>
      <c r="D199" s="208"/>
      <c r="E199" s="180"/>
      <c r="F199" s="180"/>
      <c r="G199" s="180"/>
      <c r="H199" s="180"/>
      <c r="I199" s="180"/>
      <c r="J199" s="180"/>
      <c r="K199" s="180"/>
      <c r="L199" s="180"/>
      <c r="M199" s="181"/>
      <c r="N199" s="181"/>
      <c r="O199" s="181"/>
      <c r="P199" s="181"/>
      <c r="Q199" s="181"/>
    </row>
    <row r="200" spans="1:17">
      <c r="A200" s="178"/>
      <c r="B200" s="178"/>
      <c r="C200" s="178"/>
      <c r="D200" s="182" t="s">
        <v>1073</v>
      </c>
      <c r="E200" s="184">
        <v>71829</v>
      </c>
      <c r="F200" s="184">
        <v>17918</v>
      </c>
      <c r="G200" s="184">
        <v>89747</v>
      </c>
      <c r="H200" s="184">
        <v>5901</v>
      </c>
      <c r="I200" s="184">
        <v>1</v>
      </c>
      <c r="J200" s="184">
        <v>9</v>
      </c>
      <c r="K200" s="184">
        <v>15</v>
      </c>
      <c r="L200" s="184">
        <v>25</v>
      </c>
      <c r="M200" s="185">
        <v>22</v>
      </c>
      <c r="N200" s="185">
        <v>0</v>
      </c>
      <c r="O200" s="185">
        <v>4.5</v>
      </c>
      <c r="P200" s="185">
        <v>3.8900001049041748</v>
      </c>
      <c r="Q200" s="185">
        <v>8.3900001049041748</v>
      </c>
    </row>
    <row r="201" spans="1:17">
      <c r="A201" s="178"/>
      <c r="B201" s="178"/>
      <c r="C201" s="211" t="s">
        <v>736</v>
      </c>
      <c r="D201" s="211"/>
      <c r="E201" s="212">
        <v>71829</v>
      </c>
      <c r="F201" s="212">
        <v>17918</v>
      </c>
      <c r="G201" s="212">
        <v>89747</v>
      </c>
      <c r="H201" s="212">
        <v>5901</v>
      </c>
      <c r="I201" s="212">
        <v>1</v>
      </c>
      <c r="J201" s="212">
        <v>9</v>
      </c>
      <c r="K201" s="212">
        <v>15</v>
      </c>
      <c r="L201" s="212">
        <v>25</v>
      </c>
      <c r="M201" s="213">
        <v>22</v>
      </c>
      <c r="N201" s="213">
        <v>0</v>
      </c>
      <c r="O201" s="213">
        <v>4.5</v>
      </c>
      <c r="P201" s="213">
        <v>3.8900001049041748</v>
      </c>
      <c r="Q201" s="213">
        <v>8.3900001049041748</v>
      </c>
    </row>
    <row r="202" spans="1:17">
      <c r="A202" s="178"/>
      <c r="B202" s="178"/>
      <c r="C202" s="174"/>
      <c r="D202" s="174"/>
      <c r="E202" s="176"/>
      <c r="F202" s="176"/>
      <c r="G202" s="176"/>
      <c r="H202" s="176"/>
      <c r="I202" s="176"/>
      <c r="J202" s="176"/>
      <c r="K202" s="176"/>
      <c r="L202" s="176"/>
      <c r="M202" s="177"/>
      <c r="N202" s="177"/>
      <c r="O202" s="177"/>
      <c r="P202" s="177"/>
      <c r="Q202" s="177"/>
    </row>
    <row r="203" spans="1:17">
      <c r="A203" s="211" t="s">
        <v>737</v>
      </c>
      <c r="B203" s="211"/>
      <c r="C203" s="211"/>
      <c r="D203" s="211"/>
      <c r="E203" s="212">
        <v>2209984</v>
      </c>
      <c r="F203" s="212">
        <v>530398</v>
      </c>
      <c r="G203" s="212">
        <v>2740382</v>
      </c>
      <c r="H203" s="212">
        <v>417132</v>
      </c>
      <c r="I203" s="212">
        <v>7</v>
      </c>
      <c r="J203" s="212">
        <v>43</v>
      </c>
      <c r="K203" s="212">
        <v>852</v>
      </c>
      <c r="L203" s="212">
        <v>902</v>
      </c>
      <c r="M203" s="213">
        <v>899.75</v>
      </c>
      <c r="N203" s="213">
        <v>77.46999979019165</v>
      </c>
      <c r="O203" s="213">
        <v>55.339999675750732</v>
      </c>
      <c r="P203" s="213">
        <v>134.28000044822693</v>
      </c>
      <c r="Q203" s="213">
        <v>267.08999991416931</v>
      </c>
    </row>
    <row r="204" spans="1:17">
      <c r="A204" s="174"/>
      <c r="B204" s="174"/>
      <c r="C204" s="174"/>
      <c r="D204" s="174"/>
      <c r="E204" s="176"/>
      <c r="F204" s="176"/>
      <c r="G204" s="176"/>
      <c r="H204" s="176"/>
      <c r="I204" s="176"/>
      <c r="J204" s="176"/>
      <c r="K204" s="176"/>
      <c r="L204" s="176"/>
      <c r="M204" s="177"/>
      <c r="N204" s="177"/>
      <c r="O204" s="177"/>
      <c r="P204" s="177"/>
      <c r="Q204" s="177"/>
    </row>
    <row r="205" spans="1:17">
      <c r="A205" s="208" t="s">
        <v>738</v>
      </c>
      <c r="B205" s="208"/>
      <c r="C205" s="208"/>
      <c r="D205" s="208"/>
      <c r="E205" s="180"/>
      <c r="F205" s="180"/>
      <c r="G205" s="180"/>
      <c r="H205" s="180"/>
      <c r="I205" s="180"/>
      <c r="J205" s="180"/>
      <c r="K205" s="180"/>
      <c r="L205" s="180"/>
      <c r="M205" s="181"/>
      <c r="N205" s="181"/>
      <c r="O205" s="181"/>
      <c r="P205" s="181"/>
      <c r="Q205" s="181"/>
    </row>
    <row r="206" spans="1:17">
      <c r="A206" s="178"/>
      <c r="B206" s="178" t="s">
        <v>739</v>
      </c>
      <c r="C206" s="208" t="s">
        <v>311</v>
      </c>
      <c r="D206" s="208"/>
      <c r="E206" s="180"/>
      <c r="F206" s="180"/>
      <c r="G206" s="180"/>
      <c r="H206" s="180"/>
      <c r="I206" s="180"/>
      <c r="J206" s="180"/>
      <c r="K206" s="180"/>
      <c r="L206" s="180"/>
      <c r="M206" s="181"/>
      <c r="N206" s="181"/>
      <c r="O206" s="181"/>
      <c r="P206" s="181"/>
      <c r="Q206" s="181"/>
    </row>
    <row r="207" spans="1:17">
      <c r="A207" s="178"/>
      <c r="B207" s="178"/>
      <c r="C207" s="178"/>
      <c r="D207" s="182" t="s">
        <v>1074</v>
      </c>
      <c r="E207" s="184">
        <v>152880</v>
      </c>
      <c r="F207" s="184">
        <v>26130</v>
      </c>
      <c r="G207" s="184">
        <v>179010</v>
      </c>
      <c r="H207" s="184">
        <v>20669</v>
      </c>
      <c r="I207" s="184"/>
      <c r="J207" s="184">
        <v>0</v>
      </c>
      <c r="K207" s="184">
        <v>52</v>
      </c>
      <c r="L207" s="184">
        <v>52</v>
      </c>
      <c r="M207" s="185">
        <v>53.875</v>
      </c>
      <c r="N207" s="185">
        <v>4.4099998474121094</v>
      </c>
      <c r="O207" s="185">
        <v>5</v>
      </c>
      <c r="P207" s="185">
        <v>9.2100000381469727</v>
      </c>
      <c r="Q207" s="185">
        <v>18.619999885559082</v>
      </c>
    </row>
    <row r="208" spans="1:17">
      <c r="A208" s="178"/>
      <c r="B208" s="178"/>
      <c r="C208" s="211" t="s">
        <v>741</v>
      </c>
      <c r="D208" s="211"/>
      <c r="E208" s="212">
        <v>152880</v>
      </c>
      <c r="F208" s="212">
        <v>26130</v>
      </c>
      <c r="G208" s="212">
        <v>179010</v>
      </c>
      <c r="H208" s="212">
        <v>20669</v>
      </c>
      <c r="I208" s="212"/>
      <c r="J208" s="212">
        <v>0</v>
      </c>
      <c r="K208" s="212">
        <v>52</v>
      </c>
      <c r="L208" s="212">
        <v>52</v>
      </c>
      <c r="M208" s="213">
        <v>53.875</v>
      </c>
      <c r="N208" s="213">
        <v>4.4099998474121094</v>
      </c>
      <c r="O208" s="213">
        <v>5</v>
      </c>
      <c r="P208" s="213">
        <v>9.2100000381469727</v>
      </c>
      <c r="Q208" s="213">
        <v>18.619999885559082</v>
      </c>
    </row>
    <row r="209" spans="1:17">
      <c r="A209" s="178"/>
      <c r="B209" s="178"/>
      <c r="C209" s="174"/>
      <c r="D209" s="174"/>
      <c r="E209" s="176"/>
      <c r="F209" s="176"/>
      <c r="G209" s="176"/>
      <c r="H209" s="176"/>
      <c r="I209" s="176"/>
      <c r="J209" s="176"/>
      <c r="K209" s="176"/>
      <c r="L209" s="176"/>
      <c r="M209" s="177"/>
      <c r="N209" s="177"/>
      <c r="O209" s="177"/>
      <c r="P209" s="177"/>
      <c r="Q209" s="177"/>
    </row>
    <row r="210" spans="1:17">
      <c r="A210" s="178"/>
      <c r="B210" s="178" t="s">
        <v>742</v>
      </c>
      <c r="C210" s="208" t="s">
        <v>292</v>
      </c>
      <c r="D210" s="208"/>
      <c r="E210" s="180"/>
      <c r="F210" s="180"/>
      <c r="G210" s="180"/>
      <c r="H210" s="180"/>
      <c r="I210" s="180"/>
      <c r="J210" s="180"/>
      <c r="K210" s="180"/>
      <c r="L210" s="180"/>
      <c r="M210" s="181"/>
      <c r="N210" s="181"/>
      <c r="O210" s="181"/>
      <c r="P210" s="181"/>
      <c r="Q210" s="181"/>
    </row>
    <row r="211" spans="1:17">
      <c r="A211" s="178"/>
      <c r="B211" s="178"/>
      <c r="C211" s="178"/>
      <c r="D211" s="182" t="s">
        <v>1075</v>
      </c>
      <c r="E211" s="184"/>
      <c r="F211" s="184"/>
      <c r="G211" s="184"/>
      <c r="H211" s="184"/>
      <c r="I211" s="184"/>
      <c r="J211" s="184">
        <v>7</v>
      </c>
      <c r="K211" s="184">
        <v>76</v>
      </c>
      <c r="L211" s="184">
        <v>83</v>
      </c>
      <c r="M211" s="185">
        <v>81</v>
      </c>
      <c r="N211" s="185">
        <v>0</v>
      </c>
      <c r="O211" s="185">
        <v>11.680000305175781</v>
      </c>
      <c r="P211" s="185">
        <v>14.630000114440918</v>
      </c>
      <c r="Q211" s="185">
        <v>26.310000419616699</v>
      </c>
    </row>
    <row r="212" spans="1:17">
      <c r="A212" s="178"/>
      <c r="B212" s="178"/>
      <c r="C212" s="178"/>
      <c r="D212" s="178" t="s">
        <v>1076</v>
      </c>
      <c r="E212" s="180">
        <v>41704</v>
      </c>
      <c r="F212" s="180">
        <v>19489</v>
      </c>
      <c r="G212" s="180">
        <v>61193</v>
      </c>
      <c r="H212" s="180">
        <v>5730</v>
      </c>
      <c r="I212" s="180"/>
      <c r="J212" s="180">
        <v>0</v>
      </c>
      <c r="K212" s="180">
        <v>11</v>
      </c>
      <c r="L212" s="180">
        <v>11</v>
      </c>
      <c r="M212" s="181">
        <v>11</v>
      </c>
      <c r="N212" s="181">
        <v>1</v>
      </c>
      <c r="O212" s="181">
        <v>1</v>
      </c>
      <c r="P212" s="181">
        <v>2</v>
      </c>
      <c r="Q212" s="181">
        <v>4</v>
      </c>
    </row>
    <row r="213" spans="1:17">
      <c r="A213" s="178"/>
      <c r="B213" s="178"/>
      <c r="C213" s="178"/>
      <c r="D213" s="182" t="s">
        <v>1077</v>
      </c>
      <c r="E213" s="184">
        <v>44161</v>
      </c>
      <c r="F213" s="184">
        <v>15872</v>
      </c>
      <c r="G213" s="184">
        <v>60033</v>
      </c>
      <c r="H213" s="184">
        <v>9008</v>
      </c>
      <c r="I213" s="184"/>
      <c r="J213" s="184">
        <v>5</v>
      </c>
      <c r="K213" s="184">
        <v>15</v>
      </c>
      <c r="L213" s="184">
        <v>20</v>
      </c>
      <c r="M213" s="185">
        <v>17.75</v>
      </c>
      <c r="N213" s="185">
        <v>0</v>
      </c>
      <c r="O213" s="185">
        <v>2.75</v>
      </c>
      <c r="P213" s="185">
        <v>3.5299999713897705</v>
      </c>
      <c r="Q213" s="185">
        <v>6.2799999713897705</v>
      </c>
    </row>
    <row r="214" spans="1:17">
      <c r="A214" s="178"/>
      <c r="B214" s="178"/>
      <c r="C214" s="178"/>
      <c r="D214" s="178" t="s">
        <v>1078</v>
      </c>
      <c r="E214" s="180">
        <v>287265</v>
      </c>
      <c r="F214" s="180">
        <v>72236</v>
      </c>
      <c r="G214" s="180">
        <v>359501</v>
      </c>
      <c r="H214" s="180">
        <v>43853</v>
      </c>
      <c r="I214" s="180">
        <v>1</v>
      </c>
      <c r="J214" s="180">
        <v>4</v>
      </c>
      <c r="K214" s="180">
        <v>98</v>
      </c>
      <c r="L214" s="180">
        <v>103</v>
      </c>
      <c r="M214" s="181">
        <v>102.625</v>
      </c>
      <c r="N214" s="181">
        <v>6</v>
      </c>
      <c r="O214" s="181">
        <v>11.840000152587891</v>
      </c>
      <c r="P214" s="181">
        <v>17.219999313354492</v>
      </c>
      <c r="Q214" s="181">
        <v>35.059999465942383</v>
      </c>
    </row>
    <row r="215" spans="1:17">
      <c r="A215" s="178"/>
      <c r="B215" s="178"/>
      <c r="C215" s="178"/>
      <c r="D215" s="182" t="s">
        <v>1079</v>
      </c>
      <c r="E215" s="184">
        <v>56168</v>
      </c>
      <c r="F215" s="184">
        <v>13959</v>
      </c>
      <c r="G215" s="184">
        <v>70127</v>
      </c>
      <c r="H215" s="184">
        <v>9900</v>
      </c>
      <c r="I215" s="184"/>
      <c r="J215" s="184">
        <v>0</v>
      </c>
      <c r="K215" s="184">
        <v>17</v>
      </c>
      <c r="L215" s="184">
        <v>17</v>
      </c>
      <c r="M215" s="185">
        <v>17.25</v>
      </c>
      <c r="N215" s="185">
        <v>2</v>
      </c>
      <c r="O215" s="185">
        <v>1</v>
      </c>
      <c r="P215" s="185">
        <v>3</v>
      </c>
      <c r="Q215" s="185">
        <v>6</v>
      </c>
    </row>
    <row r="216" spans="1:17">
      <c r="A216" s="178"/>
      <c r="B216" s="178"/>
      <c r="C216" s="211" t="s">
        <v>747</v>
      </c>
      <c r="D216" s="211"/>
      <c r="E216" s="212">
        <v>429298</v>
      </c>
      <c r="F216" s="212">
        <v>121556</v>
      </c>
      <c r="G216" s="212">
        <v>550854</v>
      </c>
      <c r="H216" s="212">
        <v>68491</v>
      </c>
      <c r="I216" s="212">
        <v>1</v>
      </c>
      <c r="J216" s="212">
        <v>16</v>
      </c>
      <c r="K216" s="212">
        <v>217</v>
      </c>
      <c r="L216" s="212">
        <v>234</v>
      </c>
      <c r="M216" s="213">
        <v>229.625</v>
      </c>
      <c r="N216" s="213">
        <v>9</v>
      </c>
      <c r="O216" s="213">
        <v>28.270000457763672</v>
      </c>
      <c r="P216" s="213">
        <v>40.379999399185181</v>
      </c>
      <c r="Q216" s="213">
        <v>77.649999856948853</v>
      </c>
    </row>
    <row r="217" spans="1:17">
      <c r="A217" s="178"/>
      <c r="B217" s="178"/>
      <c r="C217" s="174"/>
      <c r="D217" s="174"/>
      <c r="E217" s="176"/>
      <c r="F217" s="176"/>
      <c r="G217" s="176"/>
      <c r="H217" s="176"/>
      <c r="I217" s="176"/>
      <c r="J217" s="176"/>
      <c r="K217" s="176"/>
      <c r="L217" s="176"/>
      <c r="M217" s="177"/>
      <c r="N217" s="177"/>
      <c r="O217" s="177"/>
      <c r="P217" s="177"/>
      <c r="Q217" s="177"/>
    </row>
    <row r="218" spans="1:17">
      <c r="A218" s="178"/>
      <c r="B218" s="178" t="s">
        <v>748</v>
      </c>
      <c r="C218" s="208" t="s">
        <v>335</v>
      </c>
      <c r="D218" s="208"/>
      <c r="E218" s="180"/>
      <c r="F218" s="180"/>
      <c r="G218" s="180"/>
      <c r="H218" s="180"/>
      <c r="I218" s="180"/>
      <c r="J218" s="180"/>
      <c r="K218" s="180"/>
      <c r="L218" s="180"/>
      <c r="M218" s="181"/>
      <c r="N218" s="181"/>
      <c r="O218" s="181"/>
      <c r="P218" s="181"/>
      <c r="Q218" s="181"/>
    </row>
    <row r="219" spans="1:17">
      <c r="A219" s="178"/>
      <c r="B219" s="178"/>
      <c r="C219" s="178"/>
      <c r="D219" s="182" t="s">
        <v>1080</v>
      </c>
      <c r="E219" s="184">
        <v>44442</v>
      </c>
      <c r="F219" s="184">
        <v>21167</v>
      </c>
      <c r="G219" s="184">
        <v>65609</v>
      </c>
      <c r="H219" s="184">
        <v>3324</v>
      </c>
      <c r="I219" s="184"/>
      <c r="J219" s="184">
        <v>4</v>
      </c>
      <c r="K219" s="184">
        <v>9</v>
      </c>
      <c r="L219" s="184">
        <v>13</v>
      </c>
      <c r="M219" s="185">
        <v>11.875</v>
      </c>
      <c r="N219" s="185">
        <v>1.2000000476837158</v>
      </c>
      <c r="O219" s="185">
        <v>0</v>
      </c>
      <c r="P219" s="185">
        <v>4.369999885559082</v>
      </c>
      <c r="Q219" s="185">
        <v>5.5699999332427979</v>
      </c>
    </row>
    <row r="220" spans="1:17">
      <c r="A220" s="178"/>
      <c r="B220" s="178"/>
      <c r="C220" s="211" t="s">
        <v>750</v>
      </c>
      <c r="D220" s="211"/>
      <c r="E220" s="212">
        <v>44442</v>
      </c>
      <c r="F220" s="212">
        <v>21167</v>
      </c>
      <c r="G220" s="212">
        <v>65609</v>
      </c>
      <c r="H220" s="212">
        <v>3324</v>
      </c>
      <c r="I220" s="212"/>
      <c r="J220" s="212">
        <v>4</v>
      </c>
      <c r="K220" s="212">
        <v>9</v>
      </c>
      <c r="L220" s="212">
        <v>13</v>
      </c>
      <c r="M220" s="213">
        <v>11.875</v>
      </c>
      <c r="N220" s="213">
        <v>1.2000000476837158</v>
      </c>
      <c r="O220" s="213">
        <v>0</v>
      </c>
      <c r="P220" s="213">
        <v>4.369999885559082</v>
      </c>
      <c r="Q220" s="213">
        <v>5.5699999332427979</v>
      </c>
    </row>
    <row r="221" spans="1:17">
      <c r="A221" s="178"/>
      <c r="B221" s="178"/>
      <c r="C221" s="174"/>
      <c r="D221" s="174"/>
      <c r="E221" s="176"/>
      <c r="F221" s="176"/>
      <c r="G221" s="176"/>
      <c r="H221" s="176"/>
      <c r="I221" s="176"/>
      <c r="J221" s="176"/>
      <c r="K221" s="176"/>
      <c r="L221" s="176"/>
      <c r="M221" s="177"/>
      <c r="N221" s="177"/>
      <c r="O221" s="177"/>
      <c r="P221" s="177"/>
      <c r="Q221" s="177"/>
    </row>
    <row r="222" spans="1:17">
      <c r="A222" s="178"/>
      <c r="B222" s="178" t="s">
        <v>751</v>
      </c>
      <c r="C222" s="208" t="s">
        <v>333</v>
      </c>
      <c r="D222" s="208"/>
      <c r="E222" s="180"/>
      <c r="F222" s="180"/>
      <c r="G222" s="180"/>
      <c r="H222" s="180"/>
      <c r="I222" s="180"/>
      <c r="J222" s="180"/>
      <c r="K222" s="180"/>
      <c r="L222" s="180"/>
      <c r="M222" s="181"/>
      <c r="N222" s="181"/>
      <c r="O222" s="181"/>
      <c r="P222" s="181"/>
      <c r="Q222" s="181"/>
    </row>
    <row r="223" spans="1:17">
      <c r="A223" s="178"/>
      <c r="B223" s="178"/>
      <c r="C223" s="178"/>
      <c r="D223" s="182" t="s">
        <v>1081</v>
      </c>
      <c r="E223" s="184">
        <v>32075</v>
      </c>
      <c r="F223" s="184">
        <v>7433</v>
      </c>
      <c r="G223" s="184">
        <v>39508</v>
      </c>
      <c r="H223" s="184">
        <v>2423</v>
      </c>
      <c r="I223" s="184"/>
      <c r="J223" s="184">
        <v>0</v>
      </c>
      <c r="K223" s="184">
        <v>12</v>
      </c>
      <c r="L223" s="184">
        <v>12</v>
      </c>
      <c r="M223" s="185">
        <v>12</v>
      </c>
      <c r="N223" s="185">
        <v>0</v>
      </c>
      <c r="O223" s="185">
        <v>2.2000000476837158</v>
      </c>
      <c r="P223" s="185">
        <v>3</v>
      </c>
      <c r="Q223" s="185">
        <v>5.2000000476837158</v>
      </c>
    </row>
    <row r="224" spans="1:17">
      <c r="A224" s="178"/>
      <c r="B224" s="178"/>
      <c r="C224" s="211" t="s">
        <v>753</v>
      </c>
      <c r="D224" s="211"/>
      <c r="E224" s="212">
        <v>32075</v>
      </c>
      <c r="F224" s="212">
        <v>7433</v>
      </c>
      <c r="G224" s="212">
        <v>39508</v>
      </c>
      <c r="H224" s="212">
        <v>2423</v>
      </c>
      <c r="I224" s="212"/>
      <c r="J224" s="212">
        <v>0</v>
      </c>
      <c r="K224" s="212">
        <v>12</v>
      </c>
      <c r="L224" s="212">
        <v>12</v>
      </c>
      <c r="M224" s="213">
        <v>12</v>
      </c>
      <c r="N224" s="213">
        <v>0</v>
      </c>
      <c r="O224" s="213">
        <v>2.2000000476837158</v>
      </c>
      <c r="P224" s="213">
        <v>3</v>
      </c>
      <c r="Q224" s="213">
        <v>5.2000000476837158</v>
      </c>
    </row>
    <row r="225" spans="1:17">
      <c r="A225" s="178"/>
      <c r="B225" s="178"/>
      <c r="C225" s="174"/>
      <c r="D225" s="174"/>
      <c r="E225" s="176"/>
      <c r="F225" s="176"/>
      <c r="G225" s="176"/>
      <c r="H225" s="176"/>
      <c r="I225" s="176"/>
      <c r="J225" s="176"/>
      <c r="K225" s="176"/>
      <c r="L225" s="176"/>
      <c r="M225" s="177"/>
      <c r="N225" s="177"/>
      <c r="O225" s="177"/>
      <c r="P225" s="177"/>
      <c r="Q225" s="177"/>
    </row>
    <row r="226" spans="1:17">
      <c r="A226" s="178"/>
      <c r="B226" s="178" t="s">
        <v>754</v>
      </c>
      <c r="C226" s="208" t="s">
        <v>310</v>
      </c>
      <c r="D226" s="208"/>
      <c r="E226" s="180"/>
      <c r="F226" s="180"/>
      <c r="G226" s="180"/>
      <c r="H226" s="180"/>
      <c r="I226" s="180"/>
      <c r="J226" s="180"/>
      <c r="K226" s="180"/>
      <c r="L226" s="180"/>
      <c r="M226" s="181"/>
      <c r="N226" s="181"/>
      <c r="O226" s="181"/>
      <c r="P226" s="181"/>
      <c r="Q226" s="181"/>
    </row>
    <row r="227" spans="1:17">
      <c r="A227" s="178"/>
      <c r="B227" s="178"/>
      <c r="C227" s="178"/>
      <c r="D227" s="182" t="s">
        <v>1082</v>
      </c>
      <c r="E227" s="184">
        <v>116876</v>
      </c>
      <c r="F227" s="184">
        <v>19969</v>
      </c>
      <c r="G227" s="184">
        <v>136845</v>
      </c>
      <c r="H227" s="184">
        <v>15918</v>
      </c>
      <c r="I227" s="184"/>
      <c r="J227" s="184">
        <v>3</v>
      </c>
      <c r="K227" s="184">
        <v>41</v>
      </c>
      <c r="L227" s="184">
        <v>44</v>
      </c>
      <c r="M227" s="185">
        <v>43.875</v>
      </c>
      <c r="N227" s="185">
        <v>1</v>
      </c>
      <c r="O227" s="185">
        <v>1</v>
      </c>
      <c r="P227" s="185">
        <v>13.010000228881836</v>
      </c>
      <c r="Q227" s="185">
        <v>15.010000228881836</v>
      </c>
    </row>
    <row r="228" spans="1:17">
      <c r="A228" s="178"/>
      <c r="B228" s="178"/>
      <c r="C228" s="178"/>
      <c r="D228" s="178" t="s">
        <v>1083</v>
      </c>
      <c r="E228" s="180">
        <v>30422</v>
      </c>
      <c r="F228" s="180">
        <v>6156</v>
      </c>
      <c r="G228" s="180">
        <v>36578</v>
      </c>
      <c r="H228" s="180">
        <v>4501</v>
      </c>
      <c r="I228" s="180"/>
      <c r="J228" s="180">
        <v>0</v>
      </c>
      <c r="K228" s="180">
        <v>9</v>
      </c>
      <c r="L228" s="180">
        <v>9</v>
      </c>
      <c r="M228" s="181">
        <v>9.625</v>
      </c>
      <c r="N228" s="181">
        <v>0</v>
      </c>
      <c r="O228" s="181">
        <v>1.25</v>
      </c>
      <c r="P228" s="181">
        <v>3.7599999904632568</v>
      </c>
      <c r="Q228" s="181">
        <v>5.0099999904632568</v>
      </c>
    </row>
    <row r="229" spans="1:17">
      <c r="A229" s="178"/>
      <c r="B229" s="178"/>
      <c r="C229" s="211" t="s">
        <v>757</v>
      </c>
      <c r="D229" s="211"/>
      <c r="E229" s="212">
        <v>147298</v>
      </c>
      <c r="F229" s="212">
        <v>26125</v>
      </c>
      <c r="G229" s="212">
        <v>173423</v>
      </c>
      <c r="H229" s="212">
        <v>20419</v>
      </c>
      <c r="I229" s="212"/>
      <c r="J229" s="212">
        <v>3</v>
      </c>
      <c r="K229" s="212">
        <v>50</v>
      </c>
      <c r="L229" s="212">
        <v>53</v>
      </c>
      <c r="M229" s="213">
        <v>53.5</v>
      </c>
      <c r="N229" s="213">
        <v>1</v>
      </c>
      <c r="O229" s="213">
        <v>2.25</v>
      </c>
      <c r="P229" s="213">
        <v>16.770000219345093</v>
      </c>
      <c r="Q229" s="213">
        <v>20.020000219345093</v>
      </c>
    </row>
    <row r="230" spans="1:17">
      <c r="A230" s="178"/>
      <c r="B230" s="178"/>
      <c r="C230" s="174"/>
      <c r="D230" s="174"/>
      <c r="E230" s="176"/>
      <c r="F230" s="176"/>
      <c r="G230" s="176"/>
      <c r="H230" s="176"/>
      <c r="I230" s="176"/>
      <c r="J230" s="176"/>
      <c r="K230" s="176"/>
      <c r="L230" s="176"/>
      <c r="M230" s="177"/>
      <c r="N230" s="177"/>
      <c r="O230" s="177"/>
      <c r="P230" s="177"/>
      <c r="Q230" s="177"/>
    </row>
    <row r="231" spans="1:17">
      <c r="A231" s="178"/>
      <c r="B231" s="178" t="s">
        <v>758</v>
      </c>
      <c r="C231" s="208" t="s">
        <v>337</v>
      </c>
      <c r="D231" s="208"/>
      <c r="E231" s="180"/>
      <c r="F231" s="180"/>
      <c r="G231" s="180"/>
      <c r="H231" s="180"/>
      <c r="I231" s="180"/>
      <c r="J231" s="180"/>
      <c r="K231" s="180"/>
      <c r="L231" s="180"/>
      <c r="M231" s="181"/>
      <c r="N231" s="181"/>
      <c r="O231" s="181"/>
      <c r="P231" s="181"/>
      <c r="Q231" s="181"/>
    </row>
    <row r="232" spans="1:17">
      <c r="A232" s="178"/>
      <c r="B232" s="178"/>
      <c r="C232" s="178"/>
      <c r="D232" s="182" t="s">
        <v>1084</v>
      </c>
      <c r="E232" s="184">
        <v>19866</v>
      </c>
      <c r="F232" s="184">
        <v>3831</v>
      </c>
      <c r="G232" s="184">
        <v>23697</v>
      </c>
      <c r="H232" s="184">
        <v>685</v>
      </c>
      <c r="I232" s="184"/>
      <c r="J232" s="184">
        <v>2</v>
      </c>
      <c r="K232" s="184">
        <v>6</v>
      </c>
      <c r="L232" s="184">
        <v>8</v>
      </c>
      <c r="M232" s="185">
        <v>7.5</v>
      </c>
      <c r="N232" s="185">
        <v>0</v>
      </c>
      <c r="O232" s="185">
        <v>0.25</v>
      </c>
      <c r="P232" s="185">
        <v>2</v>
      </c>
      <c r="Q232" s="185">
        <v>2.25</v>
      </c>
    </row>
    <row r="233" spans="1:17">
      <c r="A233" s="178"/>
      <c r="B233" s="178"/>
      <c r="C233" s="211" t="s">
        <v>760</v>
      </c>
      <c r="D233" s="211"/>
      <c r="E233" s="212">
        <v>19866</v>
      </c>
      <c r="F233" s="212">
        <v>3831</v>
      </c>
      <c r="G233" s="212">
        <v>23697</v>
      </c>
      <c r="H233" s="212">
        <v>685</v>
      </c>
      <c r="I233" s="212"/>
      <c r="J233" s="212">
        <v>2</v>
      </c>
      <c r="K233" s="212">
        <v>6</v>
      </c>
      <c r="L233" s="212">
        <v>8</v>
      </c>
      <c r="M233" s="213">
        <v>7.5</v>
      </c>
      <c r="N233" s="213">
        <v>0</v>
      </c>
      <c r="O233" s="213">
        <v>0.25</v>
      </c>
      <c r="P233" s="213">
        <v>2</v>
      </c>
      <c r="Q233" s="213">
        <v>2.25</v>
      </c>
    </row>
    <row r="234" spans="1:17">
      <c r="A234" s="178"/>
      <c r="B234" s="178"/>
      <c r="C234" s="174"/>
      <c r="D234" s="174"/>
      <c r="E234" s="176"/>
      <c r="F234" s="176"/>
      <c r="G234" s="176"/>
      <c r="H234" s="176"/>
      <c r="I234" s="176"/>
      <c r="J234" s="176"/>
      <c r="K234" s="176"/>
      <c r="L234" s="176"/>
      <c r="M234" s="177"/>
      <c r="N234" s="177"/>
      <c r="O234" s="177"/>
      <c r="P234" s="177"/>
      <c r="Q234" s="177"/>
    </row>
    <row r="235" spans="1:17">
      <c r="A235" s="178"/>
      <c r="B235" s="178" t="s">
        <v>763</v>
      </c>
      <c r="C235" s="208" t="s">
        <v>329</v>
      </c>
      <c r="D235" s="208"/>
      <c r="E235" s="180"/>
      <c r="F235" s="180"/>
      <c r="G235" s="180"/>
      <c r="H235" s="180"/>
      <c r="I235" s="180"/>
      <c r="J235" s="180"/>
      <c r="K235" s="180"/>
      <c r="L235" s="180"/>
      <c r="M235" s="181"/>
      <c r="N235" s="181"/>
      <c r="O235" s="181"/>
      <c r="P235" s="181"/>
      <c r="Q235" s="181"/>
    </row>
    <row r="236" spans="1:17">
      <c r="A236" s="178"/>
      <c r="B236" s="178"/>
      <c r="C236" s="178"/>
      <c r="D236" s="182" t="s">
        <v>1085</v>
      </c>
      <c r="E236" s="184">
        <v>79472</v>
      </c>
      <c r="F236" s="184">
        <v>25883</v>
      </c>
      <c r="G236" s="184">
        <v>105355</v>
      </c>
      <c r="H236" s="184">
        <v>9895</v>
      </c>
      <c r="I236" s="184">
        <v>2</v>
      </c>
      <c r="J236" s="184">
        <v>2</v>
      </c>
      <c r="K236" s="184">
        <v>21</v>
      </c>
      <c r="L236" s="184">
        <v>25</v>
      </c>
      <c r="M236" s="185">
        <v>23.625</v>
      </c>
      <c r="N236" s="185">
        <v>1</v>
      </c>
      <c r="O236" s="185">
        <v>4.8000001907348633</v>
      </c>
      <c r="P236" s="185">
        <v>4.6999998092651367</v>
      </c>
      <c r="Q236" s="185">
        <v>10.5</v>
      </c>
    </row>
    <row r="237" spans="1:17">
      <c r="A237" s="178"/>
      <c r="B237" s="178"/>
      <c r="C237" s="211" t="s">
        <v>765</v>
      </c>
      <c r="D237" s="211"/>
      <c r="E237" s="212">
        <v>79472</v>
      </c>
      <c r="F237" s="212">
        <v>25883</v>
      </c>
      <c r="G237" s="212">
        <v>105355</v>
      </c>
      <c r="H237" s="212">
        <v>9895</v>
      </c>
      <c r="I237" s="212">
        <v>2</v>
      </c>
      <c r="J237" s="212">
        <v>2</v>
      </c>
      <c r="K237" s="212">
        <v>21</v>
      </c>
      <c r="L237" s="212">
        <v>25</v>
      </c>
      <c r="M237" s="213">
        <v>23.625</v>
      </c>
      <c r="N237" s="213">
        <v>1</v>
      </c>
      <c r="O237" s="213">
        <v>4.8000001907348633</v>
      </c>
      <c r="P237" s="213">
        <v>4.6999998092651367</v>
      </c>
      <c r="Q237" s="213">
        <v>10.5</v>
      </c>
    </row>
    <row r="238" spans="1:17">
      <c r="A238" s="178"/>
      <c r="B238" s="178"/>
      <c r="C238" s="174"/>
      <c r="D238" s="174"/>
      <c r="E238" s="176"/>
      <c r="F238" s="176"/>
      <c r="G238" s="176"/>
      <c r="H238" s="176"/>
      <c r="I238" s="176"/>
      <c r="J238" s="176"/>
      <c r="K238" s="176"/>
      <c r="L238" s="176"/>
      <c r="M238" s="177"/>
      <c r="N238" s="177"/>
      <c r="O238" s="177"/>
      <c r="P238" s="177"/>
      <c r="Q238" s="177"/>
    </row>
    <row r="239" spans="1:17">
      <c r="A239" s="211" t="s">
        <v>766</v>
      </c>
      <c r="B239" s="211"/>
      <c r="C239" s="211"/>
      <c r="D239" s="211"/>
      <c r="E239" s="212">
        <v>905331</v>
      </c>
      <c r="F239" s="212">
        <v>232125</v>
      </c>
      <c r="G239" s="212">
        <v>1137456</v>
      </c>
      <c r="H239" s="212">
        <v>125906</v>
      </c>
      <c r="I239" s="212">
        <v>3</v>
      </c>
      <c r="J239" s="212">
        <v>27</v>
      </c>
      <c r="K239" s="212">
        <v>367</v>
      </c>
      <c r="L239" s="212">
        <v>397</v>
      </c>
      <c r="M239" s="213">
        <v>392</v>
      </c>
      <c r="N239" s="213">
        <v>16.609999895095825</v>
      </c>
      <c r="O239" s="213">
        <v>42.770000696182251</v>
      </c>
      <c r="P239" s="213">
        <v>80.429999351501465</v>
      </c>
      <c r="Q239" s="213">
        <v>139.80999994277954</v>
      </c>
    </row>
    <row r="240" spans="1:17">
      <c r="A240" s="174"/>
      <c r="B240" s="174"/>
      <c r="C240" s="174"/>
      <c r="D240" s="174"/>
      <c r="E240" s="176"/>
      <c r="F240" s="176"/>
      <c r="G240" s="176"/>
      <c r="H240" s="176"/>
      <c r="I240" s="176"/>
      <c r="J240" s="176"/>
      <c r="K240" s="176"/>
      <c r="L240" s="176"/>
      <c r="M240" s="177"/>
      <c r="N240" s="177"/>
      <c r="O240" s="177"/>
      <c r="P240" s="177"/>
      <c r="Q240" s="177"/>
    </row>
    <row r="241" spans="1:17">
      <c r="A241" s="208" t="s">
        <v>767</v>
      </c>
      <c r="B241" s="208"/>
      <c r="C241" s="208"/>
      <c r="D241" s="208"/>
      <c r="E241" s="180"/>
      <c r="F241" s="180"/>
      <c r="G241" s="180"/>
      <c r="H241" s="180"/>
      <c r="I241" s="180"/>
      <c r="J241" s="180"/>
      <c r="K241" s="180"/>
      <c r="L241" s="180"/>
      <c r="M241" s="181"/>
      <c r="N241" s="181"/>
      <c r="O241" s="181"/>
      <c r="P241" s="181"/>
      <c r="Q241" s="181"/>
    </row>
    <row r="242" spans="1:17">
      <c r="A242" s="178"/>
      <c r="B242" s="178" t="s">
        <v>768</v>
      </c>
      <c r="C242" s="208" t="s">
        <v>291</v>
      </c>
      <c r="D242" s="208"/>
      <c r="E242" s="180"/>
      <c r="F242" s="180"/>
      <c r="G242" s="180"/>
      <c r="H242" s="180"/>
      <c r="I242" s="180"/>
      <c r="J242" s="180"/>
      <c r="K242" s="180"/>
      <c r="L242" s="180"/>
      <c r="M242" s="181"/>
      <c r="N242" s="181"/>
      <c r="O242" s="181"/>
      <c r="P242" s="181"/>
      <c r="Q242" s="181"/>
    </row>
    <row r="243" spans="1:17">
      <c r="A243" s="178"/>
      <c r="B243" s="178"/>
      <c r="C243" s="178"/>
      <c r="D243" s="182" t="s">
        <v>1086</v>
      </c>
      <c r="E243" s="184">
        <v>453307</v>
      </c>
      <c r="F243" s="184">
        <v>110314</v>
      </c>
      <c r="G243" s="184">
        <v>563621</v>
      </c>
      <c r="H243" s="184">
        <v>85376</v>
      </c>
      <c r="I243" s="184"/>
      <c r="J243" s="184">
        <v>2</v>
      </c>
      <c r="K243" s="184">
        <v>164</v>
      </c>
      <c r="L243" s="184">
        <v>166</v>
      </c>
      <c r="M243" s="185">
        <v>170</v>
      </c>
      <c r="N243" s="185">
        <v>17.520000457763672</v>
      </c>
      <c r="O243" s="185">
        <v>7</v>
      </c>
      <c r="P243" s="185">
        <v>30.180000305175781</v>
      </c>
      <c r="Q243" s="185">
        <v>54.700000762939453</v>
      </c>
    </row>
    <row r="244" spans="1:17">
      <c r="A244" s="178"/>
      <c r="B244" s="178"/>
      <c r="C244" s="178"/>
      <c r="D244" s="178" t="s">
        <v>1087</v>
      </c>
      <c r="E244" s="180">
        <v>115731</v>
      </c>
      <c r="F244" s="180">
        <v>15317</v>
      </c>
      <c r="G244" s="180">
        <v>131048</v>
      </c>
      <c r="H244" s="180">
        <v>35315</v>
      </c>
      <c r="I244" s="180"/>
      <c r="J244" s="180">
        <v>2</v>
      </c>
      <c r="K244" s="180">
        <v>32</v>
      </c>
      <c r="L244" s="180">
        <v>34</v>
      </c>
      <c r="M244" s="181">
        <v>32.625</v>
      </c>
      <c r="N244" s="181">
        <v>6.2300000190734863</v>
      </c>
      <c r="O244" s="181">
        <v>5.1999998092651367</v>
      </c>
      <c r="P244" s="181">
        <v>2.619999885559082</v>
      </c>
      <c r="Q244" s="181">
        <v>14.049999713897705</v>
      </c>
    </row>
    <row r="245" spans="1:17">
      <c r="A245" s="178"/>
      <c r="B245" s="178"/>
      <c r="C245" s="178"/>
      <c r="D245" s="182" t="s">
        <v>1088</v>
      </c>
      <c r="E245" s="184">
        <v>97676</v>
      </c>
      <c r="F245" s="184">
        <v>21561</v>
      </c>
      <c r="G245" s="184">
        <v>119237</v>
      </c>
      <c r="H245" s="184">
        <v>16125</v>
      </c>
      <c r="I245" s="184">
        <v>3</v>
      </c>
      <c r="J245" s="184">
        <v>6</v>
      </c>
      <c r="K245" s="184">
        <v>18</v>
      </c>
      <c r="L245" s="184">
        <v>27</v>
      </c>
      <c r="M245" s="185">
        <v>23.625</v>
      </c>
      <c r="N245" s="185">
        <v>2.9600000381469727</v>
      </c>
      <c r="O245" s="185">
        <v>0.5</v>
      </c>
      <c r="P245" s="185">
        <v>5.869999885559082</v>
      </c>
      <c r="Q245" s="185">
        <v>9.3299999237060547</v>
      </c>
    </row>
    <row r="246" spans="1:17">
      <c r="A246" s="178"/>
      <c r="B246" s="178"/>
      <c r="C246" s="211" t="s">
        <v>772</v>
      </c>
      <c r="D246" s="211"/>
      <c r="E246" s="212">
        <v>666714</v>
      </c>
      <c r="F246" s="212">
        <v>147192</v>
      </c>
      <c r="G246" s="212">
        <v>813906</v>
      </c>
      <c r="H246" s="212">
        <v>136816</v>
      </c>
      <c r="I246" s="212">
        <v>3</v>
      </c>
      <c r="J246" s="212">
        <v>10</v>
      </c>
      <c r="K246" s="212">
        <v>214</v>
      </c>
      <c r="L246" s="212">
        <v>227</v>
      </c>
      <c r="M246" s="213">
        <v>226.25</v>
      </c>
      <c r="N246" s="213">
        <v>26.710000514984131</v>
      </c>
      <c r="O246" s="213">
        <v>12.699999809265137</v>
      </c>
      <c r="P246" s="213">
        <v>38.670000076293945</v>
      </c>
      <c r="Q246" s="213">
        <v>78.080000400543213</v>
      </c>
    </row>
    <row r="247" spans="1:17">
      <c r="A247" s="178"/>
      <c r="B247" s="178"/>
      <c r="C247" s="174"/>
      <c r="D247" s="174"/>
      <c r="E247" s="176"/>
      <c r="F247" s="176"/>
      <c r="G247" s="176"/>
      <c r="H247" s="176"/>
      <c r="I247" s="176"/>
      <c r="J247" s="176"/>
      <c r="K247" s="176"/>
      <c r="L247" s="176"/>
      <c r="M247" s="177"/>
      <c r="N247" s="177"/>
      <c r="O247" s="177"/>
      <c r="P247" s="177"/>
      <c r="Q247" s="177"/>
    </row>
    <row r="248" spans="1:17">
      <c r="A248" s="178"/>
      <c r="B248" s="178" t="s">
        <v>773</v>
      </c>
      <c r="C248" s="208" t="s">
        <v>306</v>
      </c>
      <c r="D248" s="208"/>
      <c r="E248" s="180"/>
      <c r="F248" s="180"/>
      <c r="G248" s="180"/>
      <c r="H248" s="180"/>
      <c r="I248" s="180"/>
      <c r="J248" s="180"/>
      <c r="K248" s="180"/>
      <c r="L248" s="180"/>
      <c r="M248" s="181"/>
      <c r="N248" s="181"/>
      <c r="O248" s="181"/>
      <c r="P248" s="181"/>
      <c r="Q248" s="181"/>
    </row>
    <row r="249" spans="1:17">
      <c r="A249" s="178"/>
      <c r="B249" s="178"/>
      <c r="C249" s="178"/>
      <c r="D249" s="182" t="s">
        <v>1089</v>
      </c>
      <c r="E249" s="184">
        <v>130042</v>
      </c>
      <c r="F249" s="184">
        <v>28506</v>
      </c>
      <c r="G249" s="184">
        <v>158548</v>
      </c>
      <c r="H249" s="184">
        <v>24446</v>
      </c>
      <c r="I249" s="184">
        <v>2</v>
      </c>
      <c r="J249" s="184">
        <v>2</v>
      </c>
      <c r="K249" s="184">
        <v>53</v>
      </c>
      <c r="L249" s="184">
        <v>57</v>
      </c>
      <c r="M249" s="185">
        <v>54.875</v>
      </c>
      <c r="N249" s="185">
        <v>2</v>
      </c>
      <c r="O249" s="185">
        <v>2.0399999618530273</v>
      </c>
      <c r="P249" s="185">
        <v>13</v>
      </c>
      <c r="Q249" s="185">
        <v>17.039999961853027</v>
      </c>
    </row>
    <row r="250" spans="1:17">
      <c r="A250" s="178"/>
      <c r="B250" s="178"/>
      <c r="C250" s="211" t="s">
        <v>775</v>
      </c>
      <c r="D250" s="211"/>
      <c r="E250" s="212">
        <v>130042</v>
      </c>
      <c r="F250" s="212">
        <v>28506</v>
      </c>
      <c r="G250" s="212">
        <v>158548</v>
      </c>
      <c r="H250" s="212">
        <v>24446</v>
      </c>
      <c r="I250" s="212">
        <v>2</v>
      </c>
      <c r="J250" s="212">
        <v>2</v>
      </c>
      <c r="K250" s="212">
        <v>53</v>
      </c>
      <c r="L250" s="212">
        <v>57</v>
      </c>
      <c r="M250" s="213">
        <v>54.875</v>
      </c>
      <c r="N250" s="213">
        <v>2</v>
      </c>
      <c r="O250" s="213">
        <v>2.0399999618530273</v>
      </c>
      <c r="P250" s="213">
        <v>13</v>
      </c>
      <c r="Q250" s="213">
        <v>17.039999961853027</v>
      </c>
    </row>
    <row r="251" spans="1:17">
      <c r="A251" s="178"/>
      <c r="B251" s="178"/>
      <c r="C251" s="174"/>
      <c r="D251" s="174"/>
      <c r="E251" s="176"/>
      <c r="F251" s="176"/>
      <c r="G251" s="176"/>
      <c r="H251" s="176"/>
      <c r="I251" s="176"/>
      <c r="J251" s="176"/>
      <c r="K251" s="176"/>
      <c r="L251" s="176"/>
      <c r="M251" s="177"/>
      <c r="N251" s="177"/>
      <c r="O251" s="177"/>
      <c r="P251" s="177"/>
      <c r="Q251" s="177"/>
    </row>
    <row r="252" spans="1:17">
      <c r="A252" s="178"/>
      <c r="B252" s="178" t="s">
        <v>776</v>
      </c>
      <c r="C252" s="208" t="s">
        <v>312</v>
      </c>
      <c r="D252" s="208"/>
      <c r="E252" s="180"/>
      <c r="F252" s="180"/>
      <c r="G252" s="180"/>
      <c r="H252" s="180"/>
      <c r="I252" s="180"/>
      <c r="J252" s="180"/>
      <c r="K252" s="180"/>
      <c r="L252" s="180"/>
      <c r="M252" s="181"/>
      <c r="N252" s="181"/>
      <c r="O252" s="181"/>
      <c r="P252" s="181"/>
      <c r="Q252" s="181"/>
    </row>
    <row r="253" spans="1:17">
      <c r="A253" s="178"/>
      <c r="B253" s="178"/>
      <c r="C253" s="178"/>
      <c r="D253" s="182" t="s">
        <v>1090</v>
      </c>
      <c r="E253" s="184">
        <v>152234</v>
      </c>
      <c r="F253" s="184">
        <v>39901</v>
      </c>
      <c r="G253" s="184">
        <v>192135</v>
      </c>
      <c r="H253" s="184">
        <v>27786</v>
      </c>
      <c r="I253" s="184"/>
      <c r="J253" s="184">
        <v>2</v>
      </c>
      <c r="K253" s="184">
        <v>58</v>
      </c>
      <c r="L253" s="184">
        <v>60</v>
      </c>
      <c r="M253" s="185">
        <v>62.25</v>
      </c>
      <c r="N253" s="185">
        <v>2.7999999523162842</v>
      </c>
      <c r="O253" s="185">
        <v>2.7999999523162842</v>
      </c>
      <c r="P253" s="185">
        <v>14.579999923706055</v>
      </c>
      <c r="Q253" s="185">
        <v>20.179999828338623</v>
      </c>
    </row>
    <row r="254" spans="1:17">
      <c r="A254" s="178"/>
      <c r="B254" s="178"/>
      <c r="C254" s="211" t="s">
        <v>778</v>
      </c>
      <c r="D254" s="211"/>
      <c r="E254" s="212">
        <v>152234</v>
      </c>
      <c r="F254" s="212">
        <v>39901</v>
      </c>
      <c r="G254" s="212">
        <v>192135</v>
      </c>
      <c r="H254" s="212">
        <v>27786</v>
      </c>
      <c r="I254" s="212"/>
      <c r="J254" s="212">
        <v>2</v>
      </c>
      <c r="K254" s="212">
        <v>58</v>
      </c>
      <c r="L254" s="212">
        <v>60</v>
      </c>
      <c r="M254" s="213">
        <v>62.25</v>
      </c>
      <c r="N254" s="213">
        <v>2.7999999523162842</v>
      </c>
      <c r="O254" s="213">
        <v>2.7999999523162842</v>
      </c>
      <c r="P254" s="213">
        <v>14.579999923706055</v>
      </c>
      <c r="Q254" s="213">
        <v>20.179999828338623</v>
      </c>
    </row>
    <row r="255" spans="1:17">
      <c r="A255" s="178"/>
      <c r="B255" s="178"/>
      <c r="C255" s="174"/>
      <c r="D255" s="174"/>
      <c r="E255" s="176"/>
      <c r="F255" s="176"/>
      <c r="G255" s="176"/>
      <c r="H255" s="176"/>
      <c r="I255" s="176"/>
      <c r="J255" s="176"/>
      <c r="K255" s="176"/>
      <c r="L255" s="176"/>
      <c r="M255" s="177"/>
      <c r="N255" s="177"/>
      <c r="O255" s="177"/>
      <c r="P255" s="177"/>
      <c r="Q255" s="177"/>
    </row>
    <row r="256" spans="1:17">
      <c r="A256" s="178"/>
      <c r="B256" s="178" t="s">
        <v>779</v>
      </c>
      <c r="C256" s="208" t="s">
        <v>327</v>
      </c>
      <c r="D256" s="208"/>
      <c r="E256" s="180"/>
      <c r="F256" s="180"/>
      <c r="G256" s="180"/>
      <c r="H256" s="180"/>
      <c r="I256" s="180"/>
      <c r="J256" s="180"/>
      <c r="K256" s="180"/>
      <c r="L256" s="180"/>
      <c r="M256" s="181"/>
      <c r="N256" s="181"/>
      <c r="O256" s="181"/>
      <c r="P256" s="181"/>
      <c r="Q256" s="181"/>
    </row>
    <row r="257" spans="1:17">
      <c r="A257" s="178"/>
      <c r="B257" s="178"/>
      <c r="C257" s="178"/>
      <c r="D257" s="182" t="s">
        <v>1091</v>
      </c>
      <c r="E257" s="184">
        <v>0</v>
      </c>
      <c r="F257" s="184">
        <v>76066</v>
      </c>
      <c r="G257" s="184">
        <v>76066</v>
      </c>
      <c r="H257" s="184">
        <v>11195</v>
      </c>
      <c r="I257" s="184">
        <v>2</v>
      </c>
      <c r="J257" s="184">
        <v>0</v>
      </c>
      <c r="K257" s="184">
        <v>30</v>
      </c>
      <c r="L257" s="184">
        <v>32</v>
      </c>
      <c r="M257" s="185">
        <v>31.375</v>
      </c>
      <c r="N257" s="185">
        <v>2.25</v>
      </c>
      <c r="O257" s="185">
        <v>3</v>
      </c>
      <c r="P257" s="185">
        <v>3.75</v>
      </c>
      <c r="Q257" s="185">
        <v>9</v>
      </c>
    </row>
    <row r="258" spans="1:17">
      <c r="A258" s="178"/>
      <c r="B258" s="178"/>
      <c r="C258" s="211" t="s">
        <v>781</v>
      </c>
      <c r="D258" s="211"/>
      <c r="E258" s="212">
        <v>0</v>
      </c>
      <c r="F258" s="212">
        <v>76066</v>
      </c>
      <c r="G258" s="212">
        <v>76066</v>
      </c>
      <c r="H258" s="212">
        <v>11195</v>
      </c>
      <c r="I258" s="212">
        <v>2</v>
      </c>
      <c r="J258" s="212">
        <v>0</v>
      </c>
      <c r="K258" s="212">
        <v>30</v>
      </c>
      <c r="L258" s="212">
        <v>32</v>
      </c>
      <c r="M258" s="213">
        <v>31.375</v>
      </c>
      <c r="N258" s="213">
        <v>2.25</v>
      </c>
      <c r="O258" s="213">
        <v>3</v>
      </c>
      <c r="P258" s="213">
        <v>3.75</v>
      </c>
      <c r="Q258" s="213">
        <v>9</v>
      </c>
    </row>
    <row r="259" spans="1:17">
      <c r="A259" s="178"/>
      <c r="B259" s="178"/>
      <c r="C259" s="174"/>
      <c r="D259" s="174"/>
      <c r="E259" s="176"/>
      <c r="F259" s="176"/>
      <c r="G259" s="176"/>
      <c r="H259" s="176"/>
      <c r="I259" s="176"/>
      <c r="J259" s="176"/>
      <c r="K259" s="176"/>
      <c r="L259" s="176"/>
      <c r="M259" s="177"/>
      <c r="N259" s="177"/>
      <c r="O259" s="177"/>
      <c r="P259" s="177"/>
      <c r="Q259" s="177"/>
    </row>
    <row r="260" spans="1:17">
      <c r="A260" s="178"/>
      <c r="B260" s="178" t="s">
        <v>782</v>
      </c>
      <c r="C260" s="208" t="s">
        <v>330</v>
      </c>
      <c r="D260" s="208"/>
      <c r="E260" s="180"/>
      <c r="F260" s="180"/>
      <c r="G260" s="180"/>
      <c r="H260" s="180"/>
      <c r="I260" s="180"/>
      <c r="J260" s="180"/>
      <c r="K260" s="180"/>
      <c r="L260" s="180"/>
      <c r="M260" s="181"/>
      <c r="N260" s="181"/>
      <c r="O260" s="181"/>
      <c r="P260" s="181"/>
      <c r="Q260" s="181"/>
    </row>
    <row r="261" spans="1:17">
      <c r="A261" s="178"/>
      <c r="B261" s="178"/>
      <c r="C261" s="178"/>
      <c r="D261" s="182" t="s">
        <v>1092</v>
      </c>
      <c r="E261" s="184">
        <v>42973</v>
      </c>
      <c r="F261" s="184">
        <v>10093</v>
      </c>
      <c r="G261" s="184">
        <v>53066</v>
      </c>
      <c r="H261" s="184">
        <v>3976</v>
      </c>
      <c r="I261" s="184">
        <v>1</v>
      </c>
      <c r="J261" s="184">
        <v>0</v>
      </c>
      <c r="K261" s="184">
        <v>17</v>
      </c>
      <c r="L261" s="184">
        <v>18</v>
      </c>
      <c r="M261" s="185">
        <v>17.125</v>
      </c>
      <c r="N261" s="185">
        <v>1.2999999523162842</v>
      </c>
      <c r="O261" s="185">
        <v>0</v>
      </c>
      <c r="P261" s="185">
        <v>2.4000000953674316</v>
      </c>
      <c r="Q261" s="185">
        <v>3.7000000476837158</v>
      </c>
    </row>
    <row r="262" spans="1:17">
      <c r="A262" s="178"/>
      <c r="B262" s="178"/>
      <c r="C262" s="211" t="s">
        <v>784</v>
      </c>
      <c r="D262" s="211"/>
      <c r="E262" s="212">
        <v>42973</v>
      </c>
      <c r="F262" s="212">
        <v>10093</v>
      </c>
      <c r="G262" s="212">
        <v>53066</v>
      </c>
      <c r="H262" s="212">
        <v>3976</v>
      </c>
      <c r="I262" s="212">
        <v>1</v>
      </c>
      <c r="J262" s="212">
        <v>0</v>
      </c>
      <c r="K262" s="212">
        <v>17</v>
      </c>
      <c r="L262" s="212">
        <v>18</v>
      </c>
      <c r="M262" s="213">
        <v>17.125</v>
      </c>
      <c r="N262" s="213">
        <v>1.2999999523162842</v>
      </c>
      <c r="O262" s="213">
        <v>0</v>
      </c>
      <c r="P262" s="213">
        <v>2.4000000953674316</v>
      </c>
      <c r="Q262" s="213">
        <v>3.7000000476837158</v>
      </c>
    </row>
    <row r="263" spans="1:17">
      <c r="A263" s="178"/>
      <c r="B263" s="178"/>
      <c r="C263" s="174"/>
      <c r="D263" s="174"/>
      <c r="E263" s="176"/>
      <c r="F263" s="176"/>
      <c r="G263" s="176"/>
      <c r="H263" s="176"/>
      <c r="I263" s="176"/>
      <c r="J263" s="176"/>
      <c r="K263" s="176"/>
      <c r="L263" s="176"/>
      <c r="M263" s="177"/>
      <c r="N263" s="177"/>
      <c r="O263" s="177"/>
      <c r="P263" s="177"/>
      <c r="Q263" s="177"/>
    </row>
    <row r="264" spans="1:17">
      <c r="A264" s="211" t="s">
        <v>785</v>
      </c>
      <c r="B264" s="211"/>
      <c r="C264" s="211"/>
      <c r="D264" s="211"/>
      <c r="E264" s="212">
        <v>991963</v>
      </c>
      <c r="F264" s="212">
        <v>301758</v>
      </c>
      <c r="G264" s="212">
        <v>1293721</v>
      </c>
      <c r="H264" s="212">
        <v>204219</v>
      </c>
      <c r="I264" s="212">
        <v>8</v>
      </c>
      <c r="J264" s="212">
        <v>14</v>
      </c>
      <c r="K264" s="212">
        <v>372</v>
      </c>
      <c r="L264" s="212">
        <v>394</v>
      </c>
      <c r="M264" s="213">
        <v>391.875</v>
      </c>
      <c r="N264" s="213">
        <v>35.060000419616699</v>
      </c>
      <c r="O264" s="213">
        <v>20.539999723434448</v>
      </c>
      <c r="P264" s="213">
        <v>72.400000095367432</v>
      </c>
      <c r="Q264" s="213">
        <v>128.00000023841858</v>
      </c>
    </row>
    <row r="265" spans="1:17">
      <c r="A265" s="174"/>
      <c r="B265" s="174"/>
      <c r="C265" s="174"/>
      <c r="D265" s="174"/>
      <c r="E265" s="176"/>
      <c r="F265" s="176"/>
      <c r="G265" s="176"/>
      <c r="H265" s="176"/>
      <c r="I265" s="176"/>
      <c r="J265" s="176"/>
      <c r="K265" s="176"/>
      <c r="L265" s="176"/>
      <c r="M265" s="177"/>
      <c r="N265" s="177"/>
      <c r="O265" s="177"/>
      <c r="P265" s="177"/>
      <c r="Q265" s="177"/>
    </row>
    <row r="266" spans="1:17">
      <c r="A266" s="208" t="s">
        <v>786</v>
      </c>
      <c r="B266" s="208"/>
      <c r="C266" s="208"/>
      <c r="D266" s="208"/>
      <c r="E266" s="180"/>
      <c r="F266" s="180"/>
      <c r="G266" s="180"/>
      <c r="H266" s="180"/>
      <c r="I266" s="180"/>
      <c r="J266" s="180"/>
      <c r="K266" s="180"/>
      <c r="L266" s="180"/>
      <c r="M266" s="181"/>
      <c r="N266" s="181"/>
      <c r="O266" s="181"/>
      <c r="P266" s="181"/>
      <c r="Q266" s="181"/>
    </row>
    <row r="267" spans="1:17">
      <c r="A267" s="178"/>
      <c r="B267" s="178" t="s">
        <v>787</v>
      </c>
      <c r="C267" s="208" t="s">
        <v>1217</v>
      </c>
      <c r="D267" s="208"/>
      <c r="E267" s="180"/>
      <c r="F267" s="180"/>
      <c r="G267" s="180"/>
      <c r="H267" s="180"/>
      <c r="I267" s="180"/>
      <c r="J267" s="180"/>
      <c r="K267" s="180"/>
      <c r="L267" s="180"/>
      <c r="M267" s="181"/>
      <c r="N267" s="181"/>
      <c r="O267" s="181"/>
      <c r="P267" s="181"/>
      <c r="Q267" s="181"/>
    </row>
    <row r="268" spans="1:17">
      <c r="A268" s="178"/>
      <c r="B268" s="178"/>
      <c r="C268" s="178"/>
      <c r="D268" s="182" t="s">
        <v>1093</v>
      </c>
      <c r="E268" s="184">
        <v>195805</v>
      </c>
      <c r="F268" s="184">
        <v>41797</v>
      </c>
      <c r="G268" s="184">
        <v>237602</v>
      </c>
      <c r="H268" s="184">
        <v>46435</v>
      </c>
      <c r="I268" s="184">
        <v>1</v>
      </c>
      <c r="J268" s="184">
        <v>3</v>
      </c>
      <c r="K268" s="184">
        <v>78</v>
      </c>
      <c r="L268" s="184">
        <v>82</v>
      </c>
      <c r="M268" s="185">
        <v>80.875</v>
      </c>
      <c r="N268" s="185">
        <v>11.159999847412109</v>
      </c>
      <c r="O268" s="185">
        <v>5.179999828338623</v>
      </c>
      <c r="P268" s="185">
        <v>9.2799997329711914</v>
      </c>
      <c r="Q268" s="185">
        <v>25.619999408721924</v>
      </c>
    </row>
    <row r="269" spans="1:17">
      <c r="A269" s="178"/>
      <c r="B269" s="178"/>
      <c r="C269" s="178"/>
      <c r="D269" s="178" t="s">
        <v>1094</v>
      </c>
      <c r="E269" s="180">
        <v>201485</v>
      </c>
      <c r="F269" s="180">
        <v>40379</v>
      </c>
      <c r="G269" s="180">
        <v>241864</v>
      </c>
      <c r="H269" s="180">
        <v>35870</v>
      </c>
      <c r="I269" s="180">
        <v>2</v>
      </c>
      <c r="J269" s="180">
        <v>3</v>
      </c>
      <c r="K269" s="180">
        <v>70</v>
      </c>
      <c r="L269" s="180">
        <v>75</v>
      </c>
      <c r="M269" s="181">
        <v>74.5</v>
      </c>
      <c r="N269" s="181">
        <v>10.760000228881836</v>
      </c>
      <c r="O269" s="181">
        <v>3.6500000953674316</v>
      </c>
      <c r="P269" s="181">
        <v>9.4099998474121094</v>
      </c>
      <c r="Q269" s="181">
        <v>23.820000171661377</v>
      </c>
    </row>
    <row r="270" spans="1:17">
      <c r="A270" s="178"/>
      <c r="B270" s="178"/>
      <c r="C270" s="178"/>
      <c r="D270" s="182" t="s">
        <v>1095</v>
      </c>
      <c r="E270" s="184">
        <v>187545</v>
      </c>
      <c r="F270" s="184">
        <v>41772</v>
      </c>
      <c r="G270" s="184">
        <v>229317</v>
      </c>
      <c r="H270" s="184">
        <v>43226</v>
      </c>
      <c r="I270" s="184"/>
      <c r="J270" s="184">
        <v>1</v>
      </c>
      <c r="K270" s="184">
        <v>90</v>
      </c>
      <c r="L270" s="184">
        <v>91</v>
      </c>
      <c r="M270" s="185">
        <v>92.25</v>
      </c>
      <c r="N270" s="185">
        <v>7.5799999237060547</v>
      </c>
      <c r="O270" s="185">
        <v>6.7100000381469727</v>
      </c>
      <c r="P270" s="185">
        <v>12.760000228881836</v>
      </c>
      <c r="Q270" s="185">
        <v>27.050000190734863</v>
      </c>
    </row>
    <row r="271" spans="1:17">
      <c r="A271" s="178"/>
      <c r="B271" s="178"/>
      <c r="C271" s="178"/>
      <c r="D271" s="178" t="s">
        <v>1096</v>
      </c>
      <c r="E271" s="180">
        <v>215169</v>
      </c>
      <c r="F271" s="180">
        <v>45111</v>
      </c>
      <c r="G271" s="180">
        <v>260280</v>
      </c>
      <c r="H271" s="180">
        <v>44073</v>
      </c>
      <c r="I271" s="180"/>
      <c r="J271" s="180">
        <v>2</v>
      </c>
      <c r="K271" s="180">
        <v>91</v>
      </c>
      <c r="L271" s="180">
        <v>93</v>
      </c>
      <c r="M271" s="181">
        <v>93.25</v>
      </c>
      <c r="N271" s="181">
        <v>12.789999961853027</v>
      </c>
      <c r="O271" s="181">
        <v>3</v>
      </c>
      <c r="P271" s="181">
        <v>11.130000114440918</v>
      </c>
      <c r="Q271" s="181">
        <v>26.920000076293945</v>
      </c>
    </row>
    <row r="272" spans="1:17">
      <c r="A272" s="178"/>
      <c r="B272" s="178"/>
      <c r="C272" s="178"/>
      <c r="D272" s="182" t="s">
        <v>1330</v>
      </c>
      <c r="E272" s="184">
        <v>401272</v>
      </c>
      <c r="F272" s="184">
        <v>90353</v>
      </c>
      <c r="G272" s="184">
        <v>491625</v>
      </c>
      <c r="H272" s="184">
        <v>79580</v>
      </c>
      <c r="I272" s="184">
        <v>1</v>
      </c>
      <c r="J272" s="184">
        <v>5</v>
      </c>
      <c r="K272" s="184">
        <v>139</v>
      </c>
      <c r="L272" s="184">
        <v>145</v>
      </c>
      <c r="M272" s="185">
        <v>145.25</v>
      </c>
      <c r="N272" s="185">
        <v>13.930000305175781</v>
      </c>
      <c r="O272" s="185">
        <v>7.570000171661377</v>
      </c>
      <c r="P272" s="185">
        <v>16.319999694824219</v>
      </c>
      <c r="Q272" s="185">
        <v>37.820000171661377</v>
      </c>
    </row>
    <row r="273" spans="1:17">
      <c r="A273" s="178"/>
      <c r="B273" s="178"/>
      <c r="C273" s="178"/>
      <c r="D273" s="178" t="s">
        <v>1097</v>
      </c>
      <c r="E273" s="180">
        <v>267459</v>
      </c>
      <c r="F273" s="180">
        <v>95898</v>
      </c>
      <c r="G273" s="180">
        <v>363357</v>
      </c>
      <c r="H273" s="180">
        <v>82319</v>
      </c>
      <c r="I273" s="180">
        <v>1</v>
      </c>
      <c r="J273" s="180">
        <v>8</v>
      </c>
      <c r="K273" s="180">
        <v>117</v>
      </c>
      <c r="L273" s="180">
        <v>126</v>
      </c>
      <c r="M273" s="181">
        <v>124.125</v>
      </c>
      <c r="N273" s="181">
        <v>11.119999885559082</v>
      </c>
      <c r="O273" s="181">
        <v>6.440000057220459</v>
      </c>
      <c r="P273" s="181">
        <v>13.520000457763672</v>
      </c>
      <c r="Q273" s="181">
        <v>31.080000400543213</v>
      </c>
    </row>
    <row r="274" spans="1:17">
      <c r="A274" s="178"/>
      <c r="B274" s="178"/>
      <c r="C274" s="178"/>
      <c r="D274" s="182" t="s">
        <v>1098</v>
      </c>
      <c r="E274" s="184">
        <v>12307</v>
      </c>
      <c r="F274" s="184">
        <v>3015</v>
      </c>
      <c r="G274" s="184">
        <v>15322</v>
      </c>
      <c r="H274" s="184">
        <v>3095</v>
      </c>
      <c r="I274" s="184"/>
      <c r="J274" s="184">
        <v>1</v>
      </c>
      <c r="K274" s="184">
        <v>7</v>
      </c>
      <c r="L274" s="184">
        <v>8</v>
      </c>
      <c r="M274" s="185">
        <v>7.625</v>
      </c>
      <c r="N274" s="185">
        <v>1.0299999713897705</v>
      </c>
      <c r="O274" s="185">
        <v>0.10000000149011612</v>
      </c>
      <c r="P274" s="185">
        <v>2.059999942779541</v>
      </c>
      <c r="Q274" s="185">
        <v>3.1899999156594276</v>
      </c>
    </row>
    <row r="275" spans="1:17">
      <c r="A275" s="178"/>
      <c r="B275" s="178"/>
      <c r="C275" s="178"/>
      <c r="D275" s="178" t="s">
        <v>1099</v>
      </c>
      <c r="E275" s="180">
        <v>252242</v>
      </c>
      <c r="F275" s="180">
        <v>72385</v>
      </c>
      <c r="G275" s="180">
        <v>324627</v>
      </c>
      <c r="H275" s="180">
        <v>43761</v>
      </c>
      <c r="I275" s="180"/>
      <c r="J275" s="180">
        <v>2</v>
      </c>
      <c r="K275" s="180">
        <v>84</v>
      </c>
      <c r="L275" s="180">
        <v>86</v>
      </c>
      <c r="M275" s="181">
        <v>87.375</v>
      </c>
      <c r="N275" s="181">
        <v>14.729999542236328</v>
      </c>
      <c r="O275" s="181">
        <v>1.2799999713897705</v>
      </c>
      <c r="P275" s="181">
        <v>11.229999542236328</v>
      </c>
      <c r="Q275" s="181">
        <v>27.239999055862427</v>
      </c>
    </row>
    <row r="276" spans="1:17">
      <c r="A276" s="178"/>
      <c r="B276" s="178"/>
      <c r="C276" s="211" t="s">
        <v>1331</v>
      </c>
      <c r="D276" s="211"/>
      <c r="E276" s="212">
        <v>1733284</v>
      </c>
      <c r="F276" s="212">
        <v>430710</v>
      </c>
      <c r="G276" s="212">
        <v>2163994</v>
      </c>
      <c r="H276" s="212">
        <v>378359</v>
      </c>
      <c r="I276" s="212">
        <v>5</v>
      </c>
      <c r="J276" s="212">
        <v>25</v>
      </c>
      <c r="K276" s="212">
        <v>676</v>
      </c>
      <c r="L276" s="212">
        <v>706</v>
      </c>
      <c r="M276" s="213">
        <v>705.25</v>
      </c>
      <c r="N276" s="213">
        <v>83.099999666213989</v>
      </c>
      <c r="O276" s="213">
        <v>33.93000016361475</v>
      </c>
      <c r="P276" s="213">
        <v>85.709999561309814</v>
      </c>
      <c r="Q276" s="213">
        <v>202.73999939113855</v>
      </c>
    </row>
    <row r="277" spans="1:17">
      <c r="A277" s="178"/>
      <c r="B277" s="178"/>
      <c r="C277" s="174"/>
      <c r="D277" s="174"/>
      <c r="E277" s="176"/>
      <c r="F277" s="176"/>
      <c r="G277" s="176"/>
      <c r="H277" s="176"/>
      <c r="I277" s="176"/>
      <c r="J277" s="176"/>
      <c r="K277" s="176"/>
      <c r="L277" s="176"/>
      <c r="M277" s="177"/>
      <c r="N277" s="177"/>
      <c r="O277" s="177"/>
      <c r="P277" s="177"/>
      <c r="Q277" s="177"/>
    </row>
    <row r="278" spans="1:17">
      <c r="A278" s="178"/>
      <c r="B278" s="178" t="s">
        <v>797</v>
      </c>
      <c r="C278" s="208" t="s">
        <v>296</v>
      </c>
      <c r="D278" s="208"/>
      <c r="E278" s="180"/>
      <c r="F278" s="180"/>
      <c r="G278" s="180"/>
      <c r="H278" s="180"/>
      <c r="I278" s="180"/>
      <c r="J278" s="180"/>
      <c r="K278" s="180"/>
      <c r="L278" s="180"/>
      <c r="M278" s="181"/>
      <c r="N278" s="181"/>
      <c r="O278" s="181"/>
      <c r="P278" s="181"/>
      <c r="Q278" s="181"/>
    </row>
    <row r="279" spans="1:17">
      <c r="A279" s="178"/>
      <c r="B279" s="178"/>
      <c r="C279" s="178"/>
      <c r="D279" s="182" t="s">
        <v>1100</v>
      </c>
      <c r="E279" s="184">
        <v>371851</v>
      </c>
      <c r="F279" s="184">
        <v>93279</v>
      </c>
      <c r="G279" s="184">
        <v>465130</v>
      </c>
      <c r="H279" s="184">
        <v>42881</v>
      </c>
      <c r="I279" s="184">
        <v>4</v>
      </c>
      <c r="J279" s="184">
        <v>7</v>
      </c>
      <c r="K279" s="184">
        <v>133</v>
      </c>
      <c r="L279" s="184">
        <v>144</v>
      </c>
      <c r="M279" s="185">
        <v>138.5</v>
      </c>
      <c r="N279" s="185">
        <v>8.2600002288818359</v>
      </c>
      <c r="O279" s="185">
        <v>7.3000001907348633</v>
      </c>
      <c r="P279" s="185">
        <v>20.780000686645508</v>
      </c>
      <c r="Q279" s="185">
        <v>36.340001106262207</v>
      </c>
    </row>
    <row r="280" spans="1:17">
      <c r="A280" s="178"/>
      <c r="B280" s="178"/>
      <c r="C280" s="178"/>
      <c r="D280" s="178" t="s">
        <v>1101</v>
      </c>
      <c r="E280" s="180"/>
      <c r="F280" s="180"/>
      <c r="G280" s="180"/>
      <c r="H280" s="180"/>
      <c r="I280" s="180"/>
      <c r="J280" s="180">
        <v>1</v>
      </c>
      <c r="K280" s="180">
        <v>18</v>
      </c>
      <c r="L280" s="180">
        <v>19</v>
      </c>
      <c r="M280" s="181">
        <v>18.75</v>
      </c>
      <c r="N280" s="181">
        <v>0</v>
      </c>
      <c r="O280" s="181">
        <v>1.7000000476837158</v>
      </c>
      <c r="P280" s="181">
        <v>3</v>
      </c>
      <c r="Q280" s="181">
        <v>4.7000000476837158</v>
      </c>
    </row>
    <row r="281" spans="1:17">
      <c r="A281" s="178"/>
      <c r="B281" s="178"/>
      <c r="C281" s="211" t="s">
        <v>801</v>
      </c>
      <c r="D281" s="211"/>
      <c r="E281" s="212">
        <v>371851</v>
      </c>
      <c r="F281" s="212">
        <v>93279</v>
      </c>
      <c r="G281" s="212">
        <v>465130</v>
      </c>
      <c r="H281" s="212">
        <v>42881</v>
      </c>
      <c r="I281" s="212">
        <v>4</v>
      </c>
      <c r="J281" s="212">
        <v>8</v>
      </c>
      <c r="K281" s="212">
        <v>151</v>
      </c>
      <c r="L281" s="212">
        <v>163</v>
      </c>
      <c r="M281" s="213">
        <v>157.25</v>
      </c>
      <c r="N281" s="213">
        <v>8.2600002288818359</v>
      </c>
      <c r="O281" s="213">
        <v>9.0000002384185791</v>
      </c>
      <c r="P281" s="213">
        <v>23.780000686645508</v>
      </c>
      <c r="Q281" s="213">
        <v>41.040001153945923</v>
      </c>
    </row>
    <row r="282" spans="1:17">
      <c r="A282" s="178"/>
      <c r="B282" s="178"/>
      <c r="C282" s="174"/>
      <c r="D282" s="174"/>
      <c r="E282" s="176"/>
      <c r="F282" s="176"/>
      <c r="G282" s="176"/>
      <c r="H282" s="176"/>
      <c r="I282" s="176"/>
      <c r="J282" s="176"/>
      <c r="K282" s="176"/>
      <c r="L282" s="176"/>
      <c r="M282" s="177"/>
      <c r="N282" s="177"/>
      <c r="O282" s="177"/>
      <c r="P282" s="177"/>
      <c r="Q282" s="177"/>
    </row>
    <row r="283" spans="1:17">
      <c r="A283" s="178"/>
      <c r="B283" s="178" t="s">
        <v>802</v>
      </c>
      <c r="C283" s="208" t="s">
        <v>300</v>
      </c>
      <c r="D283" s="208"/>
      <c r="E283" s="180"/>
      <c r="F283" s="180"/>
      <c r="G283" s="180"/>
      <c r="H283" s="180"/>
      <c r="I283" s="180"/>
      <c r="J283" s="180"/>
      <c r="K283" s="180"/>
      <c r="L283" s="180"/>
      <c r="M283" s="181"/>
      <c r="N283" s="181"/>
      <c r="O283" s="181"/>
      <c r="P283" s="181"/>
      <c r="Q283" s="181"/>
    </row>
    <row r="284" spans="1:17">
      <c r="A284" s="178"/>
      <c r="B284" s="178"/>
      <c r="C284" s="178"/>
      <c r="D284" s="182" t="s">
        <v>1102</v>
      </c>
      <c r="E284" s="184">
        <v>275120</v>
      </c>
      <c r="F284" s="184">
        <v>98537</v>
      </c>
      <c r="G284" s="184">
        <v>373657</v>
      </c>
      <c r="H284" s="184">
        <v>49922</v>
      </c>
      <c r="I284" s="184">
        <v>3</v>
      </c>
      <c r="J284" s="184">
        <v>1</v>
      </c>
      <c r="K284" s="184">
        <v>99</v>
      </c>
      <c r="L284" s="184">
        <v>103</v>
      </c>
      <c r="M284" s="185">
        <v>102.125</v>
      </c>
      <c r="N284" s="185">
        <v>7.5100002288818359</v>
      </c>
      <c r="O284" s="185">
        <v>7.2199997901916504</v>
      </c>
      <c r="P284" s="185">
        <v>17.149999618530273</v>
      </c>
      <c r="Q284" s="185">
        <v>31.87999963760376</v>
      </c>
    </row>
    <row r="285" spans="1:17">
      <c r="A285" s="178"/>
      <c r="B285" s="178"/>
      <c r="C285" s="211" t="s">
        <v>804</v>
      </c>
      <c r="D285" s="211"/>
      <c r="E285" s="212">
        <v>275120</v>
      </c>
      <c r="F285" s="212">
        <v>98537</v>
      </c>
      <c r="G285" s="212">
        <v>373657</v>
      </c>
      <c r="H285" s="212">
        <v>49922</v>
      </c>
      <c r="I285" s="212">
        <v>3</v>
      </c>
      <c r="J285" s="212">
        <v>1</v>
      </c>
      <c r="K285" s="212">
        <v>99</v>
      </c>
      <c r="L285" s="212">
        <v>103</v>
      </c>
      <c r="M285" s="213">
        <v>102.125</v>
      </c>
      <c r="N285" s="213">
        <v>7.5100002288818359</v>
      </c>
      <c r="O285" s="213">
        <v>7.2199997901916504</v>
      </c>
      <c r="P285" s="213">
        <v>17.149999618530273</v>
      </c>
      <c r="Q285" s="213">
        <v>31.87999963760376</v>
      </c>
    </row>
    <row r="286" spans="1:17">
      <c r="A286" s="178"/>
      <c r="B286" s="178"/>
      <c r="C286" s="174"/>
      <c r="D286" s="174"/>
      <c r="E286" s="176"/>
      <c r="F286" s="176"/>
      <c r="G286" s="176"/>
      <c r="H286" s="176"/>
      <c r="I286" s="176"/>
      <c r="J286" s="176"/>
      <c r="K286" s="176"/>
      <c r="L286" s="176"/>
      <c r="M286" s="177"/>
      <c r="N286" s="177"/>
      <c r="O286" s="177"/>
      <c r="P286" s="177"/>
      <c r="Q286" s="177"/>
    </row>
    <row r="287" spans="1:17">
      <c r="A287" s="178"/>
      <c r="B287" s="178" t="s">
        <v>805</v>
      </c>
      <c r="C287" s="208" t="s">
        <v>302</v>
      </c>
      <c r="D287" s="208"/>
      <c r="E287" s="180"/>
      <c r="F287" s="180"/>
      <c r="G287" s="180"/>
      <c r="H287" s="180"/>
      <c r="I287" s="180"/>
      <c r="J287" s="180"/>
      <c r="K287" s="180"/>
      <c r="L287" s="180"/>
      <c r="M287" s="181"/>
      <c r="N287" s="181"/>
      <c r="O287" s="181"/>
      <c r="P287" s="181"/>
      <c r="Q287" s="181"/>
    </row>
    <row r="288" spans="1:17">
      <c r="A288" s="178"/>
      <c r="B288" s="178"/>
      <c r="C288" s="178"/>
      <c r="D288" s="182" t="s">
        <v>1103</v>
      </c>
      <c r="E288" s="184">
        <v>31135</v>
      </c>
      <c r="F288" s="184">
        <v>20352</v>
      </c>
      <c r="G288" s="184">
        <v>51487</v>
      </c>
      <c r="H288" s="184">
        <v>5922</v>
      </c>
      <c r="I288" s="184"/>
      <c r="J288" s="184">
        <v>0</v>
      </c>
      <c r="K288" s="184">
        <v>13</v>
      </c>
      <c r="L288" s="184">
        <v>13</v>
      </c>
      <c r="M288" s="185">
        <v>12.375</v>
      </c>
      <c r="N288" s="185">
        <v>1.9800000190734863</v>
      </c>
      <c r="O288" s="185">
        <v>0.10000000149011612</v>
      </c>
      <c r="P288" s="185">
        <v>2.1099998950958252</v>
      </c>
      <c r="Q288" s="185">
        <v>4.1899999156594276</v>
      </c>
    </row>
    <row r="289" spans="1:17">
      <c r="A289" s="178"/>
      <c r="B289" s="178"/>
      <c r="C289" s="178"/>
      <c r="D289" s="178" t="s">
        <v>1104</v>
      </c>
      <c r="E289" s="180">
        <v>231336</v>
      </c>
      <c r="F289" s="180">
        <v>63884</v>
      </c>
      <c r="G289" s="180">
        <v>295220</v>
      </c>
      <c r="H289" s="180">
        <v>33560</v>
      </c>
      <c r="I289" s="180">
        <v>3</v>
      </c>
      <c r="J289" s="180">
        <v>8</v>
      </c>
      <c r="K289" s="180">
        <v>70</v>
      </c>
      <c r="L289" s="180">
        <v>81</v>
      </c>
      <c r="M289" s="181">
        <v>78.875</v>
      </c>
      <c r="N289" s="181">
        <v>8.0399999618530273</v>
      </c>
      <c r="O289" s="181">
        <v>0.89999997615814209</v>
      </c>
      <c r="P289" s="181">
        <v>15.170000076293945</v>
      </c>
      <c r="Q289" s="181">
        <v>24.110000014305115</v>
      </c>
    </row>
    <row r="290" spans="1:17">
      <c r="A290" s="178"/>
      <c r="B290" s="178"/>
      <c r="C290" s="211" t="s">
        <v>808</v>
      </c>
      <c r="D290" s="211"/>
      <c r="E290" s="212">
        <v>262471</v>
      </c>
      <c r="F290" s="212">
        <v>84236</v>
      </c>
      <c r="G290" s="212">
        <v>346707</v>
      </c>
      <c r="H290" s="212">
        <v>39482</v>
      </c>
      <c r="I290" s="212">
        <v>3</v>
      </c>
      <c r="J290" s="212">
        <v>8</v>
      </c>
      <c r="K290" s="212">
        <v>83</v>
      </c>
      <c r="L290" s="212">
        <v>94</v>
      </c>
      <c r="M290" s="213">
        <v>91.25</v>
      </c>
      <c r="N290" s="213">
        <v>10.019999980926514</v>
      </c>
      <c r="O290" s="213">
        <v>0.99999997764825821</v>
      </c>
      <c r="P290" s="213">
        <v>17.279999971389771</v>
      </c>
      <c r="Q290" s="213">
        <v>28.299999929964542</v>
      </c>
    </row>
    <row r="291" spans="1:17">
      <c r="A291" s="178"/>
      <c r="B291" s="178"/>
      <c r="C291" s="174"/>
      <c r="D291" s="174"/>
      <c r="E291" s="176"/>
      <c r="F291" s="176"/>
      <c r="G291" s="176"/>
      <c r="H291" s="176"/>
      <c r="I291" s="176"/>
      <c r="J291" s="176"/>
      <c r="K291" s="176"/>
      <c r="L291" s="176"/>
      <c r="M291" s="177"/>
      <c r="N291" s="177"/>
      <c r="O291" s="177"/>
      <c r="P291" s="177"/>
      <c r="Q291" s="177"/>
    </row>
    <row r="292" spans="1:17">
      <c r="A292" s="178"/>
      <c r="B292" s="178" t="s">
        <v>809</v>
      </c>
      <c r="C292" s="208" t="s">
        <v>309</v>
      </c>
      <c r="D292" s="208"/>
      <c r="E292" s="180"/>
      <c r="F292" s="180"/>
      <c r="G292" s="180"/>
      <c r="H292" s="180"/>
      <c r="I292" s="180"/>
      <c r="J292" s="180"/>
      <c r="K292" s="180"/>
      <c r="L292" s="180"/>
      <c r="M292" s="181"/>
      <c r="N292" s="181"/>
      <c r="O292" s="181"/>
      <c r="P292" s="181"/>
      <c r="Q292" s="181"/>
    </row>
    <row r="293" spans="1:17">
      <c r="A293" s="178"/>
      <c r="B293" s="178"/>
      <c r="C293" s="178"/>
      <c r="D293" s="182" t="s">
        <v>1332</v>
      </c>
      <c r="E293" s="184">
        <v>146355</v>
      </c>
      <c r="F293" s="184">
        <v>52583</v>
      </c>
      <c r="G293" s="184">
        <v>198938</v>
      </c>
      <c r="H293" s="184">
        <v>21919</v>
      </c>
      <c r="I293" s="184"/>
      <c r="J293" s="184">
        <v>2</v>
      </c>
      <c r="K293" s="184">
        <v>58</v>
      </c>
      <c r="L293" s="184">
        <v>60</v>
      </c>
      <c r="M293" s="185">
        <v>60.5</v>
      </c>
      <c r="N293" s="185">
        <v>4.119999885559082</v>
      </c>
      <c r="O293" s="185">
        <v>3.6500000953674316</v>
      </c>
      <c r="P293" s="185">
        <v>10.689999580383301</v>
      </c>
      <c r="Q293" s="185">
        <v>18.459999561309814</v>
      </c>
    </row>
    <row r="294" spans="1:17">
      <c r="A294" s="178"/>
      <c r="B294" s="178"/>
      <c r="C294" s="211" t="s">
        <v>811</v>
      </c>
      <c r="D294" s="211"/>
      <c r="E294" s="212">
        <v>146355</v>
      </c>
      <c r="F294" s="212">
        <v>52583</v>
      </c>
      <c r="G294" s="212">
        <v>198938</v>
      </c>
      <c r="H294" s="212">
        <v>21919</v>
      </c>
      <c r="I294" s="212"/>
      <c r="J294" s="212">
        <v>2</v>
      </c>
      <c r="K294" s="212">
        <v>58</v>
      </c>
      <c r="L294" s="212">
        <v>60</v>
      </c>
      <c r="M294" s="213">
        <v>60.5</v>
      </c>
      <c r="N294" s="213">
        <v>4.119999885559082</v>
      </c>
      <c r="O294" s="213">
        <v>3.6500000953674316</v>
      </c>
      <c r="P294" s="213">
        <v>10.689999580383301</v>
      </c>
      <c r="Q294" s="213">
        <v>18.459999561309814</v>
      </c>
    </row>
    <row r="295" spans="1:17">
      <c r="A295" s="178"/>
      <c r="B295" s="178"/>
      <c r="C295" s="174"/>
      <c r="D295" s="174"/>
      <c r="E295" s="176"/>
      <c r="F295" s="176"/>
      <c r="G295" s="176"/>
      <c r="H295" s="176"/>
      <c r="I295" s="176"/>
      <c r="J295" s="176"/>
      <c r="K295" s="176"/>
      <c r="L295" s="176"/>
      <c r="M295" s="177"/>
      <c r="N295" s="177"/>
      <c r="O295" s="177"/>
      <c r="P295" s="177"/>
      <c r="Q295" s="177"/>
    </row>
    <row r="296" spans="1:17">
      <c r="A296" s="178"/>
      <c r="B296" s="178" t="s">
        <v>812</v>
      </c>
      <c r="C296" s="208" t="s">
        <v>318</v>
      </c>
      <c r="D296" s="208"/>
      <c r="E296" s="180"/>
      <c r="F296" s="180"/>
      <c r="G296" s="180"/>
      <c r="H296" s="180"/>
      <c r="I296" s="180"/>
      <c r="J296" s="180"/>
      <c r="K296" s="180"/>
      <c r="L296" s="180"/>
      <c r="M296" s="181"/>
      <c r="N296" s="181"/>
      <c r="O296" s="181"/>
      <c r="P296" s="181"/>
      <c r="Q296" s="181"/>
    </row>
    <row r="297" spans="1:17">
      <c r="A297" s="178"/>
      <c r="B297" s="178"/>
      <c r="C297" s="178"/>
      <c r="D297" s="182" t="s">
        <v>1105</v>
      </c>
      <c r="E297" s="184">
        <v>146587</v>
      </c>
      <c r="F297" s="184">
        <v>44177</v>
      </c>
      <c r="G297" s="184">
        <v>190764</v>
      </c>
      <c r="H297" s="184">
        <v>25363</v>
      </c>
      <c r="I297" s="184">
        <v>3</v>
      </c>
      <c r="J297" s="184">
        <v>2</v>
      </c>
      <c r="K297" s="184">
        <v>54</v>
      </c>
      <c r="L297" s="184">
        <v>59</v>
      </c>
      <c r="M297" s="185">
        <v>57.125</v>
      </c>
      <c r="N297" s="185">
        <v>8.0600004196166992</v>
      </c>
      <c r="O297" s="185">
        <v>1.0299999713897705</v>
      </c>
      <c r="P297" s="185">
        <v>8.9700002670288086</v>
      </c>
      <c r="Q297" s="185">
        <v>18.060000658035278</v>
      </c>
    </row>
    <row r="298" spans="1:17">
      <c r="A298" s="178"/>
      <c r="B298" s="178"/>
      <c r="C298" s="211" t="s">
        <v>814</v>
      </c>
      <c r="D298" s="211"/>
      <c r="E298" s="212">
        <v>146587</v>
      </c>
      <c r="F298" s="212">
        <v>44177</v>
      </c>
      <c r="G298" s="212">
        <v>190764</v>
      </c>
      <c r="H298" s="212">
        <v>25363</v>
      </c>
      <c r="I298" s="212">
        <v>3</v>
      </c>
      <c r="J298" s="212">
        <v>2</v>
      </c>
      <c r="K298" s="212">
        <v>54</v>
      </c>
      <c r="L298" s="212">
        <v>59</v>
      </c>
      <c r="M298" s="213">
        <v>57.125</v>
      </c>
      <c r="N298" s="213">
        <v>8.0600004196166992</v>
      </c>
      <c r="O298" s="213">
        <v>1.0299999713897705</v>
      </c>
      <c r="P298" s="213">
        <v>8.9700002670288086</v>
      </c>
      <c r="Q298" s="213">
        <v>18.060000658035278</v>
      </c>
    </row>
    <row r="299" spans="1:17">
      <c r="A299" s="178"/>
      <c r="B299" s="178"/>
      <c r="C299" s="174"/>
      <c r="D299" s="174"/>
      <c r="E299" s="176"/>
      <c r="F299" s="176"/>
      <c r="G299" s="176"/>
      <c r="H299" s="176"/>
      <c r="I299" s="176"/>
      <c r="J299" s="176"/>
      <c r="K299" s="176"/>
      <c r="L299" s="176"/>
      <c r="M299" s="177"/>
      <c r="N299" s="177"/>
      <c r="O299" s="177"/>
      <c r="P299" s="177"/>
      <c r="Q299" s="177"/>
    </row>
    <row r="300" spans="1:17">
      <c r="A300" s="178"/>
      <c r="B300" s="178" t="s">
        <v>815</v>
      </c>
      <c r="C300" s="208" t="s">
        <v>328</v>
      </c>
      <c r="D300" s="208"/>
      <c r="E300" s="180"/>
      <c r="F300" s="180"/>
      <c r="G300" s="180"/>
      <c r="H300" s="180"/>
      <c r="I300" s="180"/>
      <c r="J300" s="180"/>
      <c r="K300" s="180"/>
      <c r="L300" s="180"/>
      <c r="M300" s="181"/>
      <c r="N300" s="181"/>
      <c r="O300" s="181"/>
      <c r="P300" s="181"/>
      <c r="Q300" s="181"/>
    </row>
    <row r="301" spans="1:17">
      <c r="A301" s="178"/>
      <c r="B301" s="178"/>
      <c r="C301" s="178"/>
      <c r="D301" s="182" t="s">
        <v>1106</v>
      </c>
      <c r="E301" s="184">
        <v>95448</v>
      </c>
      <c r="F301" s="184">
        <v>23276</v>
      </c>
      <c r="G301" s="184">
        <v>118724</v>
      </c>
      <c r="H301" s="184">
        <v>11307</v>
      </c>
      <c r="I301" s="184">
        <v>1</v>
      </c>
      <c r="J301" s="184">
        <v>0</v>
      </c>
      <c r="K301" s="184">
        <v>34</v>
      </c>
      <c r="L301" s="184">
        <v>35</v>
      </c>
      <c r="M301" s="185">
        <v>35.25</v>
      </c>
      <c r="N301" s="185">
        <v>2</v>
      </c>
      <c r="O301" s="185">
        <v>1.5499999523162842</v>
      </c>
      <c r="P301" s="185">
        <v>6.5799999237060547</v>
      </c>
      <c r="Q301" s="185">
        <v>10.129999876022339</v>
      </c>
    </row>
    <row r="302" spans="1:17">
      <c r="A302" s="178"/>
      <c r="B302" s="178"/>
      <c r="C302" s="211" t="s">
        <v>817</v>
      </c>
      <c r="D302" s="211"/>
      <c r="E302" s="212">
        <v>95448</v>
      </c>
      <c r="F302" s="212">
        <v>23276</v>
      </c>
      <c r="G302" s="212">
        <v>118724</v>
      </c>
      <c r="H302" s="212">
        <v>11307</v>
      </c>
      <c r="I302" s="212">
        <v>1</v>
      </c>
      <c r="J302" s="212">
        <v>0</v>
      </c>
      <c r="K302" s="212">
        <v>34</v>
      </c>
      <c r="L302" s="212">
        <v>35</v>
      </c>
      <c r="M302" s="213">
        <v>35.25</v>
      </c>
      <c r="N302" s="213">
        <v>2</v>
      </c>
      <c r="O302" s="213">
        <v>1.5499999523162842</v>
      </c>
      <c r="P302" s="213">
        <v>6.5799999237060547</v>
      </c>
      <c r="Q302" s="213">
        <v>10.129999876022339</v>
      </c>
    </row>
    <row r="303" spans="1:17">
      <c r="A303" s="178"/>
      <c r="B303" s="178"/>
      <c r="C303" s="174"/>
      <c r="D303" s="174"/>
      <c r="E303" s="176"/>
      <c r="F303" s="176"/>
      <c r="G303" s="176"/>
      <c r="H303" s="176"/>
      <c r="I303" s="176"/>
      <c r="J303" s="176"/>
      <c r="K303" s="176"/>
      <c r="L303" s="176"/>
      <c r="M303" s="177"/>
      <c r="N303" s="177"/>
      <c r="O303" s="177"/>
      <c r="P303" s="177"/>
      <c r="Q303" s="177"/>
    </row>
    <row r="304" spans="1:17">
      <c r="A304" s="178"/>
      <c r="B304" s="178" t="s">
        <v>818</v>
      </c>
      <c r="C304" s="208" t="s">
        <v>331</v>
      </c>
      <c r="D304" s="208"/>
      <c r="E304" s="180"/>
      <c r="F304" s="180"/>
      <c r="G304" s="180"/>
      <c r="H304" s="180"/>
      <c r="I304" s="180"/>
      <c r="J304" s="180"/>
      <c r="K304" s="180"/>
      <c r="L304" s="180"/>
      <c r="M304" s="181"/>
      <c r="N304" s="181"/>
      <c r="O304" s="181"/>
      <c r="P304" s="181"/>
      <c r="Q304" s="181"/>
    </row>
    <row r="305" spans="1:17">
      <c r="A305" s="178"/>
      <c r="B305" s="178"/>
      <c r="C305" s="178"/>
      <c r="D305" s="182" t="s">
        <v>1107</v>
      </c>
      <c r="E305" s="184">
        <v>52481</v>
      </c>
      <c r="F305" s="184">
        <v>13973</v>
      </c>
      <c r="G305" s="184">
        <v>66454</v>
      </c>
      <c r="H305" s="184">
        <v>5129</v>
      </c>
      <c r="I305" s="184"/>
      <c r="J305" s="184">
        <v>2</v>
      </c>
      <c r="K305" s="184">
        <v>13</v>
      </c>
      <c r="L305" s="184">
        <v>15</v>
      </c>
      <c r="M305" s="185">
        <v>13.625</v>
      </c>
      <c r="N305" s="185">
        <v>1.5</v>
      </c>
      <c r="O305" s="185">
        <v>0.93000000715255737</v>
      </c>
      <c r="P305" s="185">
        <v>1.75</v>
      </c>
      <c r="Q305" s="185">
        <v>4.1800000071525574</v>
      </c>
    </row>
    <row r="306" spans="1:17">
      <c r="A306" s="178"/>
      <c r="B306" s="178"/>
      <c r="C306" s="211" t="s">
        <v>820</v>
      </c>
      <c r="D306" s="211"/>
      <c r="E306" s="212">
        <v>52481</v>
      </c>
      <c r="F306" s="212">
        <v>13973</v>
      </c>
      <c r="G306" s="212">
        <v>66454</v>
      </c>
      <c r="H306" s="212">
        <v>5129</v>
      </c>
      <c r="I306" s="212"/>
      <c r="J306" s="212">
        <v>2</v>
      </c>
      <c r="K306" s="212">
        <v>13</v>
      </c>
      <c r="L306" s="212">
        <v>15</v>
      </c>
      <c r="M306" s="213">
        <v>13.625</v>
      </c>
      <c r="N306" s="213">
        <v>1.5</v>
      </c>
      <c r="O306" s="213">
        <v>0.93000000715255737</v>
      </c>
      <c r="P306" s="213">
        <v>1.75</v>
      </c>
      <c r="Q306" s="213">
        <v>4.1800000071525574</v>
      </c>
    </row>
    <row r="307" spans="1:17">
      <c r="A307" s="178"/>
      <c r="B307" s="178"/>
      <c r="C307" s="174"/>
      <c r="D307" s="174"/>
      <c r="E307" s="176"/>
      <c r="F307" s="176"/>
      <c r="G307" s="176"/>
      <c r="H307" s="176"/>
      <c r="I307" s="176"/>
      <c r="J307" s="176"/>
      <c r="K307" s="176"/>
      <c r="L307" s="176"/>
      <c r="M307" s="177"/>
      <c r="N307" s="177"/>
      <c r="O307" s="177"/>
      <c r="P307" s="177"/>
      <c r="Q307" s="177"/>
    </row>
    <row r="308" spans="1:17">
      <c r="A308" s="178"/>
      <c r="B308" s="178" t="s">
        <v>821</v>
      </c>
      <c r="C308" s="208" t="s">
        <v>326</v>
      </c>
      <c r="D308" s="208"/>
      <c r="E308" s="180"/>
      <c r="F308" s="180"/>
      <c r="G308" s="180"/>
      <c r="H308" s="180"/>
      <c r="I308" s="180"/>
      <c r="J308" s="180"/>
      <c r="K308" s="180"/>
      <c r="L308" s="180"/>
      <c r="M308" s="181"/>
      <c r="N308" s="181"/>
      <c r="O308" s="181"/>
      <c r="P308" s="181"/>
      <c r="Q308" s="181"/>
    </row>
    <row r="309" spans="1:17">
      <c r="A309" s="178"/>
      <c r="B309" s="178"/>
      <c r="C309" s="178"/>
      <c r="D309" s="182" t="s">
        <v>1108</v>
      </c>
      <c r="E309" s="184">
        <v>55581</v>
      </c>
      <c r="F309" s="184">
        <v>19236</v>
      </c>
      <c r="G309" s="184">
        <v>74817</v>
      </c>
      <c r="H309" s="184">
        <v>4380</v>
      </c>
      <c r="I309" s="184"/>
      <c r="J309" s="184">
        <v>1</v>
      </c>
      <c r="K309" s="184">
        <v>14</v>
      </c>
      <c r="L309" s="184">
        <v>15</v>
      </c>
      <c r="M309" s="185">
        <v>14</v>
      </c>
      <c r="N309" s="185">
        <v>1.75</v>
      </c>
      <c r="O309" s="185">
        <v>2.4200000762939453</v>
      </c>
      <c r="P309" s="185">
        <v>0.93999999761581421</v>
      </c>
      <c r="Q309" s="185">
        <v>5.1100000739097595</v>
      </c>
    </row>
    <row r="310" spans="1:17">
      <c r="A310" s="178"/>
      <c r="B310" s="178"/>
      <c r="C310" s="211" t="s">
        <v>823</v>
      </c>
      <c r="D310" s="211"/>
      <c r="E310" s="212">
        <v>55581</v>
      </c>
      <c r="F310" s="212">
        <v>19236</v>
      </c>
      <c r="G310" s="212">
        <v>74817</v>
      </c>
      <c r="H310" s="212">
        <v>4380</v>
      </c>
      <c r="I310" s="212"/>
      <c r="J310" s="212">
        <v>1</v>
      </c>
      <c r="K310" s="212">
        <v>14</v>
      </c>
      <c r="L310" s="212">
        <v>15</v>
      </c>
      <c r="M310" s="213">
        <v>14</v>
      </c>
      <c r="N310" s="213">
        <v>1.75</v>
      </c>
      <c r="O310" s="213">
        <v>2.4200000762939453</v>
      </c>
      <c r="P310" s="213">
        <v>0.93999999761581421</v>
      </c>
      <c r="Q310" s="213">
        <v>5.1100000739097595</v>
      </c>
    </row>
    <row r="311" spans="1:17">
      <c r="A311" s="178"/>
      <c r="B311" s="178"/>
      <c r="C311" s="174"/>
      <c r="D311" s="174"/>
      <c r="E311" s="176"/>
      <c r="F311" s="176"/>
      <c r="G311" s="176"/>
      <c r="H311" s="176"/>
      <c r="I311" s="176"/>
      <c r="J311" s="176"/>
      <c r="K311" s="176"/>
      <c r="L311" s="176"/>
      <c r="M311" s="177"/>
      <c r="N311" s="177"/>
      <c r="O311" s="177"/>
      <c r="P311" s="177"/>
      <c r="Q311" s="177"/>
    </row>
    <row r="312" spans="1:17">
      <c r="A312" s="178"/>
      <c r="B312" s="178" t="s">
        <v>824</v>
      </c>
      <c r="C312" s="208" t="s">
        <v>314</v>
      </c>
      <c r="D312" s="208"/>
      <c r="E312" s="180"/>
      <c r="F312" s="180"/>
      <c r="G312" s="180"/>
      <c r="H312" s="180"/>
      <c r="I312" s="180"/>
      <c r="J312" s="180"/>
      <c r="K312" s="180"/>
      <c r="L312" s="180"/>
      <c r="M312" s="181"/>
      <c r="N312" s="181"/>
      <c r="O312" s="181"/>
      <c r="P312" s="181"/>
      <c r="Q312" s="181"/>
    </row>
    <row r="313" spans="1:17">
      <c r="A313" s="178"/>
      <c r="B313" s="178"/>
      <c r="C313" s="178"/>
      <c r="D313" s="182" t="s">
        <v>1109</v>
      </c>
      <c r="E313" s="184">
        <v>124255</v>
      </c>
      <c r="F313" s="184">
        <v>14858</v>
      </c>
      <c r="G313" s="184">
        <v>139113</v>
      </c>
      <c r="H313" s="184">
        <v>7519</v>
      </c>
      <c r="I313" s="184">
        <v>1</v>
      </c>
      <c r="J313" s="184">
        <v>2</v>
      </c>
      <c r="K313" s="184">
        <v>29</v>
      </c>
      <c r="L313" s="184">
        <v>32</v>
      </c>
      <c r="M313" s="185">
        <v>29.875</v>
      </c>
      <c r="N313" s="185">
        <v>3.2000000476837158</v>
      </c>
      <c r="O313" s="185">
        <v>3.7400000095367432</v>
      </c>
      <c r="P313" s="185">
        <v>5.880000114440918</v>
      </c>
      <c r="Q313" s="185">
        <v>12.820000171661377</v>
      </c>
    </row>
    <row r="314" spans="1:17">
      <c r="A314" s="178"/>
      <c r="B314" s="178"/>
      <c r="C314" s="211" t="s">
        <v>826</v>
      </c>
      <c r="D314" s="211"/>
      <c r="E314" s="212">
        <v>124255</v>
      </c>
      <c r="F314" s="212">
        <v>14858</v>
      </c>
      <c r="G314" s="212">
        <v>139113</v>
      </c>
      <c r="H314" s="212">
        <v>7519</v>
      </c>
      <c r="I314" s="212">
        <v>1</v>
      </c>
      <c r="J314" s="212">
        <v>2</v>
      </c>
      <c r="K314" s="212">
        <v>29</v>
      </c>
      <c r="L314" s="212">
        <v>32</v>
      </c>
      <c r="M314" s="213">
        <v>29.875</v>
      </c>
      <c r="N314" s="213">
        <v>3.2000000476837158</v>
      </c>
      <c r="O314" s="213">
        <v>3.7400000095367432</v>
      </c>
      <c r="P314" s="213">
        <v>5.880000114440918</v>
      </c>
      <c r="Q314" s="213">
        <v>12.820000171661377</v>
      </c>
    </row>
    <row r="315" spans="1:17">
      <c r="A315" s="178"/>
      <c r="B315" s="178"/>
      <c r="C315" s="174"/>
      <c r="D315" s="174"/>
      <c r="E315" s="176"/>
      <c r="F315" s="176"/>
      <c r="G315" s="176"/>
      <c r="H315" s="176"/>
      <c r="I315" s="176"/>
      <c r="J315" s="176"/>
      <c r="K315" s="176"/>
      <c r="L315" s="176"/>
      <c r="M315" s="177"/>
      <c r="N315" s="177"/>
      <c r="O315" s="177"/>
      <c r="P315" s="177"/>
      <c r="Q315" s="177"/>
    </row>
    <row r="316" spans="1:17">
      <c r="A316" s="178"/>
      <c r="B316" s="178" t="s">
        <v>827</v>
      </c>
      <c r="C316" s="208" t="s">
        <v>324</v>
      </c>
      <c r="D316" s="208"/>
      <c r="E316" s="180"/>
      <c r="F316" s="180"/>
      <c r="G316" s="180"/>
      <c r="H316" s="180"/>
      <c r="I316" s="180"/>
      <c r="J316" s="180"/>
      <c r="K316" s="180"/>
      <c r="L316" s="180"/>
      <c r="M316" s="181"/>
      <c r="N316" s="181"/>
      <c r="O316" s="181"/>
      <c r="P316" s="181"/>
      <c r="Q316" s="181"/>
    </row>
    <row r="317" spans="1:17">
      <c r="A317" s="178"/>
      <c r="B317" s="178"/>
      <c r="C317" s="178"/>
      <c r="D317" s="182" t="s">
        <v>1110</v>
      </c>
      <c r="E317" s="184">
        <v>60425</v>
      </c>
      <c r="F317" s="184">
        <v>38330</v>
      </c>
      <c r="G317" s="184">
        <v>98755</v>
      </c>
      <c r="H317" s="184">
        <v>22642</v>
      </c>
      <c r="I317" s="184">
        <v>2</v>
      </c>
      <c r="J317" s="184">
        <v>1</v>
      </c>
      <c r="K317" s="184">
        <v>16</v>
      </c>
      <c r="L317" s="184">
        <v>19</v>
      </c>
      <c r="M317" s="185">
        <v>17.125</v>
      </c>
      <c r="N317" s="185">
        <v>1.559999942779541</v>
      </c>
      <c r="O317" s="185">
        <v>1</v>
      </c>
      <c r="P317" s="185">
        <v>5</v>
      </c>
      <c r="Q317" s="185">
        <v>7.559999942779541</v>
      </c>
    </row>
    <row r="318" spans="1:17">
      <c r="A318" s="178"/>
      <c r="B318" s="178"/>
      <c r="C318" s="211" t="s">
        <v>829</v>
      </c>
      <c r="D318" s="211"/>
      <c r="E318" s="212">
        <v>60425</v>
      </c>
      <c r="F318" s="212">
        <v>38330</v>
      </c>
      <c r="G318" s="212">
        <v>98755</v>
      </c>
      <c r="H318" s="212">
        <v>22642</v>
      </c>
      <c r="I318" s="212">
        <v>2</v>
      </c>
      <c r="J318" s="212">
        <v>1</v>
      </c>
      <c r="K318" s="212">
        <v>16</v>
      </c>
      <c r="L318" s="212">
        <v>19</v>
      </c>
      <c r="M318" s="213">
        <v>17.125</v>
      </c>
      <c r="N318" s="213">
        <v>1.559999942779541</v>
      </c>
      <c r="O318" s="213">
        <v>1</v>
      </c>
      <c r="P318" s="213">
        <v>5</v>
      </c>
      <c r="Q318" s="213">
        <v>7.559999942779541</v>
      </c>
    </row>
    <row r="319" spans="1:17">
      <c r="A319" s="178"/>
      <c r="B319" s="178"/>
      <c r="C319" s="174"/>
      <c r="D319" s="174"/>
      <c r="E319" s="176"/>
      <c r="F319" s="176"/>
      <c r="G319" s="176"/>
      <c r="H319" s="176"/>
      <c r="I319" s="176"/>
      <c r="J319" s="176"/>
      <c r="K319" s="176"/>
      <c r="L319" s="176"/>
      <c r="M319" s="177"/>
      <c r="N319" s="177"/>
      <c r="O319" s="177"/>
      <c r="P319" s="177"/>
      <c r="Q319" s="177"/>
    </row>
    <row r="320" spans="1:17">
      <c r="A320" s="211" t="s">
        <v>830</v>
      </c>
      <c r="B320" s="211"/>
      <c r="C320" s="211"/>
      <c r="D320" s="211"/>
      <c r="E320" s="212">
        <v>3323858</v>
      </c>
      <c r="F320" s="212">
        <v>913195</v>
      </c>
      <c r="G320" s="212">
        <v>4237053</v>
      </c>
      <c r="H320" s="302">
        <v>608903</v>
      </c>
      <c r="I320" s="212">
        <v>22</v>
      </c>
      <c r="J320" s="212">
        <v>52</v>
      </c>
      <c r="K320" s="212">
        <v>1227</v>
      </c>
      <c r="L320" s="212">
        <v>1301</v>
      </c>
      <c r="M320" s="213">
        <v>1283.375</v>
      </c>
      <c r="N320" s="213">
        <v>131.08000040054321</v>
      </c>
      <c r="O320" s="213">
        <v>65.47000028192997</v>
      </c>
      <c r="P320" s="213">
        <v>183.72999972105026</v>
      </c>
      <c r="Q320" s="213">
        <v>380.28000040352345</v>
      </c>
    </row>
    <row r="321" spans="1:17">
      <c r="A321" s="174"/>
      <c r="B321" s="174"/>
      <c r="C321" s="174"/>
      <c r="D321" s="174"/>
      <c r="E321" s="176"/>
      <c r="F321" s="176"/>
      <c r="G321" s="176"/>
      <c r="H321" s="176"/>
      <c r="I321" s="176"/>
      <c r="J321" s="176"/>
      <c r="K321" s="176"/>
      <c r="L321" s="176"/>
      <c r="M321" s="177"/>
      <c r="N321" s="177"/>
      <c r="O321" s="177"/>
      <c r="P321" s="177"/>
      <c r="Q321" s="177"/>
    </row>
    <row r="322" spans="1:17">
      <c r="A322" s="208" t="s">
        <v>831</v>
      </c>
      <c r="B322" s="208"/>
      <c r="C322" s="208"/>
      <c r="D322" s="208"/>
      <c r="E322" s="180"/>
      <c r="F322" s="180"/>
      <c r="G322" s="180"/>
      <c r="H322" s="180"/>
      <c r="I322" s="180"/>
      <c r="J322" s="180"/>
      <c r="K322" s="180"/>
      <c r="L322" s="180"/>
      <c r="M322" s="181"/>
      <c r="N322" s="181"/>
      <c r="O322" s="181"/>
      <c r="P322" s="181"/>
      <c r="Q322" s="181"/>
    </row>
    <row r="323" spans="1:17">
      <c r="A323" s="178"/>
      <c r="B323" s="178" t="s">
        <v>832</v>
      </c>
      <c r="C323" s="208" t="s">
        <v>288</v>
      </c>
      <c r="D323" s="208"/>
      <c r="E323" s="180"/>
      <c r="F323" s="180"/>
      <c r="G323" s="180"/>
      <c r="H323" s="180"/>
      <c r="I323" s="180"/>
      <c r="J323" s="180"/>
      <c r="K323" s="180"/>
      <c r="L323" s="180"/>
      <c r="M323" s="181"/>
      <c r="N323" s="181"/>
      <c r="O323" s="181"/>
      <c r="P323" s="181"/>
      <c r="Q323" s="181"/>
    </row>
    <row r="324" spans="1:17">
      <c r="A324" s="178"/>
      <c r="B324" s="178"/>
      <c r="C324" s="178"/>
      <c r="D324" s="182" t="s">
        <v>1111</v>
      </c>
      <c r="E324" s="184">
        <v>55178</v>
      </c>
      <c r="F324" s="184">
        <v>8003</v>
      </c>
      <c r="G324" s="184">
        <v>63181</v>
      </c>
      <c r="H324" s="184">
        <v>6176</v>
      </c>
      <c r="I324" s="184"/>
      <c r="J324" s="184">
        <v>1</v>
      </c>
      <c r="K324" s="184">
        <v>23</v>
      </c>
      <c r="L324" s="184">
        <v>24</v>
      </c>
      <c r="M324" s="185">
        <v>23.375</v>
      </c>
      <c r="N324" s="185">
        <v>0.87999999523162842</v>
      </c>
      <c r="O324" s="185">
        <v>1.4099999666213989</v>
      </c>
      <c r="P324" s="185">
        <v>5.190000057220459</v>
      </c>
      <c r="Q324" s="185">
        <v>7.4800000190734863</v>
      </c>
    </row>
    <row r="325" spans="1:17">
      <c r="A325" s="178"/>
      <c r="B325" s="178"/>
      <c r="C325" s="178"/>
      <c r="D325" s="178" t="s">
        <v>1112</v>
      </c>
      <c r="E325" s="180">
        <v>167885</v>
      </c>
      <c r="F325" s="180">
        <v>48478</v>
      </c>
      <c r="G325" s="180">
        <v>216363</v>
      </c>
      <c r="H325" s="180">
        <v>22604</v>
      </c>
      <c r="I325" s="180">
        <v>1</v>
      </c>
      <c r="J325" s="180">
        <v>0</v>
      </c>
      <c r="K325" s="180">
        <v>60</v>
      </c>
      <c r="L325" s="180">
        <v>61</v>
      </c>
      <c r="M325" s="181">
        <v>61.875</v>
      </c>
      <c r="N325" s="181">
        <v>2</v>
      </c>
      <c r="O325" s="181">
        <v>1.4500000476837158</v>
      </c>
      <c r="P325" s="181">
        <v>14.029999732971191</v>
      </c>
      <c r="Q325" s="181">
        <v>17.479999780654907</v>
      </c>
    </row>
    <row r="326" spans="1:17">
      <c r="A326" s="178"/>
      <c r="B326" s="178"/>
      <c r="C326" s="178"/>
      <c r="D326" s="182" t="s">
        <v>1113</v>
      </c>
      <c r="E326" s="184">
        <v>229657</v>
      </c>
      <c r="F326" s="184">
        <v>77294</v>
      </c>
      <c r="G326" s="184">
        <v>306951</v>
      </c>
      <c r="H326" s="184">
        <v>28561</v>
      </c>
      <c r="I326" s="184">
        <v>1</v>
      </c>
      <c r="J326" s="184">
        <v>0</v>
      </c>
      <c r="K326" s="184">
        <v>75</v>
      </c>
      <c r="L326" s="184">
        <v>76</v>
      </c>
      <c r="M326" s="185">
        <v>77.25</v>
      </c>
      <c r="N326" s="185">
        <v>5.5</v>
      </c>
      <c r="O326" s="185">
        <v>3.7999999523162842</v>
      </c>
      <c r="P326" s="185">
        <v>14.470000267028809</v>
      </c>
      <c r="Q326" s="185">
        <v>23.770000219345093</v>
      </c>
    </row>
    <row r="327" spans="1:17">
      <c r="A327" s="178"/>
      <c r="B327" s="178"/>
      <c r="C327" s="178"/>
      <c r="D327" s="178" t="s">
        <v>1114</v>
      </c>
      <c r="E327" s="180">
        <v>95915</v>
      </c>
      <c r="F327" s="180">
        <v>50891</v>
      </c>
      <c r="G327" s="180">
        <v>146806</v>
      </c>
      <c r="H327" s="180">
        <v>12313</v>
      </c>
      <c r="I327" s="180">
        <v>5</v>
      </c>
      <c r="J327" s="180">
        <v>2</v>
      </c>
      <c r="K327" s="180">
        <v>29</v>
      </c>
      <c r="L327" s="180">
        <v>36</v>
      </c>
      <c r="M327" s="181">
        <v>33</v>
      </c>
      <c r="N327" s="181">
        <v>2.8199999332427979</v>
      </c>
      <c r="O327" s="181">
        <v>2</v>
      </c>
      <c r="P327" s="181">
        <v>4.1599998474121094</v>
      </c>
      <c r="Q327" s="181">
        <v>8.9799997806549072</v>
      </c>
    </row>
    <row r="328" spans="1:17">
      <c r="A328" s="178"/>
      <c r="B328" s="178"/>
      <c r="C328" s="178"/>
      <c r="D328" s="182" t="s">
        <v>1115</v>
      </c>
      <c r="E328" s="184">
        <v>226016</v>
      </c>
      <c r="F328" s="184">
        <v>87293</v>
      </c>
      <c r="G328" s="184">
        <v>313309</v>
      </c>
      <c r="H328" s="184">
        <v>31543</v>
      </c>
      <c r="I328" s="184">
        <v>2</v>
      </c>
      <c r="J328" s="184">
        <v>3</v>
      </c>
      <c r="K328" s="184">
        <v>81</v>
      </c>
      <c r="L328" s="184">
        <v>86</v>
      </c>
      <c r="M328" s="185">
        <v>86.375</v>
      </c>
      <c r="N328" s="185">
        <v>5.8499999046325684</v>
      </c>
      <c r="O328" s="185">
        <v>2.75</v>
      </c>
      <c r="P328" s="185">
        <v>13.75</v>
      </c>
      <c r="Q328" s="185">
        <v>22.349999904632568</v>
      </c>
    </row>
    <row r="329" spans="1:17">
      <c r="A329" s="178"/>
      <c r="B329" s="178"/>
      <c r="C329" s="211" t="s">
        <v>838</v>
      </c>
      <c r="D329" s="211"/>
      <c r="E329" s="212">
        <v>774651</v>
      </c>
      <c r="F329" s="212">
        <v>271959</v>
      </c>
      <c r="G329" s="212">
        <v>1046610</v>
      </c>
      <c r="H329" s="212">
        <v>101197</v>
      </c>
      <c r="I329" s="212">
        <v>9</v>
      </c>
      <c r="J329" s="212">
        <v>6</v>
      </c>
      <c r="K329" s="212">
        <v>268</v>
      </c>
      <c r="L329" s="212">
        <v>283</v>
      </c>
      <c r="M329" s="213">
        <v>281.875</v>
      </c>
      <c r="N329" s="213">
        <v>17.049999833106995</v>
      </c>
      <c r="O329" s="213">
        <v>11.409999966621399</v>
      </c>
      <c r="P329" s="213">
        <v>51.599999904632568</v>
      </c>
      <c r="Q329" s="213">
        <v>80.059999704360962</v>
      </c>
    </row>
    <row r="330" spans="1:17">
      <c r="A330" s="178"/>
      <c r="B330" s="178"/>
      <c r="C330" s="174"/>
      <c r="D330" s="174"/>
      <c r="E330" s="176"/>
      <c r="F330" s="176"/>
      <c r="G330" s="176"/>
      <c r="H330" s="176"/>
      <c r="I330" s="176"/>
      <c r="J330" s="176"/>
      <c r="K330" s="176"/>
      <c r="L330" s="176"/>
      <c r="M330" s="177"/>
      <c r="N330" s="177"/>
      <c r="O330" s="177"/>
      <c r="P330" s="177"/>
      <c r="Q330" s="177"/>
    </row>
    <row r="331" spans="1:17">
      <c r="A331" s="178"/>
      <c r="B331" s="178" t="s">
        <v>839</v>
      </c>
      <c r="C331" s="208" t="s">
        <v>289</v>
      </c>
      <c r="D331" s="208"/>
      <c r="E331" s="180"/>
      <c r="F331" s="180"/>
      <c r="G331" s="180"/>
      <c r="H331" s="180"/>
      <c r="I331" s="180"/>
      <c r="J331" s="180"/>
      <c r="K331" s="180"/>
      <c r="L331" s="180"/>
      <c r="M331" s="181"/>
      <c r="N331" s="181"/>
      <c r="O331" s="181"/>
      <c r="P331" s="181"/>
      <c r="Q331" s="181"/>
    </row>
    <row r="332" spans="1:17">
      <c r="A332" s="178"/>
      <c r="B332" s="178"/>
      <c r="C332" s="178"/>
      <c r="D332" s="182" t="s">
        <v>1116</v>
      </c>
      <c r="E332" s="184">
        <v>91247</v>
      </c>
      <c r="F332" s="184">
        <v>19964</v>
      </c>
      <c r="G332" s="184">
        <v>111211</v>
      </c>
      <c r="H332" s="184">
        <v>11847</v>
      </c>
      <c r="I332" s="184">
        <v>1</v>
      </c>
      <c r="J332" s="184">
        <v>2</v>
      </c>
      <c r="K332" s="184">
        <v>25</v>
      </c>
      <c r="L332" s="184">
        <v>28</v>
      </c>
      <c r="M332" s="185">
        <v>26.75</v>
      </c>
      <c r="N332" s="185">
        <v>3</v>
      </c>
      <c r="O332" s="185">
        <v>0.76999998092651367</v>
      </c>
      <c r="P332" s="185">
        <v>6.309999942779541</v>
      </c>
      <c r="Q332" s="185">
        <v>10.079999923706055</v>
      </c>
    </row>
    <row r="333" spans="1:17">
      <c r="A333" s="178"/>
      <c r="B333" s="178"/>
      <c r="C333" s="178"/>
      <c r="D333" s="178" t="s">
        <v>1117</v>
      </c>
      <c r="E333" s="180"/>
      <c r="F333" s="180"/>
      <c r="G333" s="180"/>
      <c r="H333" s="180"/>
      <c r="I333" s="180"/>
      <c r="J333" s="180">
        <v>6</v>
      </c>
      <c r="K333" s="180">
        <v>0</v>
      </c>
      <c r="L333" s="180">
        <v>6</v>
      </c>
      <c r="M333" s="181">
        <v>4.125</v>
      </c>
      <c r="N333" s="181">
        <v>0</v>
      </c>
      <c r="O333" s="181">
        <v>0.9100000262260437</v>
      </c>
      <c r="P333" s="181">
        <v>1.3300000429153442</v>
      </c>
      <c r="Q333" s="181">
        <v>2.2400000691413879</v>
      </c>
    </row>
    <row r="334" spans="1:17">
      <c r="A334" s="178"/>
      <c r="B334" s="178"/>
      <c r="C334" s="178"/>
      <c r="D334" s="182" t="s">
        <v>1118</v>
      </c>
      <c r="E334" s="184">
        <v>125271</v>
      </c>
      <c r="F334" s="184">
        <v>21263</v>
      </c>
      <c r="G334" s="184">
        <v>146534</v>
      </c>
      <c r="H334" s="184">
        <v>11135</v>
      </c>
      <c r="I334" s="184"/>
      <c r="J334" s="184">
        <v>10</v>
      </c>
      <c r="K334" s="184">
        <v>23</v>
      </c>
      <c r="L334" s="184">
        <v>33</v>
      </c>
      <c r="M334" s="185">
        <v>28</v>
      </c>
      <c r="N334" s="185">
        <v>3.5299999713897705</v>
      </c>
      <c r="O334" s="185">
        <v>4.1700000762939453</v>
      </c>
      <c r="P334" s="185">
        <v>6.5100002288818359</v>
      </c>
      <c r="Q334" s="185">
        <v>14.210000276565552</v>
      </c>
    </row>
    <row r="335" spans="1:17">
      <c r="A335" s="178"/>
      <c r="B335" s="178"/>
      <c r="C335" s="178"/>
      <c r="D335" s="178" t="s">
        <v>1119</v>
      </c>
      <c r="E335" s="180">
        <v>89342</v>
      </c>
      <c r="F335" s="180">
        <v>14909</v>
      </c>
      <c r="G335" s="180">
        <v>104251</v>
      </c>
      <c r="H335" s="180">
        <v>9863</v>
      </c>
      <c r="I335" s="180"/>
      <c r="J335" s="180">
        <v>5</v>
      </c>
      <c r="K335" s="180">
        <v>24</v>
      </c>
      <c r="L335" s="180">
        <v>29</v>
      </c>
      <c r="M335" s="181">
        <v>27.5</v>
      </c>
      <c r="N335" s="181">
        <v>3.8199999332427979</v>
      </c>
      <c r="O335" s="181">
        <v>1</v>
      </c>
      <c r="P335" s="181">
        <v>6.6599998474121094</v>
      </c>
      <c r="Q335" s="181">
        <v>11.479999780654907</v>
      </c>
    </row>
    <row r="336" spans="1:17">
      <c r="A336" s="178"/>
      <c r="B336" s="178"/>
      <c r="C336" s="178"/>
      <c r="D336" s="182" t="s">
        <v>1120</v>
      </c>
      <c r="E336" s="184">
        <v>444648</v>
      </c>
      <c r="F336" s="184">
        <v>107380</v>
      </c>
      <c r="G336" s="184">
        <v>552028</v>
      </c>
      <c r="H336" s="184">
        <v>66863</v>
      </c>
      <c r="I336" s="184">
        <v>1</v>
      </c>
      <c r="J336" s="184">
        <v>16</v>
      </c>
      <c r="K336" s="184">
        <v>160</v>
      </c>
      <c r="L336" s="184">
        <v>177</v>
      </c>
      <c r="M336" s="185">
        <v>167</v>
      </c>
      <c r="N336" s="185">
        <v>11.829999923706055</v>
      </c>
      <c r="O336" s="185">
        <v>18.280000686645508</v>
      </c>
      <c r="P336" s="185">
        <v>23.639999389648438</v>
      </c>
      <c r="Q336" s="185">
        <v>53.75</v>
      </c>
    </row>
    <row r="337" spans="1:17">
      <c r="A337" s="178"/>
      <c r="B337" s="178"/>
      <c r="C337" s="211" t="s">
        <v>845</v>
      </c>
      <c r="D337" s="211"/>
      <c r="E337" s="212">
        <v>750508</v>
      </c>
      <c r="F337" s="212">
        <v>163516</v>
      </c>
      <c r="G337" s="212">
        <v>914024</v>
      </c>
      <c r="H337" s="212">
        <v>99708</v>
      </c>
      <c r="I337" s="212">
        <v>2</v>
      </c>
      <c r="J337" s="212">
        <v>39</v>
      </c>
      <c r="K337" s="212">
        <v>232</v>
      </c>
      <c r="L337" s="212">
        <v>273</v>
      </c>
      <c r="M337" s="213">
        <v>253.375</v>
      </c>
      <c r="N337" s="213">
        <v>22.179999828338623</v>
      </c>
      <c r="O337" s="213">
        <v>25.13000077009201</v>
      </c>
      <c r="P337" s="213">
        <v>44.449999451637268</v>
      </c>
      <c r="Q337" s="213">
        <v>91.760000050067902</v>
      </c>
    </row>
    <row r="338" spans="1:17">
      <c r="A338" s="178"/>
      <c r="B338" s="178"/>
      <c r="C338" s="174"/>
      <c r="D338" s="174"/>
      <c r="E338" s="176"/>
      <c r="F338" s="176"/>
      <c r="G338" s="176"/>
      <c r="H338" s="176"/>
      <c r="I338" s="176"/>
      <c r="J338" s="176"/>
      <c r="K338" s="176"/>
      <c r="L338" s="176"/>
      <c r="M338" s="177"/>
      <c r="N338" s="177"/>
      <c r="O338" s="177"/>
      <c r="P338" s="177"/>
      <c r="Q338" s="177"/>
    </row>
    <row r="339" spans="1:17">
      <c r="A339" s="178"/>
      <c r="B339" s="178" t="s">
        <v>846</v>
      </c>
      <c r="C339" s="208" t="s">
        <v>319</v>
      </c>
      <c r="D339" s="208"/>
      <c r="E339" s="180"/>
      <c r="F339" s="180"/>
      <c r="G339" s="180"/>
      <c r="H339" s="180"/>
      <c r="I339" s="180"/>
      <c r="J339" s="180"/>
      <c r="K339" s="180"/>
      <c r="L339" s="180"/>
      <c r="M339" s="181"/>
      <c r="N339" s="181"/>
      <c r="O339" s="181"/>
      <c r="P339" s="181"/>
      <c r="Q339" s="181"/>
    </row>
    <row r="340" spans="1:17">
      <c r="A340" s="178"/>
      <c r="B340" s="178"/>
      <c r="C340" s="178"/>
      <c r="D340" s="182" t="s">
        <v>1121</v>
      </c>
      <c r="E340" s="184">
        <v>128687</v>
      </c>
      <c r="F340" s="184">
        <v>43144</v>
      </c>
      <c r="G340" s="184">
        <v>171831</v>
      </c>
      <c r="H340" s="184">
        <v>15532</v>
      </c>
      <c r="I340" s="184"/>
      <c r="J340" s="184">
        <v>4</v>
      </c>
      <c r="K340" s="184">
        <v>39</v>
      </c>
      <c r="L340" s="184">
        <v>43</v>
      </c>
      <c r="M340" s="185">
        <v>41.5</v>
      </c>
      <c r="N340" s="185">
        <v>5.179999828338623</v>
      </c>
      <c r="O340" s="185">
        <v>1.4900000095367432</v>
      </c>
      <c r="P340" s="185">
        <v>7.4899997711181641</v>
      </c>
      <c r="Q340" s="185">
        <v>14.15999960899353</v>
      </c>
    </row>
    <row r="341" spans="1:17">
      <c r="A341" s="178"/>
      <c r="B341" s="178"/>
      <c r="C341" s="211" t="s">
        <v>848</v>
      </c>
      <c r="D341" s="211"/>
      <c r="E341" s="212">
        <v>128687</v>
      </c>
      <c r="F341" s="212">
        <v>43144</v>
      </c>
      <c r="G341" s="212">
        <v>171831</v>
      </c>
      <c r="H341" s="212">
        <v>15532</v>
      </c>
      <c r="I341" s="212"/>
      <c r="J341" s="212">
        <v>4</v>
      </c>
      <c r="K341" s="212">
        <v>39</v>
      </c>
      <c r="L341" s="212">
        <v>43</v>
      </c>
      <c r="M341" s="213">
        <v>41.5</v>
      </c>
      <c r="N341" s="213">
        <v>5.179999828338623</v>
      </c>
      <c r="O341" s="213">
        <v>1.4900000095367432</v>
      </c>
      <c r="P341" s="213">
        <v>7.4899997711181641</v>
      </c>
      <c r="Q341" s="213">
        <v>14.15999960899353</v>
      </c>
    </row>
    <row r="342" spans="1:17">
      <c r="A342" s="178"/>
      <c r="B342" s="178"/>
      <c r="C342" s="174"/>
      <c r="D342" s="174"/>
      <c r="E342" s="176"/>
      <c r="F342" s="176"/>
      <c r="G342" s="176"/>
      <c r="H342" s="176"/>
      <c r="I342" s="176"/>
      <c r="J342" s="176"/>
      <c r="K342" s="176"/>
      <c r="L342" s="176"/>
      <c r="M342" s="177"/>
      <c r="N342" s="177"/>
      <c r="O342" s="177"/>
      <c r="P342" s="177"/>
      <c r="Q342" s="177"/>
    </row>
    <row r="343" spans="1:17">
      <c r="A343" s="211" t="s">
        <v>849</v>
      </c>
      <c r="B343" s="211"/>
      <c r="C343" s="211"/>
      <c r="D343" s="211"/>
      <c r="E343" s="212">
        <v>1653846</v>
      </c>
      <c r="F343" s="212">
        <v>478619</v>
      </c>
      <c r="G343" s="212">
        <v>2132465</v>
      </c>
      <c r="H343" s="212">
        <v>216437</v>
      </c>
      <c r="I343" s="212">
        <v>11</v>
      </c>
      <c r="J343" s="212">
        <v>49</v>
      </c>
      <c r="K343" s="212">
        <v>539</v>
      </c>
      <c r="L343" s="212">
        <v>599</v>
      </c>
      <c r="M343" s="213">
        <v>576.75</v>
      </c>
      <c r="N343" s="213">
        <v>44.409999489784241</v>
      </c>
      <c r="O343" s="213">
        <v>38.030000746250153</v>
      </c>
      <c r="P343" s="213">
        <v>103.539999127388</v>
      </c>
      <c r="Q343" s="213">
        <v>185.97999936342239</v>
      </c>
    </row>
    <row r="344" spans="1:17">
      <c r="A344" s="174"/>
      <c r="B344" s="174"/>
      <c r="C344" s="174"/>
      <c r="D344" s="174"/>
      <c r="E344" s="176"/>
      <c r="F344" s="176"/>
      <c r="G344" s="176"/>
      <c r="H344" s="176"/>
      <c r="I344" s="176"/>
      <c r="J344" s="176"/>
      <c r="K344" s="176"/>
      <c r="L344" s="176"/>
      <c r="M344" s="177"/>
      <c r="N344" s="177"/>
      <c r="O344" s="177"/>
      <c r="P344" s="177"/>
      <c r="Q344" s="177"/>
    </row>
    <row r="345" spans="1:17">
      <c r="A345" s="208" t="s">
        <v>850</v>
      </c>
      <c r="B345" s="208"/>
      <c r="C345" s="208"/>
      <c r="D345" s="208"/>
      <c r="E345" s="180"/>
      <c r="F345" s="180"/>
      <c r="G345" s="180"/>
      <c r="H345" s="180"/>
      <c r="I345" s="180"/>
      <c r="J345" s="180"/>
      <c r="K345" s="180"/>
      <c r="L345" s="180"/>
      <c r="M345" s="181"/>
      <c r="N345" s="181"/>
      <c r="O345" s="181"/>
      <c r="P345" s="181"/>
      <c r="Q345" s="181"/>
    </row>
    <row r="346" spans="1:17">
      <c r="A346" s="178"/>
      <c r="B346" s="178" t="s">
        <v>851</v>
      </c>
      <c r="C346" s="208" t="s">
        <v>290</v>
      </c>
      <c r="D346" s="208"/>
      <c r="E346" s="180"/>
      <c r="F346" s="180"/>
      <c r="G346" s="180"/>
      <c r="H346" s="180"/>
      <c r="I346" s="180"/>
      <c r="J346" s="180"/>
      <c r="K346" s="180"/>
      <c r="L346" s="180"/>
      <c r="M346" s="181"/>
      <c r="N346" s="181"/>
      <c r="O346" s="181"/>
      <c r="P346" s="181"/>
      <c r="Q346" s="181"/>
    </row>
    <row r="347" spans="1:17">
      <c r="A347" s="178"/>
      <c r="B347" s="178"/>
      <c r="C347" s="178"/>
      <c r="D347" s="182" t="s">
        <v>1122</v>
      </c>
      <c r="E347" s="184">
        <v>173544</v>
      </c>
      <c r="F347" s="184">
        <v>46485</v>
      </c>
      <c r="G347" s="184">
        <v>220029</v>
      </c>
      <c r="H347" s="184">
        <v>27826</v>
      </c>
      <c r="I347" s="184"/>
      <c r="J347" s="184">
        <v>3</v>
      </c>
      <c r="K347" s="184">
        <v>70</v>
      </c>
      <c r="L347" s="184">
        <v>73</v>
      </c>
      <c r="M347" s="185">
        <v>71.875</v>
      </c>
      <c r="N347" s="185">
        <v>4.9000000953674316</v>
      </c>
      <c r="O347" s="185">
        <v>2.1700000762939453</v>
      </c>
      <c r="P347" s="185">
        <v>15.720000267028809</v>
      </c>
      <c r="Q347" s="185">
        <v>22.790000438690186</v>
      </c>
    </row>
    <row r="348" spans="1:17">
      <c r="A348" s="178"/>
      <c r="B348" s="178"/>
      <c r="C348" s="178"/>
      <c r="D348" s="178" t="s">
        <v>1123</v>
      </c>
      <c r="E348" s="180">
        <v>88020</v>
      </c>
      <c r="F348" s="180">
        <v>20450</v>
      </c>
      <c r="G348" s="180">
        <v>108470</v>
      </c>
      <c r="H348" s="180">
        <v>16998</v>
      </c>
      <c r="I348" s="180"/>
      <c r="J348" s="180">
        <v>0</v>
      </c>
      <c r="K348" s="180">
        <v>47</v>
      </c>
      <c r="L348" s="180">
        <v>47</v>
      </c>
      <c r="M348" s="181">
        <v>47</v>
      </c>
      <c r="N348" s="181">
        <v>2.3599998950958252</v>
      </c>
      <c r="O348" s="181">
        <v>4.5</v>
      </c>
      <c r="P348" s="181">
        <v>5.570000171661377</v>
      </c>
      <c r="Q348" s="181">
        <v>12.430000066757202</v>
      </c>
    </row>
    <row r="349" spans="1:17">
      <c r="A349" s="178"/>
      <c r="B349" s="178"/>
      <c r="C349" s="211" t="s">
        <v>853</v>
      </c>
      <c r="D349" s="211"/>
      <c r="E349" s="212">
        <v>261564</v>
      </c>
      <c r="F349" s="212">
        <v>66935</v>
      </c>
      <c r="G349" s="212">
        <v>328499</v>
      </c>
      <c r="H349" s="212">
        <v>44824</v>
      </c>
      <c r="I349" s="212"/>
      <c r="J349" s="212">
        <v>3</v>
      </c>
      <c r="K349" s="212">
        <v>117</v>
      </c>
      <c r="L349" s="212">
        <v>120</v>
      </c>
      <c r="M349" s="213">
        <v>118.875</v>
      </c>
      <c r="N349" s="213">
        <v>7.2599999904632568</v>
      </c>
      <c r="O349" s="213">
        <v>6.6700000762939453</v>
      </c>
      <c r="P349" s="213">
        <v>21.290000438690186</v>
      </c>
      <c r="Q349" s="213">
        <v>35.220000505447388</v>
      </c>
    </row>
    <row r="350" spans="1:17">
      <c r="A350" s="178"/>
      <c r="B350" s="178"/>
      <c r="C350" s="174"/>
      <c r="D350" s="174"/>
      <c r="E350" s="176"/>
      <c r="F350" s="176"/>
      <c r="G350" s="176"/>
      <c r="H350" s="176"/>
      <c r="I350" s="176"/>
      <c r="J350" s="176"/>
      <c r="K350" s="176"/>
      <c r="L350" s="176"/>
      <c r="M350" s="177"/>
      <c r="N350" s="177"/>
      <c r="O350" s="177"/>
      <c r="P350" s="177"/>
      <c r="Q350" s="177"/>
    </row>
    <row r="351" spans="1:17">
      <c r="A351" s="178"/>
      <c r="B351" s="178" t="s">
        <v>854</v>
      </c>
      <c r="C351" s="208" t="s">
        <v>286</v>
      </c>
      <c r="D351" s="208"/>
      <c r="E351" s="180"/>
      <c r="F351" s="180"/>
      <c r="G351" s="180"/>
      <c r="H351" s="180"/>
      <c r="I351" s="180"/>
      <c r="J351" s="180"/>
      <c r="K351" s="180"/>
      <c r="L351" s="180"/>
      <c r="M351" s="181"/>
      <c r="N351" s="181"/>
      <c r="O351" s="181"/>
      <c r="P351" s="181"/>
      <c r="Q351" s="181"/>
    </row>
    <row r="352" spans="1:17">
      <c r="A352" s="178"/>
      <c r="B352" s="178"/>
      <c r="C352" s="178"/>
      <c r="D352" s="182" t="s">
        <v>1124</v>
      </c>
      <c r="E352" s="184">
        <v>319102</v>
      </c>
      <c r="F352" s="184">
        <v>79407</v>
      </c>
      <c r="G352" s="184">
        <v>398509</v>
      </c>
      <c r="H352" s="184">
        <v>44637</v>
      </c>
      <c r="I352" s="184">
        <v>1</v>
      </c>
      <c r="J352" s="184">
        <v>3</v>
      </c>
      <c r="K352" s="184">
        <v>112</v>
      </c>
      <c r="L352" s="184">
        <v>116</v>
      </c>
      <c r="M352" s="185">
        <v>118.75</v>
      </c>
      <c r="N352" s="185">
        <v>4.8000001907348633</v>
      </c>
      <c r="O352" s="185">
        <v>8.6400003433227539</v>
      </c>
      <c r="P352" s="185">
        <v>19.780000686645508</v>
      </c>
      <c r="Q352" s="185">
        <v>33.220001220703125</v>
      </c>
    </row>
    <row r="353" spans="1:17">
      <c r="A353" s="178"/>
      <c r="B353" s="178"/>
      <c r="C353" s="178"/>
      <c r="D353" s="178" t="s">
        <v>1125</v>
      </c>
      <c r="E353" s="180">
        <v>338014</v>
      </c>
      <c r="F353" s="180">
        <v>82133</v>
      </c>
      <c r="G353" s="180">
        <v>420147</v>
      </c>
      <c r="H353" s="180">
        <v>47877</v>
      </c>
      <c r="I353" s="180">
        <v>1</v>
      </c>
      <c r="J353" s="180">
        <v>7</v>
      </c>
      <c r="K353" s="180">
        <v>118</v>
      </c>
      <c r="L353" s="180">
        <v>126</v>
      </c>
      <c r="M353" s="181">
        <v>127.375</v>
      </c>
      <c r="N353" s="181">
        <v>8.8000001907348633</v>
      </c>
      <c r="O353" s="181">
        <v>5.8400001525878906</v>
      </c>
      <c r="P353" s="181">
        <v>28.200000762939453</v>
      </c>
      <c r="Q353" s="181">
        <v>42.840001106262207</v>
      </c>
    </row>
    <row r="354" spans="1:17">
      <c r="A354" s="178"/>
      <c r="B354" s="178"/>
      <c r="C354" s="178"/>
      <c r="D354" s="182" t="s">
        <v>1126</v>
      </c>
      <c r="E354" s="184">
        <v>184929</v>
      </c>
      <c r="F354" s="184">
        <v>66214</v>
      </c>
      <c r="G354" s="184">
        <v>251143</v>
      </c>
      <c r="H354" s="184">
        <v>22993</v>
      </c>
      <c r="I354" s="184">
        <v>1</v>
      </c>
      <c r="J354" s="184">
        <v>4</v>
      </c>
      <c r="K354" s="184">
        <v>58</v>
      </c>
      <c r="L354" s="184">
        <v>63</v>
      </c>
      <c r="M354" s="185">
        <v>62.25</v>
      </c>
      <c r="N354" s="185">
        <v>3.6600000858306885</v>
      </c>
      <c r="O354" s="185">
        <v>4.75</v>
      </c>
      <c r="P354" s="185">
        <v>15.010000228881836</v>
      </c>
      <c r="Q354" s="185">
        <v>23.420000314712524</v>
      </c>
    </row>
    <row r="355" spans="1:17">
      <c r="A355" s="178"/>
      <c r="B355" s="178"/>
      <c r="C355" s="178"/>
      <c r="D355" s="178" t="s">
        <v>1127</v>
      </c>
      <c r="E355" s="180">
        <v>287660</v>
      </c>
      <c r="F355" s="180">
        <v>53382</v>
      </c>
      <c r="G355" s="180">
        <v>341042</v>
      </c>
      <c r="H355" s="180">
        <v>45070</v>
      </c>
      <c r="I355" s="180"/>
      <c r="J355" s="180">
        <v>3</v>
      </c>
      <c r="K355" s="180">
        <v>110</v>
      </c>
      <c r="L355" s="180">
        <v>113</v>
      </c>
      <c r="M355" s="181">
        <v>114.375</v>
      </c>
      <c r="N355" s="181">
        <v>7.6100001335144043</v>
      </c>
      <c r="O355" s="181">
        <v>7.9000000953674316</v>
      </c>
      <c r="P355" s="181">
        <v>19.280000686645508</v>
      </c>
      <c r="Q355" s="181">
        <v>34.790000915527344</v>
      </c>
    </row>
    <row r="356" spans="1:17">
      <c r="A356" s="178"/>
      <c r="B356" s="178"/>
      <c r="C356" s="178"/>
      <c r="D356" s="182" t="s">
        <v>1128</v>
      </c>
      <c r="E356" s="184">
        <v>320733</v>
      </c>
      <c r="F356" s="184">
        <v>58830</v>
      </c>
      <c r="G356" s="184">
        <v>379563</v>
      </c>
      <c r="H356" s="184">
        <v>46772</v>
      </c>
      <c r="I356" s="184">
        <v>1</v>
      </c>
      <c r="J356" s="184">
        <v>3</v>
      </c>
      <c r="K356" s="184">
        <v>116</v>
      </c>
      <c r="L356" s="184">
        <v>120</v>
      </c>
      <c r="M356" s="185">
        <v>120.875</v>
      </c>
      <c r="N356" s="185">
        <v>11.109999656677246</v>
      </c>
      <c r="O356" s="185">
        <v>7.559999942779541</v>
      </c>
      <c r="P356" s="185">
        <v>20.459999084472656</v>
      </c>
      <c r="Q356" s="185">
        <v>39.129998683929443</v>
      </c>
    </row>
    <row r="357" spans="1:17">
      <c r="A357" s="178"/>
      <c r="B357" s="178"/>
      <c r="C357" s="211" t="s">
        <v>858</v>
      </c>
      <c r="D357" s="211"/>
      <c r="E357" s="212">
        <v>1450438</v>
      </c>
      <c r="F357" s="212">
        <v>339966</v>
      </c>
      <c r="G357" s="212">
        <v>1790404</v>
      </c>
      <c r="H357" s="212">
        <v>207349</v>
      </c>
      <c r="I357" s="212">
        <v>4</v>
      </c>
      <c r="J357" s="212">
        <v>20</v>
      </c>
      <c r="K357" s="212">
        <v>514</v>
      </c>
      <c r="L357" s="212">
        <v>538</v>
      </c>
      <c r="M357" s="213">
        <v>543.625</v>
      </c>
      <c r="N357" s="213">
        <v>35.980000257492065</v>
      </c>
      <c r="O357" s="213">
        <v>34.690000534057617</v>
      </c>
      <c r="P357" s="213">
        <v>102.73000144958496</v>
      </c>
      <c r="Q357" s="213">
        <v>173.40000224113464</v>
      </c>
    </row>
    <row r="358" spans="1:17">
      <c r="A358" s="178"/>
      <c r="B358" s="178"/>
      <c r="C358" s="174"/>
      <c r="D358" s="174"/>
      <c r="E358" s="176"/>
      <c r="F358" s="176"/>
      <c r="G358" s="176"/>
      <c r="H358" s="176"/>
      <c r="I358" s="176"/>
      <c r="J358" s="176"/>
      <c r="K358" s="176"/>
      <c r="L358" s="176"/>
      <c r="M358" s="177"/>
      <c r="N358" s="177"/>
      <c r="O358" s="177"/>
      <c r="P358" s="177"/>
      <c r="Q358" s="177"/>
    </row>
    <row r="359" spans="1:17">
      <c r="A359" s="178"/>
      <c r="B359" s="178" t="s">
        <v>859</v>
      </c>
      <c r="C359" s="208" t="s">
        <v>298</v>
      </c>
      <c r="D359" s="208"/>
      <c r="E359" s="180"/>
      <c r="F359" s="180"/>
      <c r="G359" s="180"/>
      <c r="H359" s="180"/>
      <c r="I359" s="180"/>
      <c r="J359" s="180"/>
      <c r="K359" s="180"/>
      <c r="L359" s="180"/>
      <c r="M359" s="181"/>
      <c r="N359" s="181"/>
      <c r="O359" s="181"/>
      <c r="P359" s="181"/>
      <c r="Q359" s="181"/>
    </row>
    <row r="360" spans="1:17">
      <c r="A360" s="178"/>
      <c r="B360" s="178"/>
      <c r="C360" s="178"/>
      <c r="D360" s="182" t="s">
        <v>1129</v>
      </c>
      <c r="E360" s="184">
        <v>284658</v>
      </c>
      <c r="F360" s="184">
        <v>71966</v>
      </c>
      <c r="G360" s="184">
        <v>356624</v>
      </c>
      <c r="H360" s="184">
        <v>31471</v>
      </c>
      <c r="I360" s="184">
        <v>6</v>
      </c>
      <c r="J360" s="184">
        <v>3</v>
      </c>
      <c r="K360" s="184">
        <v>112</v>
      </c>
      <c r="L360" s="184">
        <v>121</v>
      </c>
      <c r="M360" s="185">
        <v>119.25</v>
      </c>
      <c r="N360" s="185">
        <v>5.3299999237060547</v>
      </c>
      <c r="O360" s="185">
        <v>5.7399997711181641</v>
      </c>
      <c r="P360" s="185">
        <v>25.25</v>
      </c>
      <c r="Q360" s="185">
        <v>36.319999694824219</v>
      </c>
    </row>
    <row r="361" spans="1:17">
      <c r="A361" s="178"/>
      <c r="B361" s="178"/>
      <c r="C361" s="211" t="s">
        <v>862</v>
      </c>
      <c r="D361" s="211"/>
      <c r="E361" s="212">
        <v>284658</v>
      </c>
      <c r="F361" s="212">
        <v>71966</v>
      </c>
      <c r="G361" s="212">
        <v>356624</v>
      </c>
      <c r="H361" s="212">
        <v>31471</v>
      </c>
      <c r="I361" s="212">
        <v>6</v>
      </c>
      <c r="J361" s="212">
        <v>3</v>
      </c>
      <c r="K361" s="212">
        <v>112</v>
      </c>
      <c r="L361" s="212">
        <v>121</v>
      </c>
      <c r="M361" s="213">
        <v>119.25</v>
      </c>
      <c r="N361" s="213">
        <v>5.3299999237060547</v>
      </c>
      <c r="O361" s="213">
        <v>5.7399997711181641</v>
      </c>
      <c r="P361" s="213">
        <v>25.25</v>
      </c>
      <c r="Q361" s="213">
        <v>36.319999694824219</v>
      </c>
    </row>
    <row r="362" spans="1:17">
      <c r="A362" s="178"/>
      <c r="B362" s="178"/>
      <c r="C362" s="174"/>
      <c r="D362" s="174"/>
      <c r="E362" s="176"/>
      <c r="F362" s="176"/>
      <c r="G362" s="176"/>
      <c r="H362" s="176"/>
      <c r="I362" s="176"/>
      <c r="J362" s="176"/>
      <c r="K362" s="176"/>
      <c r="L362" s="176"/>
      <c r="M362" s="177"/>
      <c r="N362" s="177"/>
      <c r="O362" s="177"/>
      <c r="P362" s="177"/>
      <c r="Q362" s="177"/>
    </row>
    <row r="363" spans="1:17">
      <c r="A363" s="178"/>
      <c r="B363" s="178" t="s">
        <v>863</v>
      </c>
      <c r="C363" s="208" t="s">
        <v>316</v>
      </c>
      <c r="D363" s="208"/>
      <c r="E363" s="180"/>
      <c r="F363" s="180"/>
      <c r="G363" s="180"/>
      <c r="H363" s="180"/>
      <c r="I363" s="180"/>
      <c r="J363" s="180"/>
      <c r="K363" s="180"/>
      <c r="L363" s="180"/>
      <c r="M363" s="181"/>
      <c r="N363" s="181"/>
      <c r="O363" s="181"/>
      <c r="P363" s="181"/>
      <c r="Q363" s="181"/>
    </row>
    <row r="364" spans="1:17">
      <c r="A364" s="178"/>
      <c r="B364" s="178"/>
      <c r="C364" s="178"/>
      <c r="D364" s="182" t="s">
        <v>1130</v>
      </c>
      <c r="E364" s="184">
        <v>73007</v>
      </c>
      <c r="F364" s="184">
        <v>13775</v>
      </c>
      <c r="G364" s="184">
        <v>86782</v>
      </c>
      <c r="H364" s="184">
        <v>11961</v>
      </c>
      <c r="I364" s="184"/>
      <c r="J364" s="184">
        <v>0</v>
      </c>
      <c r="K364" s="184">
        <v>25</v>
      </c>
      <c r="L364" s="184">
        <v>25</v>
      </c>
      <c r="M364" s="185">
        <v>25.375</v>
      </c>
      <c r="N364" s="185">
        <v>1</v>
      </c>
      <c r="O364" s="185">
        <v>4</v>
      </c>
      <c r="P364" s="185">
        <v>4.5</v>
      </c>
      <c r="Q364" s="185">
        <v>9.5</v>
      </c>
    </row>
    <row r="365" spans="1:17">
      <c r="A365" s="178"/>
      <c r="B365" s="178"/>
      <c r="C365" s="211" t="s">
        <v>865</v>
      </c>
      <c r="D365" s="211"/>
      <c r="E365" s="212">
        <v>73007</v>
      </c>
      <c r="F365" s="212">
        <v>13775</v>
      </c>
      <c r="G365" s="212">
        <v>86782</v>
      </c>
      <c r="H365" s="212">
        <v>11961</v>
      </c>
      <c r="I365" s="212"/>
      <c r="J365" s="212">
        <v>0</v>
      </c>
      <c r="K365" s="212">
        <v>25</v>
      </c>
      <c r="L365" s="212">
        <v>25</v>
      </c>
      <c r="M365" s="213">
        <v>25.375</v>
      </c>
      <c r="N365" s="213">
        <v>1</v>
      </c>
      <c r="O365" s="213">
        <v>4</v>
      </c>
      <c r="P365" s="213">
        <v>4.5</v>
      </c>
      <c r="Q365" s="213">
        <v>9.5</v>
      </c>
    </row>
    <row r="366" spans="1:17">
      <c r="A366" s="178"/>
      <c r="B366" s="178"/>
      <c r="C366" s="174"/>
      <c r="D366" s="174"/>
      <c r="E366" s="176"/>
      <c r="F366" s="176"/>
      <c r="G366" s="176"/>
      <c r="H366" s="176"/>
      <c r="I366" s="176"/>
      <c r="J366" s="176"/>
      <c r="K366" s="176"/>
      <c r="L366" s="176"/>
      <c r="M366" s="177"/>
      <c r="N366" s="177"/>
      <c r="O366" s="177"/>
      <c r="P366" s="177"/>
      <c r="Q366" s="177"/>
    </row>
    <row r="367" spans="1:17">
      <c r="A367" s="178"/>
      <c r="B367" s="178" t="s">
        <v>866</v>
      </c>
      <c r="C367" s="208" t="s">
        <v>321</v>
      </c>
      <c r="D367" s="208"/>
      <c r="E367" s="180"/>
      <c r="F367" s="180"/>
      <c r="G367" s="180"/>
      <c r="H367" s="180"/>
      <c r="I367" s="180"/>
      <c r="J367" s="180"/>
      <c r="K367" s="180"/>
      <c r="L367" s="180"/>
      <c r="M367" s="181"/>
      <c r="N367" s="181"/>
      <c r="O367" s="181"/>
      <c r="P367" s="181"/>
      <c r="Q367" s="181"/>
    </row>
    <row r="368" spans="1:17">
      <c r="A368" s="178"/>
      <c r="B368" s="178"/>
      <c r="C368" s="178"/>
      <c r="D368" s="182" t="s">
        <v>1131</v>
      </c>
      <c r="E368" s="184">
        <v>91609</v>
      </c>
      <c r="F368" s="184">
        <v>23164</v>
      </c>
      <c r="G368" s="184">
        <v>114773</v>
      </c>
      <c r="H368" s="184">
        <v>14788</v>
      </c>
      <c r="I368" s="184"/>
      <c r="J368" s="184">
        <v>8</v>
      </c>
      <c r="K368" s="184">
        <v>32</v>
      </c>
      <c r="L368" s="184">
        <v>40</v>
      </c>
      <c r="M368" s="185">
        <v>36.375</v>
      </c>
      <c r="N368" s="185">
        <v>1</v>
      </c>
      <c r="O368" s="185">
        <v>1</v>
      </c>
      <c r="P368" s="185">
        <v>10.939999580383301</v>
      </c>
      <c r="Q368" s="185">
        <v>12.939999580383301</v>
      </c>
    </row>
    <row r="369" spans="1:17">
      <c r="A369" s="178"/>
      <c r="B369" s="178"/>
      <c r="C369" s="211" t="s">
        <v>868</v>
      </c>
      <c r="D369" s="211"/>
      <c r="E369" s="212">
        <v>91609</v>
      </c>
      <c r="F369" s="212">
        <v>23164</v>
      </c>
      <c r="G369" s="212">
        <v>114773</v>
      </c>
      <c r="H369" s="212">
        <v>14788</v>
      </c>
      <c r="I369" s="212"/>
      <c r="J369" s="212">
        <v>8</v>
      </c>
      <c r="K369" s="212">
        <v>32</v>
      </c>
      <c r="L369" s="212">
        <v>40</v>
      </c>
      <c r="M369" s="213">
        <v>36.375</v>
      </c>
      <c r="N369" s="213">
        <v>1</v>
      </c>
      <c r="O369" s="213">
        <v>1</v>
      </c>
      <c r="P369" s="213">
        <v>10.939999580383301</v>
      </c>
      <c r="Q369" s="213">
        <v>12.939999580383301</v>
      </c>
    </row>
    <row r="370" spans="1:17">
      <c r="A370" s="178"/>
      <c r="B370" s="178"/>
      <c r="C370" s="174"/>
      <c r="D370" s="174"/>
      <c r="E370" s="176"/>
      <c r="F370" s="176"/>
      <c r="G370" s="176"/>
      <c r="H370" s="176"/>
      <c r="I370" s="176"/>
      <c r="J370" s="176"/>
      <c r="K370" s="176"/>
      <c r="L370" s="176"/>
      <c r="M370" s="177"/>
      <c r="N370" s="177"/>
      <c r="O370" s="177"/>
      <c r="P370" s="177"/>
      <c r="Q370" s="177"/>
    </row>
    <row r="371" spans="1:17">
      <c r="A371" s="178"/>
      <c r="B371" s="178" t="s">
        <v>869</v>
      </c>
      <c r="C371" s="208" t="s">
        <v>301</v>
      </c>
      <c r="D371" s="208"/>
      <c r="E371" s="180"/>
      <c r="F371" s="180"/>
      <c r="G371" s="180"/>
      <c r="H371" s="180"/>
      <c r="I371" s="180"/>
      <c r="J371" s="180"/>
      <c r="K371" s="180"/>
      <c r="L371" s="180"/>
      <c r="M371" s="181"/>
      <c r="N371" s="181"/>
      <c r="O371" s="181"/>
      <c r="P371" s="181"/>
      <c r="Q371" s="181"/>
    </row>
    <row r="372" spans="1:17">
      <c r="A372" s="178"/>
      <c r="B372" s="178"/>
      <c r="C372" s="178"/>
      <c r="D372" s="182" t="s">
        <v>1132</v>
      </c>
      <c r="E372" s="184">
        <v>250548</v>
      </c>
      <c r="F372" s="184">
        <v>80206</v>
      </c>
      <c r="G372" s="184">
        <v>330754</v>
      </c>
      <c r="H372" s="184">
        <v>40020</v>
      </c>
      <c r="I372" s="184">
        <v>1</v>
      </c>
      <c r="J372" s="184">
        <v>1</v>
      </c>
      <c r="K372" s="184">
        <v>87</v>
      </c>
      <c r="L372" s="184">
        <v>89</v>
      </c>
      <c r="M372" s="185">
        <v>88.875</v>
      </c>
      <c r="N372" s="185">
        <v>9</v>
      </c>
      <c r="O372" s="185">
        <v>5.5799999237060547</v>
      </c>
      <c r="P372" s="185">
        <v>16.610000610351563</v>
      </c>
      <c r="Q372" s="185">
        <v>31.190000534057617</v>
      </c>
    </row>
    <row r="373" spans="1:17">
      <c r="A373" s="178"/>
      <c r="B373" s="178"/>
      <c r="C373" s="211" t="s">
        <v>871</v>
      </c>
      <c r="D373" s="211"/>
      <c r="E373" s="212">
        <v>250548</v>
      </c>
      <c r="F373" s="212">
        <v>80206</v>
      </c>
      <c r="G373" s="212">
        <v>330754</v>
      </c>
      <c r="H373" s="212">
        <v>40020</v>
      </c>
      <c r="I373" s="212">
        <v>1</v>
      </c>
      <c r="J373" s="212">
        <v>1</v>
      </c>
      <c r="K373" s="212">
        <v>87</v>
      </c>
      <c r="L373" s="212">
        <v>89</v>
      </c>
      <c r="M373" s="213">
        <v>88.875</v>
      </c>
      <c r="N373" s="213">
        <v>9</v>
      </c>
      <c r="O373" s="213">
        <v>5.5799999237060547</v>
      </c>
      <c r="P373" s="213">
        <v>16.610000610351563</v>
      </c>
      <c r="Q373" s="213">
        <v>31.190000534057617</v>
      </c>
    </row>
    <row r="374" spans="1:17">
      <c r="A374" s="178"/>
      <c r="B374" s="178"/>
      <c r="C374" s="174"/>
      <c r="D374" s="174"/>
      <c r="E374" s="176"/>
      <c r="F374" s="176"/>
      <c r="G374" s="176"/>
      <c r="H374" s="176"/>
      <c r="I374" s="176"/>
      <c r="J374" s="176"/>
      <c r="K374" s="176"/>
      <c r="L374" s="176"/>
      <c r="M374" s="177"/>
      <c r="N374" s="177"/>
      <c r="O374" s="177"/>
      <c r="P374" s="177"/>
      <c r="Q374" s="177"/>
    </row>
    <row r="375" spans="1:17">
      <c r="A375" s="178"/>
      <c r="B375" s="178" t="s">
        <v>872</v>
      </c>
      <c r="C375" s="208" t="s">
        <v>303</v>
      </c>
      <c r="D375" s="208"/>
      <c r="E375" s="180"/>
      <c r="F375" s="180"/>
      <c r="G375" s="180"/>
      <c r="H375" s="180"/>
      <c r="I375" s="180"/>
      <c r="J375" s="180"/>
      <c r="K375" s="180"/>
      <c r="L375" s="180"/>
      <c r="M375" s="181"/>
      <c r="N375" s="181"/>
      <c r="O375" s="181"/>
      <c r="P375" s="181"/>
      <c r="Q375" s="181"/>
    </row>
    <row r="376" spans="1:17">
      <c r="A376" s="178"/>
      <c r="B376" s="178"/>
      <c r="C376" s="178"/>
      <c r="D376" s="182" t="s">
        <v>1133</v>
      </c>
      <c r="E376" s="184">
        <v>210965</v>
      </c>
      <c r="F376" s="184">
        <v>63658</v>
      </c>
      <c r="G376" s="184">
        <v>274623</v>
      </c>
      <c r="H376" s="184">
        <v>17786</v>
      </c>
      <c r="I376" s="184">
        <v>2</v>
      </c>
      <c r="J376" s="184">
        <v>0</v>
      </c>
      <c r="K376" s="184">
        <v>75</v>
      </c>
      <c r="L376" s="184">
        <v>77</v>
      </c>
      <c r="M376" s="185">
        <v>75.625</v>
      </c>
      <c r="N376" s="185">
        <v>3.630000114440918</v>
      </c>
      <c r="O376" s="185">
        <v>6.5999999046325684</v>
      </c>
      <c r="P376" s="185">
        <v>16.049999237060547</v>
      </c>
      <c r="Q376" s="185">
        <v>26.279999256134033</v>
      </c>
    </row>
    <row r="377" spans="1:17">
      <c r="A377" s="178"/>
      <c r="B377" s="178"/>
      <c r="C377" s="178"/>
      <c r="D377" s="178" t="s">
        <v>1134</v>
      </c>
      <c r="E377" s="180">
        <v>106966</v>
      </c>
      <c r="F377" s="180">
        <v>35920</v>
      </c>
      <c r="G377" s="180">
        <v>142886</v>
      </c>
      <c r="H377" s="180">
        <v>9514</v>
      </c>
      <c r="I377" s="180"/>
      <c r="J377" s="180">
        <v>1</v>
      </c>
      <c r="K377" s="180">
        <v>35</v>
      </c>
      <c r="L377" s="180">
        <v>36</v>
      </c>
      <c r="M377" s="181">
        <v>36.75</v>
      </c>
      <c r="N377" s="181">
        <v>2</v>
      </c>
      <c r="O377" s="181">
        <v>2.75</v>
      </c>
      <c r="P377" s="181">
        <v>6.4499998092651367</v>
      </c>
      <c r="Q377" s="181">
        <v>11.199999809265137</v>
      </c>
    </row>
    <row r="378" spans="1:17">
      <c r="A378" s="178"/>
      <c r="B378" s="178"/>
      <c r="C378" s="211" t="s">
        <v>875</v>
      </c>
      <c r="D378" s="211"/>
      <c r="E378" s="212">
        <v>317931</v>
      </c>
      <c r="F378" s="212">
        <v>99578</v>
      </c>
      <c r="G378" s="212">
        <v>417509</v>
      </c>
      <c r="H378" s="212">
        <v>27300</v>
      </c>
      <c r="I378" s="212">
        <v>2</v>
      </c>
      <c r="J378" s="212">
        <v>1</v>
      </c>
      <c r="K378" s="212">
        <v>110</v>
      </c>
      <c r="L378" s="212">
        <v>113</v>
      </c>
      <c r="M378" s="213">
        <v>112.375</v>
      </c>
      <c r="N378" s="213">
        <v>5.630000114440918</v>
      </c>
      <c r="O378" s="213">
        <v>9.3499999046325684</v>
      </c>
      <c r="P378" s="213">
        <v>22.499999046325684</v>
      </c>
      <c r="Q378" s="213">
        <v>37.47999906539917</v>
      </c>
    </row>
    <row r="379" spans="1:17">
      <c r="A379" s="178"/>
      <c r="B379" s="178"/>
      <c r="C379" s="174"/>
      <c r="D379" s="174"/>
      <c r="E379" s="176"/>
      <c r="F379" s="176"/>
      <c r="G379" s="176"/>
      <c r="H379" s="176"/>
      <c r="I379" s="176"/>
      <c r="J379" s="176"/>
      <c r="K379" s="176"/>
      <c r="L379" s="176"/>
      <c r="M379" s="177"/>
      <c r="N379" s="177"/>
      <c r="O379" s="177"/>
      <c r="P379" s="177"/>
      <c r="Q379" s="177"/>
    </row>
    <row r="380" spans="1:17">
      <c r="A380" s="178"/>
      <c r="B380" s="178" t="s">
        <v>876</v>
      </c>
      <c r="C380" s="208" t="s">
        <v>315</v>
      </c>
      <c r="D380" s="208"/>
      <c r="E380" s="180"/>
      <c r="F380" s="180"/>
      <c r="G380" s="180"/>
      <c r="H380" s="180"/>
      <c r="I380" s="180"/>
      <c r="J380" s="180"/>
      <c r="K380" s="180"/>
      <c r="L380" s="180"/>
      <c r="M380" s="181"/>
      <c r="N380" s="181"/>
      <c r="O380" s="181"/>
      <c r="P380" s="181"/>
      <c r="Q380" s="181"/>
    </row>
    <row r="381" spans="1:17">
      <c r="A381" s="178"/>
      <c r="B381" s="178"/>
      <c r="C381" s="178"/>
      <c r="D381" s="182" t="s">
        <v>1135</v>
      </c>
      <c r="E381" s="184">
        <v>139186</v>
      </c>
      <c r="F381" s="184">
        <v>34276</v>
      </c>
      <c r="G381" s="184">
        <v>173462</v>
      </c>
      <c r="H381" s="184">
        <v>14519</v>
      </c>
      <c r="I381" s="184"/>
      <c r="J381" s="184">
        <v>3</v>
      </c>
      <c r="K381" s="184">
        <v>36</v>
      </c>
      <c r="L381" s="184">
        <v>39</v>
      </c>
      <c r="M381" s="185">
        <v>37.125</v>
      </c>
      <c r="N381" s="185">
        <v>0.80000001192092896</v>
      </c>
      <c r="O381" s="185">
        <v>4.6599998474121094</v>
      </c>
      <c r="P381" s="185">
        <v>10.590000152587891</v>
      </c>
      <c r="Q381" s="185">
        <v>16.050000011920929</v>
      </c>
    </row>
    <row r="382" spans="1:17">
      <c r="A382" s="178"/>
      <c r="B382" s="178"/>
      <c r="C382" s="211" t="s">
        <v>878</v>
      </c>
      <c r="D382" s="211"/>
      <c r="E382" s="212">
        <v>139186</v>
      </c>
      <c r="F382" s="212">
        <v>34276</v>
      </c>
      <c r="G382" s="212">
        <v>173462</v>
      </c>
      <c r="H382" s="212">
        <v>14519</v>
      </c>
      <c r="I382" s="212"/>
      <c r="J382" s="212">
        <v>3</v>
      </c>
      <c r="K382" s="212">
        <v>36</v>
      </c>
      <c r="L382" s="212">
        <v>39</v>
      </c>
      <c r="M382" s="213">
        <v>37.125</v>
      </c>
      <c r="N382" s="213">
        <v>0.80000001192092896</v>
      </c>
      <c r="O382" s="213">
        <v>4.6599998474121094</v>
      </c>
      <c r="P382" s="213">
        <v>10.590000152587891</v>
      </c>
      <c r="Q382" s="213">
        <v>16.050000011920929</v>
      </c>
    </row>
    <row r="383" spans="1:17">
      <c r="A383" s="178"/>
      <c r="B383" s="178"/>
      <c r="C383" s="174"/>
      <c r="D383" s="174"/>
      <c r="E383" s="176"/>
      <c r="F383" s="176"/>
      <c r="G383" s="176"/>
      <c r="H383" s="176"/>
      <c r="I383" s="176"/>
      <c r="J383" s="176"/>
      <c r="K383" s="176"/>
      <c r="L383" s="176"/>
      <c r="M383" s="177"/>
      <c r="N383" s="177"/>
      <c r="O383" s="177"/>
      <c r="P383" s="177"/>
      <c r="Q383" s="177"/>
    </row>
    <row r="384" spans="1:17">
      <c r="A384" s="178"/>
      <c r="B384" s="178" t="s">
        <v>879</v>
      </c>
      <c r="C384" s="208" t="s">
        <v>297</v>
      </c>
      <c r="D384" s="208"/>
      <c r="E384" s="180"/>
      <c r="F384" s="180"/>
      <c r="G384" s="180"/>
      <c r="H384" s="180"/>
      <c r="I384" s="180"/>
      <c r="J384" s="180"/>
      <c r="K384" s="180"/>
      <c r="L384" s="180"/>
      <c r="M384" s="181"/>
      <c r="N384" s="181"/>
      <c r="O384" s="181"/>
      <c r="P384" s="181"/>
      <c r="Q384" s="181"/>
    </row>
    <row r="385" spans="1:17">
      <c r="A385" s="178"/>
      <c r="B385" s="178"/>
      <c r="C385" s="178"/>
      <c r="D385" s="182" t="s">
        <v>1136</v>
      </c>
      <c r="E385" s="184">
        <v>222286</v>
      </c>
      <c r="F385" s="184">
        <v>56514</v>
      </c>
      <c r="G385" s="184">
        <v>278800</v>
      </c>
      <c r="H385" s="184">
        <v>29753</v>
      </c>
      <c r="I385" s="184"/>
      <c r="J385" s="184">
        <v>5</v>
      </c>
      <c r="K385" s="184">
        <v>87</v>
      </c>
      <c r="L385" s="184">
        <v>92</v>
      </c>
      <c r="M385" s="185">
        <v>91.875</v>
      </c>
      <c r="N385" s="185">
        <v>5.6999998092651367</v>
      </c>
      <c r="O385" s="185">
        <v>3.3399999141693115</v>
      </c>
      <c r="P385" s="185">
        <v>18.270000457763672</v>
      </c>
      <c r="Q385" s="185">
        <v>27.31000018119812</v>
      </c>
    </row>
    <row r="386" spans="1:17">
      <c r="A386" s="178"/>
      <c r="B386" s="178"/>
      <c r="C386" s="178"/>
      <c r="D386" s="178" t="s">
        <v>1137</v>
      </c>
      <c r="E386" s="180">
        <v>269045</v>
      </c>
      <c r="F386" s="180">
        <v>108292</v>
      </c>
      <c r="G386" s="180">
        <v>377337</v>
      </c>
      <c r="H386" s="180">
        <v>64828</v>
      </c>
      <c r="I386" s="180">
        <v>2</v>
      </c>
      <c r="J386" s="180">
        <v>1</v>
      </c>
      <c r="K386" s="180">
        <v>106</v>
      </c>
      <c r="L386" s="180">
        <v>109</v>
      </c>
      <c r="M386" s="181">
        <v>107.5</v>
      </c>
      <c r="N386" s="181">
        <v>4.559999942779541</v>
      </c>
      <c r="O386" s="181">
        <v>8.3299999237060547</v>
      </c>
      <c r="P386" s="181">
        <v>27.930000305175781</v>
      </c>
      <c r="Q386" s="181">
        <v>40.820000171661377</v>
      </c>
    </row>
    <row r="387" spans="1:17">
      <c r="A387" s="178"/>
      <c r="B387" s="178"/>
      <c r="C387" s="211" t="s">
        <v>881</v>
      </c>
      <c r="D387" s="211"/>
      <c r="E387" s="212">
        <v>491331</v>
      </c>
      <c r="F387" s="212">
        <v>164806</v>
      </c>
      <c r="G387" s="212">
        <v>656137</v>
      </c>
      <c r="H387" s="212">
        <v>94581</v>
      </c>
      <c r="I387" s="212">
        <v>2</v>
      </c>
      <c r="J387" s="212">
        <v>6</v>
      </c>
      <c r="K387" s="212">
        <v>193</v>
      </c>
      <c r="L387" s="212">
        <v>201</v>
      </c>
      <c r="M387" s="213">
        <v>199.375</v>
      </c>
      <c r="N387" s="213">
        <v>10.259999752044678</v>
      </c>
      <c r="O387" s="213">
        <v>11.669999837875366</v>
      </c>
      <c r="P387" s="213">
        <v>46.200000762939453</v>
      </c>
      <c r="Q387" s="213">
        <v>68.130000352859497</v>
      </c>
    </row>
    <row r="388" spans="1:17">
      <c r="A388" s="178"/>
      <c r="B388" s="178"/>
      <c r="C388" s="174"/>
      <c r="D388" s="174"/>
      <c r="E388" s="176"/>
      <c r="F388" s="176"/>
      <c r="G388" s="176"/>
      <c r="H388" s="176"/>
      <c r="I388" s="176"/>
      <c r="J388" s="176"/>
      <c r="K388" s="176"/>
      <c r="L388" s="176"/>
      <c r="M388" s="177"/>
      <c r="N388" s="177"/>
      <c r="O388" s="177"/>
      <c r="P388" s="177"/>
      <c r="Q388" s="177"/>
    </row>
    <row r="389" spans="1:17">
      <c r="A389" s="178"/>
      <c r="B389" s="178" t="s">
        <v>882</v>
      </c>
      <c r="C389" s="208" t="s">
        <v>299</v>
      </c>
      <c r="D389" s="208"/>
      <c r="E389" s="180"/>
      <c r="F389" s="180"/>
      <c r="G389" s="180"/>
      <c r="H389" s="180"/>
      <c r="I389" s="180"/>
      <c r="J389" s="180"/>
      <c r="K389" s="180"/>
      <c r="L389" s="180"/>
      <c r="M389" s="181"/>
      <c r="N389" s="181"/>
      <c r="O389" s="181"/>
      <c r="P389" s="181"/>
      <c r="Q389" s="181"/>
    </row>
    <row r="390" spans="1:17">
      <c r="A390" s="178"/>
      <c r="B390" s="178"/>
      <c r="C390" s="178"/>
      <c r="D390" s="182" t="s">
        <v>1138</v>
      </c>
      <c r="E390" s="184">
        <v>6335</v>
      </c>
      <c r="F390" s="184">
        <v>429523</v>
      </c>
      <c r="G390" s="184">
        <v>435858</v>
      </c>
      <c r="H390" s="184">
        <v>74193</v>
      </c>
      <c r="I390" s="184">
        <v>2</v>
      </c>
      <c r="J390" s="184">
        <v>2</v>
      </c>
      <c r="K390" s="184">
        <v>99</v>
      </c>
      <c r="L390" s="184">
        <v>103</v>
      </c>
      <c r="M390" s="185">
        <v>104</v>
      </c>
      <c r="N390" s="185">
        <v>5</v>
      </c>
      <c r="O390" s="185">
        <v>8.8000001907348633</v>
      </c>
      <c r="P390" s="185">
        <v>17.170000076293945</v>
      </c>
      <c r="Q390" s="185">
        <v>30.970000267028809</v>
      </c>
    </row>
    <row r="391" spans="1:17">
      <c r="A391" s="178"/>
      <c r="B391" s="178"/>
      <c r="C391" s="211" t="s">
        <v>884</v>
      </c>
      <c r="D391" s="211"/>
      <c r="E391" s="212">
        <v>6335</v>
      </c>
      <c r="F391" s="212">
        <v>429523</v>
      </c>
      <c r="G391" s="212">
        <v>435858</v>
      </c>
      <c r="H391" s="212">
        <v>74193</v>
      </c>
      <c r="I391" s="212">
        <v>2</v>
      </c>
      <c r="J391" s="212">
        <v>2</v>
      </c>
      <c r="K391" s="212">
        <v>99</v>
      </c>
      <c r="L391" s="212">
        <v>103</v>
      </c>
      <c r="M391" s="213">
        <v>104</v>
      </c>
      <c r="N391" s="213">
        <v>5</v>
      </c>
      <c r="O391" s="213">
        <v>8.8000001907348633</v>
      </c>
      <c r="P391" s="213">
        <v>17.170000076293945</v>
      </c>
      <c r="Q391" s="213">
        <v>30.970000267028809</v>
      </c>
    </row>
    <row r="392" spans="1:17">
      <c r="A392" s="178"/>
      <c r="B392" s="178"/>
      <c r="C392" s="174"/>
      <c r="D392" s="174"/>
      <c r="E392" s="176"/>
      <c r="F392" s="176"/>
      <c r="G392" s="176"/>
      <c r="H392" s="176"/>
      <c r="I392" s="176"/>
      <c r="J392" s="176"/>
      <c r="K392" s="176"/>
      <c r="L392" s="176"/>
      <c r="M392" s="177"/>
      <c r="N392" s="177"/>
      <c r="O392" s="177"/>
      <c r="P392" s="177"/>
      <c r="Q392" s="177"/>
    </row>
    <row r="393" spans="1:17">
      <c r="A393" s="178"/>
      <c r="B393" s="178" t="s">
        <v>885</v>
      </c>
      <c r="C393" s="208" t="s">
        <v>325</v>
      </c>
      <c r="D393" s="208"/>
      <c r="E393" s="180"/>
      <c r="F393" s="180"/>
      <c r="G393" s="180"/>
      <c r="H393" s="180"/>
      <c r="I393" s="180"/>
      <c r="J393" s="180"/>
      <c r="K393" s="180"/>
      <c r="L393" s="180"/>
      <c r="M393" s="181"/>
      <c r="N393" s="181"/>
      <c r="O393" s="181"/>
      <c r="P393" s="181"/>
      <c r="Q393" s="181"/>
    </row>
    <row r="394" spans="1:17">
      <c r="A394" s="178"/>
      <c r="B394" s="178"/>
      <c r="C394" s="178"/>
      <c r="D394" s="182" t="s">
        <v>1139</v>
      </c>
      <c r="E394" s="184">
        <v>93899</v>
      </c>
      <c r="F394" s="184">
        <v>939</v>
      </c>
      <c r="G394" s="184">
        <v>94838</v>
      </c>
      <c r="H394" s="184">
        <v>5817</v>
      </c>
      <c r="I394" s="184"/>
      <c r="J394" s="184">
        <v>0</v>
      </c>
      <c r="K394" s="184">
        <v>16</v>
      </c>
      <c r="L394" s="184">
        <v>16</v>
      </c>
      <c r="M394" s="185">
        <v>15.875</v>
      </c>
      <c r="N394" s="185">
        <v>3.5</v>
      </c>
      <c r="O394" s="185">
        <v>0.52999997138977051</v>
      </c>
      <c r="P394" s="185">
        <v>2.9900000095367432</v>
      </c>
      <c r="Q394" s="185">
        <v>7.0199999809265137</v>
      </c>
    </row>
    <row r="395" spans="1:17">
      <c r="A395" s="178"/>
      <c r="B395" s="178"/>
      <c r="C395" s="211" t="s">
        <v>887</v>
      </c>
      <c r="D395" s="211"/>
      <c r="E395" s="212">
        <v>93899</v>
      </c>
      <c r="F395" s="212">
        <v>939</v>
      </c>
      <c r="G395" s="212">
        <v>94838</v>
      </c>
      <c r="H395" s="212">
        <v>5817</v>
      </c>
      <c r="I395" s="212"/>
      <c r="J395" s="212">
        <v>0</v>
      </c>
      <c r="K395" s="212">
        <v>16</v>
      </c>
      <c r="L395" s="212">
        <v>16</v>
      </c>
      <c r="M395" s="213">
        <v>15.875</v>
      </c>
      <c r="N395" s="213">
        <v>3.5</v>
      </c>
      <c r="O395" s="213">
        <v>0.52999997138977051</v>
      </c>
      <c r="P395" s="213">
        <v>2.9900000095367432</v>
      </c>
      <c r="Q395" s="213">
        <v>7.0199999809265137</v>
      </c>
    </row>
    <row r="396" spans="1:17">
      <c r="A396" s="178"/>
      <c r="B396" s="178"/>
      <c r="C396" s="174"/>
      <c r="D396" s="174"/>
      <c r="E396" s="176"/>
      <c r="F396" s="176"/>
      <c r="G396" s="176"/>
      <c r="H396" s="176"/>
      <c r="I396" s="176"/>
      <c r="J396" s="176"/>
      <c r="K396" s="176"/>
      <c r="L396" s="176"/>
      <c r="M396" s="177"/>
      <c r="N396" s="177"/>
      <c r="O396" s="177"/>
      <c r="P396" s="177"/>
      <c r="Q396" s="177"/>
    </row>
    <row r="397" spans="1:17">
      <c r="A397" s="178"/>
      <c r="B397" s="178" t="s">
        <v>888</v>
      </c>
      <c r="C397" s="208" t="s">
        <v>323</v>
      </c>
      <c r="D397" s="208"/>
      <c r="E397" s="180"/>
      <c r="F397" s="180"/>
      <c r="G397" s="180"/>
      <c r="H397" s="180"/>
      <c r="I397" s="180"/>
      <c r="J397" s="180"/>
      <c r="K397" s="180"/>
      <c r="L397" s="180"/>
      <c r="M397" s="181"/>
      <c r="N397" s="181"/>
      <c r="O397" s="181"/>
      <c r="P397" s="181"/>
      <c r="Q397" s="181"/>
    </row>
    <row r="398" spans="1:17">
      <c r="A398" s="178"/>
      <c r="B398" s="178"/>
      <c r="C398" s="178"/>
      <c r="D398" s="182" t="s">
        <v>1140</v>
      </c>
      <c r="E398" s="184">
        <v>115195</v>
      </c>
      <c r="F398" s="184">
        <v>30997</v>
      </c>
      <c r="G398" s="184">
        <v>146192</v>
      </c>
      <c r="H398" s="184">
        <v>4288</v>
      </c>
      <c r="I398" s="184"/>
      <c r="J398" s="184">
        <v>4</v>
      </c>
      <c r="K398" s="184">
        <v>34</v>
      </c>
      <c r="L398" s="184">
        <v>38</v>
      </c>
      <c r="M398" s="185">
        <v>36.75</v>
      </c>
      <c r="N398" s="185">
        <v>6.5</v>
      </c>
      <c r="O398" s="185">
        <v>1.8999999761581421</v>
      </c>
      <c r="P398" s="185">
        <v>3.5999999046325684</v>
      </c>
      <c r="Q398" s="185">
        <v>11.99999988079071</v>
      </c>
    </row>
    <row r="399" spans="1:17">
      <c r="A399" s="178"/>
      <c r="B399" s="178"/>
      <c r="C399" s="211" t="s">
        <v>890</v>
      </c>
      <c r="D399" s="211"/>
      <c r="E399" s="212">
        <v>115195</v>
      </c>
      <c r="F399" s="212">
        <v>30997</v>
      </c>
      <c r="G399" s="212">
        <v>146192</v>
      </c>
      <c r="H399" s="212">
        <v>4288</v>
      </c>
      <c r="I399" s="212"/>
      <c r="J399" s="212">
        <v>4</v>
      </c>
      <c r="K399" s="212">
        <v>34</v>
      </c>
      <c r="L399" s="212">
        <v>38</v>
      </c>
      <c r="M399" s="213">
        <v>36.75</v>
      </c>
      <c r="N399" s="213">
        <v>6.5</v>
      </c>
      <c r="O399" s="213">
        <v>1.8999999761581421</v>
      </c>
      <c r="P399" s="213">
        <v>3.5999999046325684</v>
      </c>
      <c r="Q399" s="213">
        <v>11.99999988079071</v>
      </c>
    </row>
    <row r="400" spans="1:17">
      <c r="A400" s="178"/>
      <c r="B400" s="178"/>
      <c r="C400" s="174"/>
      <c r="D400" s="174"/>
      <c r="E400" s="176"/>
      <c r="F400" s="176"/>
      <c r="G400" s="176"/>
      <c r="H400" s="176"/>
      <c r="I400" s="176"/>
      <c r="J400" s="176"/>
      <c r="K400" s="176"/>
      <c r="L400" s="176"/>
      <c r="M400" s="177"/>
      <c r="N400" s="177"/>
      <c r="O400" s="177"/>
      <c r="P400" s="177"/>
      <c r="Q400" s="177"/>
    </row>
    <row r="401" spans="1:17">
      <c r="A401" s="178"/>
      <c r="B401" s="178" t="s">
        <v>891</v>
      </c>
      <c r="C401" s="208" t="s">
        <v>308</v>
      </c>
      <c r="D401" s="208"/>
      <c r="E401" s="180"/>
      <c r="F401" s="180"/>
      <c r="G401" s="180"/>
      <c r="H401" s="180"/>
      <c r="I401" s="180"/>
      <c r="J401" s="180"/>
      <c r="K401" s="180"/>
      <c r="L401" s="180"/>
      <c r="M401" s="181"/>
      <c r="N401" s="181"/>
      <c r="O401" s="181"/>
      <c r="P401" s="181"/>
      <c r="Q401" s="181"/>
    </row>
    <row r="402" spans="1:17">
      <c r="A402" s="178"/>
      <c r="B402" s="178"/>
      <c r="C402" s="178"/>
      <c r="D402" s="182" t="s">
        <v>1141</v>
      </c>
      <c r="E402" s="184">
        <v>109401</v>
      </c>
      <c r="F402" s="184">
        <v>76214</v>
      </c>
      <c r="G402" s="184">
        <v>185615</v>
      </c>
      <c r="H402" s="184">
        <v>11734</v>
      </c>
      <c r="I402" s="184"/>
      <c r="J402" s="184">
        <v>1</v>
      </c>
      <c r="K402" s="184">
        <v>33</v>
      </c>
      <c r="L402" s="184">
        <v>34</v>
      </c>
      <c r="M402" s="185">
        <v>33.375</v>
      </c>
      <c r="N402" s="185">
        <v>3</v>
      </c>
      <c r="O402" s="185">
        <v>1.8999999761581421</v>
      </c>
      <c r="P402" s="185">
        <v>5.9800000190734863</v>
      </c>
      <c r="Q402" s="185">
        <v>10.879999995231628</v>
      </c>
    </row>
    <row r="403" spans="1:17">
      <c r="A403" s="178"/>
      <c r="B403" s="178"/>
      <c r="C403" s="178"/>
      <c r="D403" s="178" t="s">
        <v>1142</v>
      </c>
      <c r="E403" s="180">
        <v>70570</v>
      </c>
      <c r="F403" s="180">
        <v>16969</v>
      </c>
      <c r="G403" s="180">
        <v>87539</v>
      </c>
      <c r="H403" s="180">
        <v>6533</v>
      </c>
      <c r="I403" s="180"/>
      <c r="J403" s="180">
        <v>0</v>
      </c>
      <c r="K403" s="180">
        <v>20</v>
      </c>
      <c r="L403" s="180">
        <v>20</v>
      </c>
      <c r="M403" s="181">
        <v>19.75</v>
      </c>
      <c r="N403" s="181">
        <v>2.9900000095367432</v>
      </c>
      <c r="O403" s="181">
        <v>1.6000000238418579</v>
      </c>
      <c r="P403" s="181">
        <v>4.8000001907348633</v>
      </c>
      <c r="Q403" s="181">
        <v>9.3900002241134644</v>
      </c>
    </row>
    <row r="404" spans="1:17">
      <c r="A404" s="178"/>
      <c r="B404" s="178"/>
      <c r="C404" s="211" t="s">
        <v>894</v>
      </c>
      <c r="D404" s="211"/>
      <c r="E404" s="212">
        <v>179971</v>
      </c>
      <c r="F404" s="212">
        <v>93183</v>
      </c>
      <c r="G404" s="212">
        <v>273154</v>
      </c>
      <c r="H404" s="212">
        <v>18267</v>
      </c>
      <c r="I404" s="212"/>
      <c r="J404" s="212">
        <v>1</v>
      </c>
      <c r="K404" s="212">
        <v>53</v>
      </c>
      <c r="L404" s="212">
        <v>54</v>
      </c>
      <c r="M404" s="213">
        <v>53.125</v>
      </c>
      <c r="N404" s="213">
        <v>5.9900000095367432</v>
      </c>
      <c r="O404" s="213">
        <v>3.5</v>
      </c>
      <c r="P404" s="213">
        <v>10.78000020980835</v>
      </c>
      <c r="Q404" s="213">
        <v>20.270000219345093</v>
      </c>
    </row>
    <row r="405" spans="1:17">
      <c r="A405" s="178"/>
      <c r="B405" s="178"/>
      <c r="C405" s="174"/>
      <c r="D405" s="174"/>
      <c r="E405" s="176"/>
      <c r="F405" s="176"/>
      <c r="G405" s="176"/>
      <c r="H405" s="176"/>
      <c r="I405" s="176"/>
      <c r="J405" s="176"/>
      <c r="K405" s="176"/>
      <c r="L405" s="176"/>
      <c r="M405" s="177"/>
      <c r="N405" s="177"/>
      <c r="O405" s="177"/>
      <c r="P405" s="177"/>
      <c r="Q405" s="177"/>
    </row>
    <row r="406" spans="1:17">
      <c r="A406" s="178"/>
      <c r="B406" s="178" t="s">
        <v>895</v>
      </c>
      <c r="C406" s="208" t="s">
        <v>317</v>
      </c>
      <c r="D406" s="208"/>
      <c r="E406" s="180"/>
      <c r="F406" s="180"/>
      <c r="G406" s="180"/>
      <c r="H406" s="180"/>
      <c r="I406" s="180"/>
      <c r="J406" s="180"/>
      <c r="K406" s="180"/>
      <c r="L406" s="180"/>
      <c r="M406" s="181"/>
      <c r="N406" s="181"/>
      <c r="O406" s="181"/>
      <c r="P406" s="181"/>
      <c r="Q406" s="181"/>
    </row>
    <row r="407" spans="1:17">
      <c r="A407" s="178"/>
      <c r="B407" s="178"/>
      <c r="C407" s="178"/>
      <c r="D407" s="182" t="s">
        <v>1143</v>
      </c>
      <c r="E407" s="184">
        <v>142803</v>
      </c>
      <c r="F407" s="184">
        <v>44609</v>
      </c>
      <c r="G407" s="184">
        <v>187412</v>
      </c>
      <c r="H407" s="184">
        <v>22270</v>
      </c>
      <c r="I407" s="184">
        <v>2</v>
      </c>
      <c r="J407" s="184">
        <v>6</v>
      </c>
      <c r="K407" s="184">
        <v>28</v>
      </c>
      <c r="L407" s="184">
        <v>36</v>
      </c>
      <c r="M407" s="185">
        <v>32.75</v>
      </c>
      <c r="N407" s="185">
        <v>2.75</v>
      </c>
      <c r="O407" s="185">
        <v>2.5299999713897705</v>
      </c>
      <c r="P407" s="185">
        <v>11.130000114440918</v>
      </c>
      <c r="Q407" s="185">
        <v>16.410000085830688</v>
      </c>
    </row>
    <row r="408" spans="1:17">
      <c r="A408" s="178"/>
      <c r="B408" s="178"/>
      <c r="C408" s="211" t="s">
        <v>897</v>
      </c>
      <c r="D408" s="211"/>
      <c r="E408" s="212">
        <v>142803</v>
      </c>
      <c r="F408" s="212">
        <v>44609</v>
      </c>
      <c r="G408" s="212">
        <v>187412</v>
      </c>
      <c r="H408" s="212">
        <v>22270</v>
      </c>
      <c r="I408" s="212">
        <v>2</v>
      </c>
      <c r="J408" s="212">
        <v>6</v>
      </c>
      <c r="K408" s="212">
        <v>28</v>
      </c>
      <c r="L408" s="212">
        <v>36</v>
      </c>
      <c r="M408" s="213">
        <v>32.75</v>
      </c>
      <c r="N408" s="213">
        <v>2.75</v>
      </c>
      <c r="O408" s="213">
        <v>2.5299999713897705</v>
      </c>
      <c r="P408" s="213">
        <v>11.130000114440918</v>
      </c>
      <c r="Q408" s="213">
        <v>16.410000085830688</v>
      </c>
    </row>
    <row r="409" spans="1:17">
      <c r="A409" s="178"/>
      <c r="B409" s="178"/>
      <c r="C409" s="174"/>
      <c r="D409" s="174"/>
      <c r="E409" s="176"/>
      <c r="F409" s="176"/>
      <c r="G409" s="176"/>
      <c r="H409" s="176"/>
      <c r="I409" s="176"/>
      <c r="J409" s="176"/>
      <c r="K409" s="176"/>
      <c r="L409" s="176"/>
      <c r="M409" s="177"/>
      <c r="N409" s="177"/>
      <c r="O409" s="177"/>
      <c r="P409" s="177"/>
      <c r="Q409" s="177"/>
    </row>
    <row r="410" spans="1:17">
      <c r="A410" s="211" t="s">
        <v>898</v>
      </c>
      <c r="B410" s="211"/>
      <c r="C410" s="211"/>
      <c r="D410" s="211"/>
      <c r="E410" s="212">
        <v>3898475</v>
      </c>
      <c r="F410" s="212">
        <v>1493923</v>
      </c>
      <c r="G410" s="212">
        <v>5392398</v>
      </c>
      <c r="H410" s="212">
        <v>611648</v>
      </c>
      <c r="I410" s="212">
        <v>19</v>
      </c>
      <c r="J410" s="212">
        <v>58</v>
      </c>
      <c r="K410" s="212">
        <v>1456</v>
      </c>
      <c r="L410" s="212">
        <v>1533</v>
      </c>
      <c r="M410" s="213">
        <v>1523.75</v>
      </c>
      <c r="N410" s="213">
        <v>100.00000005960464</v>
      </c>
      <c r="O410" s="213">
        <v>100.62000000476837</v>
      </c>
      <c r="P410" s="213">
        <v>306.28000235557556</v>
      </c>
      <c r="Q410" s="213">
        <v>506.90000241994858</v>
      </c>
    </row>
    <row r="411" spans="1:17">
      <c r="A411" s="174"/>
      <c r="B411" s="174"/>
      <c r="C411" s="174"/>
      <c r="D411" s="174"/>
      <c r="E411" s="176"/>
      <c r="F411" s="176"/>
      <c r="G411" s="176"/>
      <c r="H411" s="176"/>
      <c r="I411" s="176"/>
      <c r="J411" s="176"/>
      <c r="K411" s="176"/>
      <c r="L411" s="176"/>
      <c r="M411" s="177"/>
      <c r="N411" s="177"/>
      <c r="O411" s="177"/>
      <c r="P411" s="177"/>
      <c r="Q411" s="177"/>
    </row>
    <row r="412" spans="1:17">
      <c r="A412" s="303" t="s">
        <v>152</v>
      </c>
      <c r="B412" s="304"/>
      <c r="C412" s="304"/>
      <c r="D412" s="304"/>
      <c r="E412" s="305">
        <v>42274584</v>
      </c>
      <c r="F412" s="305">
        <v>11328281</v>
      </c>
      <c r="G412" s="305">
        <v>53602865</v>
      </c>
      <c r="H412" s="306">
        <v>5940903</v>
      </c>
      <c r="I412" s="305">
        <v>111</v>
      </c>
      <c r="J412" s="305">
        <v>469</v>
      </c>
      <c r="K412" s="305">
        <v>15302</v>
      </c>
      <c r="L412" s="305">
        <v>15882</v>
      </c>
      <c r="M412" s="307">
        <v>16025.125</v>
      </c>
      <c r="N412" s="307">
        <v>1244.0600020289421</v>
      </c>
      <c r="O412" s="307">
        <v>970.34000193327665</v>
      </c>
      <c r="P412" s="307">
        <v>2853.9700030684471</v>
      </c>
      <c r="Q412" s="307">
        <v>5068.3700070306659</v>
      </c>
    </row>
    <row r="413" spans="1:17">
      <c r="A413" s="214"/>
      <c r="B413" s="211"/>
      <c r="C413" s="211"/>
      <c r="D413" s="211"/>
      <c r="E413" s="176"/>
      <c r="F413" s="176"/>
      <c r="G413" s="176"/>
      <c r="H413" s="176"/>
      <c r="I413" s="176"/>
      <c r="J413" s="176"/>
      <c r="K413" s="176"/>
      <c r="L413" s="176"/>
      <c r="M413" s="177"/>
      <c r="N413" s="177"/>
      <c r="O413" s="177"/>
      <c r="P413" s="177"/>
      <c r="Q413" s="177"/>
    </row>
    <row r="414" spans="1:17">
      <c r="A414" s="215" t="s">
        <v>1144</v>
      </c>
      <c r="B414" s="299"/>
      <c r="C414" s="299"/>
      <c r="D414" s="299"/>
      <c r="E414" s="14"/>
      <c r="F414" s="14"/>
      <c r="G414" s="14"/>
      <c r="H414" s="14"/>
      <c r="I414" s="14"/>
      <c r="J414" s="14"/>
      <c r="K414" s="14"/>
      <c r="L414" s="14"/>
      <c r="M414" s="162"/>
      <c r="N414" s="162"/>
      <c r="O414" s="162"/>
      <c r="P414" s="162"/>
      <c r="Q414" s="162"/>
    </row>
    <row r="415" spans="1:17">
      <c r="A415" s="208" t="s">
        <v>609</v>
      </c>
      <c r="B415" s="208"/>
      <c r="C415" s="208"/>
      <c r="D415" s="208"/>
      <c r="E415" s="209"/>
      <c r="F415" s="209"/>
      <c r="G415" s="209"/>
      <c r="H415" s="209"/>
      <c r="I415" s="209"/>
      <c r="J415" s="209"/>
      <c r="K415" s="209"/>
      <c r="L415" s="209"/>
      <c r="M415" s="210"/>
      <c r="N415" s="210"/>
      <c r="O415" s="210"/>
      <c r="P415" s="210"/>
      <c r="Q415" s="210"/>
    </row>
    <row r="416" spans="1:17">
      <c r="A416" s="178"/>
      <c r="B416" s="178" t="s">
        <v>440</v>
      </c>
      <c r="C416" s="208" t="s">
        <v>280</v>
      </c>
      <c r="D416" s="208"/>
      <c r="E416" s="180"/>
      <c r="F416" s="180"/>
      <c r="G416" s="180"/>
      <c r="H416" s="180"/>
      <c r="I416" s="180"/>
      <c r="J416" s="180"/>
      <c r="K416" s="180"/>
      <c r="L416" s="180"/>
      <c r="M416" s="181"/>
      <c r="N416" s="181"/>
      <c r="O416" s="181"/>
      <c r="P416" s="181"/>
      <c r="Q416" s="181"/>
    </row>
    <row r="417" spans="1:17">
      <c r="A417" s="178"/>
      <c r="B417" s="178"/>
      <c r="C417" s="178"/>
      <c r="D417" s="182" t="s">
        <v>1145</v>
      </c>
      <c r="E417" s="184"/>
      <c r="F417" s="184"/>
      <c r="G417" s="184"/>
      <c r="H417" s="184"/>
      <c r="I417" s="184"/>
      <c r="J417" s="184">
        <v>0</v>
      </c>
      <c r="K417" s="184">
        <v>37</v>
      </c>
      <c r="L417" s="184">
        <v>37</v>
      </c>
      <c r="M417" s="185">
        <v>39.75</v>
      </c>
      <c r="N417" s="185">
        <v>1</v>
      </c>
      <c r="O417" s="185">
        <v>2.7999999523162842</v>
      </c>
      <c r="P417" s="185">
        <v>7.5799999237060547</v>
      </c>
      <c r="Q417" s="185">
        <v>11.379999876022339</v>
      </c>
    </row>
    <row r="418" spans="1:17">
      <c r="A418" s="178"/>
      <c r="B418" s="178"/>
      <c r="C418" s="178"/>
      <c r="D418" s="178" t="s">
        <v>1146</v>
      </c>
      <c r="E418" s="180"/>
      <c r="F418" s="180"/>
      <c r="G418" s="180"/>
      <c r="H418" s="180"/>
      <c r="I418" s="180"/>
      <c r="J418" s="180">
        <v>1</v>
      </c>
      <c r="K418" s="180">
        <v>88</v>
      </c>
      <c r="L418" s="180">
        <v>89</v>
      </c>
      <c r="M418" s="181">
        <v>89.25</v>
      </c>
      <c r="N418" s="181">
        <v>5.3000001907348633</v>
      </c>
      <c r="O418" s="181">
        <v>5.4000000953674316</v>
      </c>
      <c r="P418" s="181">
        <v>10.449999809265137</v>
      </c>
      <c r="Q418" s="181">
        <v>21.150000095367432</v>
      </c>
    </row>
    <row r="419" spans="1:17">
      <c r="A419" s="178"/>
      <c r="B419" s="178"/>
      <c r="C419" s="178"/>
      <c r="D419" s="182" t="s">
        <v>1147</v>
      </c>
      <c r="E419" s="184"/>
      <c r="F419" s="184"/>
      <c r="G419" s="184"/>
      <c r="H419" s="184"/>
      <c r="I419" s="184"/>
      <c r="J419" s="184">
        <v>1</v>
      </c>
      <c r="K419" s="184">
        <v>98</v>
      </c>
      <c r="L419" s="184">
        <v>99</v>
      </c>
      <c r="M419" s="185">
        <v>98.125</v>
      </c>
      <c r="N419" s="185">
        <v>2</v>
      </c>
      <c r="O419" s="185">
        <v>16.799999237060547</v>
      </c>
      <c r="P419" s="185">
        <v>11.670000076293945</v>
      </c>
      <c r="Q419" s="185">
        <v>30.469999313354492</v>
      </c>
    </row>
    <row r="420" spans="1:17">
      <c r="A420" s="178"/>
      <c r="B420" s="178"/>
      <c r="C420" s="178"/>
      <c r="D420" s="178" t="s">
        <v>1148</v>
      </c>
      <c r="E420" s="180"/>
      <c r="F420" s="180"/>
      <c r="G420" s="180"/>
      <c r="H420" s="180"/>
      <c r="I420" s="180"/>
      <c r="J420" s="180">
        <v>3</v>
      </c>
      <c r="K420" s="180">
        <v>51</v>
      </c>
      <c r="L420" s="180">
        <v>54</v>
      </c>
      <c r="M420" s="181">
        <v>53.5</v>
      </c>
      <c r="N420" s="181">
        <v>4.9699997901916504</v>
      </c>
      <c r="O420" s="181">
        <v>2</v>
      </c>
      <c r="P420" s="181">
        <v>10.149999618530273</v>
      </c>
      <c r="Q420" s="181">
        <v>17.119999408721924</v>
      </c>
    </row>
    <row r="421" spans="1:17">
      <c r="A421" s="178"/>
      <c r="B421" s="178"/>
      <c r="C421" s="178"/>
      <c r="D421" s="182" t="s">
        <v>1149</v>
      </c>
      <c r="E421" s="184"/>
      <c r="F421" s="184"/>
      <c r="G421" s="184"/>
      <c r="H421" s="184"/>
      <c r="I421" s="184"/>
      <c r="J421" s="184">
        <v>0</v>
      </c>
      <c r="K421" s="184">
        <v>23</v>
      </c>
      <c r="L421" s="184">
        <v>23</v>
      </c>
      <c r="M421" s="185">
        <v>23</v>
      </c>
      <c r="N421" s="185">
        <v>2</v>
      </c>
      <c r="O421" s="185">
        <v>1.1499999761581421</v>
      </c>
      <c r="P421" s="185">
        <v>0</v>
      </c>
      <c r="Q421" s="185">
        <v>3.1499999761581421</v>
      </c>
    </row>
    <row r="422" spans="1:17">
      <c r="A422" s="178"/>
      <c r="B422" s="178"/>
      <c r="C422" s="178"/>
      <c r="D422" s="178" t="s">
        <v>1150</v>
      </c>
      <c r="E422" s="180"/>
      <c r="F422" s="180"/>
      <c r="G422" s="180"/>
      <c r="H422" s="180"/>
      <c r="I422" s="180"/>
      <c r="J422" s="180">
        <v>0</v>
      </c>
      <c r="K422" s="180">
        <v>130</v>
      </c>
      <c r="L422" s="180">
        <v>130</v>
      </c>
      <c r="M422" s="181">
        <v>135.75</v>
      </c>
      <c r="N422" s="181">
        <v>2</v>
      </c>
      <c r="O422" s="181">
        <v>7.4000000953674316</v>
      </c>
      <c r="P422" s="181">
        <v>31.370000839233398</v>
      </c>
      <c r="Q422" s="181">
        <v>40.77000093460083</v>
      </c>
    </row>
    <row r="423" spans="1:17">
      <c r="A423" s="178"/>
      <c r="B423" s="178"/>
      <c r="C423" s="178"/>
      <c r="D423" s="182" t="s">
        <v>1151</v>
      </c>
      <c r="E423" s="184"/>
      <c r="F423" s="184"/>
      <c r="G423" s="184"/>
      <c r="H423" s="184"/>
      <c r="I423" s="184"/>
      <c r="J423" s="184">
        <v>0</v>
      </c>
      <c r="K423" s="184">
        <v>76</v>
      </c>
      <c r="L423" s="184">
        <v>76</v>
      </c>
      <c r="M423" s="185">
        <v>77.75</v>
      </c>
      <c r="N423" s="185">
        <v>0.44999998807907104</v>
      </c>
      <c r="O423" s="185">
        <v>8.1000003814697266</v>
      </c>
      <c r="P423" s="185">
        <v>4.75</v>
      </c>
      <c r="Q423" s="185">
        <v>13.300000369548798</v>
      </c>
    </row>
    <row r="424" spans="1:17">
      <c r="A424" s="178"/>
      <c r="B424" s="178"/>
      <c r="C424" s="178"/>
      <c r="D424" s="178" t="s">
        <v>1152</v>
      </c>
      <c r="E424" s="180"/>
      <c r="F424" s="180"/>
      <c r="G424" s="180"/>
      <c r="H424" s="180"/>
      <c r="I424" s="180"/>
      <c r="J424" s="180">
        <v>1</v>
      </c>
      <c r="K424" s="180">
        <v>24</v>
      </c>
      <c r="L424" s="180">
        <v>25</v>
      </c>
      <c r="M424" s="181">
        <v>24</v>
      </c>
      <c r="N424" s="181">
        <v>1</v>
      </c>
      <c r="O424" s="181">
        <v>0</v>
      </c>
      <c r="P424" s="181">
        <v>5.0999999046325684</v>
      </c>
      <c r="Q424" s="181">
        <v>6.0999999046325684</v>
      </c>
    </row>
    <row r="425" spans="1:17">
      <c r="A425" s="178"/>
      <c r="B425" s="178"/>
      <c r="C425" s="178"/>
      <c r="D425" s="182" t="s">
        <v>1153</v>
      </c>
      <c r="E425" s="184"/>
      <c r="F425" s="184"/>
      <c r="G425" s="184"/>
      <c r="H425" s="184"/>
      <c r="I425" s="184"/>
      <c r="J425" s="184">
        <v>1</v>
      </c>
      <c r="K425" s="184">
        <v>20</v>
      </c>
      <c r="L425" s="184">
        <v>21</v>
      </c>
      <c r="M425" s="185">
        <v>20.625</v>
      </c>
      <c r="N425" s="185">
        <v>0.30000001192092896</v>
      </c>
      <c r="O425" s="185">
        <v>0</v>
      </c>
      <c r="P425" s="185">
        <v>2.5999999046325684</v>
      </c>
      <c r="Q425" s="185">
        <v>2.8999999165534973</v>
      </c>
    </row>
    <row r="426" spans="1:17">
      <c r="A426" s="178"/>
      <c r="B426" s="178"/>
      <c r="C426" s="178"/>
      <c r="D426" s="178" t="s">
        <v>1154</v>
      </c>
      <c r="E426" s="180"/>
      <c r="F426" s="180"/>
      <c r="G426" s="180"/>
      <c r="H426" s="180"/>
      <c r="I426" s="180">
        <v>2</v>
      </c>
      <c r="J426" s="180">
        <v>0</v>
      </c>
      <c r="K426" s="180">
        <v>113</v>
      </c>
      <c r="L426" s="180">
        <v>115</v>
      </c>
      <c r="M426" s="181">
        <v>113.125</v>
      </c>
      <c r="N426" s="181">
        <v>4.1999998092651367</v>
      </c>
      <c r="O426" s="181">
        <v>12.199999809265137</v>
      </c>
      <c r="P426" s="181">
        <v>7</v>
      </c>
      <c r="Q426" s="181">
        <v>23.399999618530273</v>
      </c>
    </row>
    <row r="427" spans="1:17">
      <c r="A427" s="178"/>
      <c r="B427" s="178"/>
      <c r="C427" s="178"/>
      <c r="D427" s="182" t="s">
        <v>1155</v>
      </c>
      <c r="E427" s="184"/>
      <c r="F427" s="184"/>
      <c r="G427" s="184"/>
      <c r="H427" s="184"/>
      <c r="I427" s="184"/>
      <c r="J427" s="184">
        <v>0</v>
      </c>
      <c r="K427" s="184">
        <v>68</v>
      </c>
      <c r="L427" s="184">
        <v>68</v>
      </c>
      <c r="M427" s="185">
        <v>68</v>
      </c>
      <c r="N427" s="185">
        <v>1</v>
      </c>
      <c r="O427" s="185">
        <v>6.5</v>
      </c>
      <c r="P427" s="185">
        <v>16.5</v>
      </c>
      <c r="Q427" s="185">
        <v>24</v>
      </c>
    </row>
    <row r="428" spans="1:17">
      <c r="A428" s="178"/>
      <c r="B428" s="178"/>
      <c r="C428" s="178"/>
      <c r="D428" s="178" t="s">
        <v>1156</v>
      </c>
      <c r="E428" s="180"/>
      <c r="F428" s="180"/>
      <c r="G428" s="180"/>
      <c r="H428" s="180"/>
      <c r="I428" s="180"/>
      <c r="J428" s="180">
        <v>2</v>
      </c>
      <c r="K428" s="180">
        <v>37</v>
      </c>
      <c r="L428" s="180">
        <v>39</v>
      </c>
      <c r="M428" s="181">
        <v>38.5</v>
      </c>
      <c r="N428" s="181">
        <v>2.25</v>
      </c>
      <c r="O428" s="181">
        <v>0</v>
      </c>
      <c r="P428" s="181">
        <v>9</v>
      </c>
      <c r="Q428" s="181">
        <v>11.25</v>
      </c>
    </row>
    <row r="429" spans="1:17">
      <c r="A429" s="178"/>
      <c r="B429" s="178"/>
      <c r="C429" s="178"/>
      <c r="D429" s="182" t="s">
        <v>1157</v>
      </c>
      <c r="E429" s="184"/>
      <c r="F429" s="184"/>
      <c r="G429" s="184"/>
      <c r="H429" s="184"/>
      <c r="I429" s="184"/>
      <c r="J429" s="184">
        <v>0</v>
      </c>
      <c r="K429" s="184">
        <v>127</v>
      </c>
      <c r="L429" s="184">
        <v>127</v>
      </c>
      <c r="M429" s="185">
        <v>128.25</v>
      </c>
      <c r="N429" s="185">
        <v>3</v>
      </c>
      <c r="O429" s="185">
        <v>7.690000057220459</v>
      </c>
      <c r="P429" s="185">
        <v>26.260000228881836</v>
      </c>
      <c r="Q429" s="185">
        <v>36.950000286102295</v>
      </c>
    </row>
    <row r="430" spans="1:17">
      <c r="A430" s="178"/>
      <c r="B430" s="178"/>
      <c r="C430" s="178"/>
      <c r="D430" s="178" t="s">
        <v>1158</v>
      </c>
      <c r="E430" s="180"/>
      <c r="F430" s="180"/>
      <c r="G430" s="180"/>
      <c r="H430" s="180"/>
      <c r="I430" s="180"/>
      <c r="J430" s="180">
        <v>0</v>
      </c>
      <c r="K430" s="180">
        <v>72</v>
      </c>
      <c r="L430" s="180">
        <v>72</v>
      </c>
      <c r="M430" s="181">
        <v>74</v>
      </c>
      <c r="N430" s="181">
        <v>8.8100004196166992</v>
      </c>
      <c r="O430" s="181">
        <v>0.68000000715255737</v>
      </c>
      <c r="P430" s="181">
        <v>10.25</v>
      </c>
      <c r="Q430" s="181">
        <v>19.740000426769257</v>
      </c>
    </row>
    <row r="431" spans="1:17">
      <c r="A431" s="178"/>
      <c r="B431" s="178"/>
      <c r="C431" s="178"/>
      <c r="D431" s="182" t="s">
        <v>1159</v>
      </c>
      <c r="E431" s="184"/>
      <c r="F431" s="184"/>
      <c r="G431" s="184"/>
      <c r="H431" s="184"/>
      <c r="I431" s="184"/>
      <c r="J431" s="184">
        <v>1</v>
      </c>
      <c r="K431" s="184">
        <v>51</v>
      </c>
      <c r="L431" s="184">
        <v>52</v>
      </c>
      <c r="M431" s="185">
        <v>52.875</v>
      </c>
      <c r="N431" s="185">
        <v>2</v>
      </c>
      <c r="O431" s="185">
        <v>2.7999999523162842</v>
      </c>
      <c r="P431" s="185">
        <v>8</v>
      </c>
      <c r="Q431" s="185">
        <v>12.799999952316284</v>
      </c>
    </row>
    <row r="432" spans="1:17">
      <c r="A432" s="178"/>
      <c r="B432" s="178"/>
      <c r="C432" s="178"/>
      <c r="D432" s="178" t="s">
        <v>1160</v>
      </c>
      <c r="E432" s="180"/>
      <c r="F432" s="180"/>
      <c r="G432" s="180"/>
      <c r="H432" s="180"/>
      <c r="I432" s="180"/>
      <c r="J432" s="180">
        <v>0</v>
      </c>
      <c r="K432" s="180">
        <v>50</v>
      </c>
      <c r="L432" s="180">
        <v>50</v>
      </c>
      <c r="M432" s="181">
        <v>50</v>
      </c>
      <c r="N432" s="181">
        <v>1</v>
      </c>
      <c r="O432" s="181">
        <v>4.0300002098083496</v>
      </c>
      <c r="P432" s="181">
        <v>14</v>
      </c>
      <c r="Q432" s="181">
        <v>19.03000020980835</v>
      </c>
    </row>
    <row r="433" spans="1:17">
      <c r="A433" s="178"/>
      <c r="B433" s="178"/>
      <c r="C433" s="178"/>
      <c r="D433" s="182" t="s">
        <v>1161</v>
      </c>
      <c r="E433" s="184"/>
      <c r="F433" s="184"/>
      <c r="G433" s="184"/>
      <c r="H433" s="184"/>
      <c r="I433" s="184"/>
      <c r="J433" s="184">
        <v>0</v>
      </c>
      <c r="K433" s="184">
        <v>52</v>
      </c>
      <c r="L433" s="184">
        <v>52</v>
      </c>
      <c r="M433" s="185">
        <v>52.625</v>
      </c>
      <c r="N433" s="185">
        <v>0.69999998807907104</v>
      </c>
      <c r="O433" s="185">
        <v>0</v>
      </c>
      <c r="P433" s="185">
        <v>15.300000190734863</v>
      </c>
      <c r="Q433" s="185">
        <v>16.000000178813934</v>
      </c>
    </row>
    <row r="434" spans="1:17">
      <c r="A434" s="178"/>
      <c r="B434" s="178"/>
      <c r="C434" s="178"/>
      <c r="D434" s="178" t="s">
        <v>1162</v>
      </c>
      <c r="E434" s="180"/>
      <c r="F434" s="180"/>
      <c r="G434" s="180"/>
      <c r="H434" s="180"/>
      <c r="I434" s="180"/>
      <c r="J434" s="180">
        <v>0</v>
      </c>
      <c r="K434" s="180">
        <v>84</v>
      </c>
      <c r="L434" s="180">
        <v>84</v>
      </c>
      <c r="M434" s="181">
        <v>87.625</v>
      </c>
      <c r="N434" s="181">
        <v>3.1500000953674316</v>
      </c>
      <c r="O434" s="181">
        <v>5</v>
      </c>
      <c r="P434" s="181">
        <v>13.25</v>
      </c>
      <c r="Q434" s="181">
        <v>21.400000095367432</v>
      </c>
    </row>
    <row r="435" spans="1:17">
      <c r="A435" s="178"/>
      <c r="B435" s="178"/>
      <c r="C435" s="178"/>
      <c r="D435" s="182" t="s">
        <v>1163</v>
      </c>
      <c r="E435" s="184"/>
      <c r="F435" s="184"/>
      <c r="G435" s="184"/>
      <c r="H435" s="184"/>
      <c r="I435" s="184"/>
      <c r="J435" s="184">
        <v>0</v>
      </c>
      <c r="K435" s="184">
        <v>79</v>
      </c>
      <c r="L435" s="184">
        <v>79</v>
      </c>
      <c r="M435" s="185">
        <v>79</v>
      </c>
      <c r="N435" s="185">
        <v>7.119999885559082</v>
      </c>
      <c r="O435" s="185">
        <v>0</v>
      </c>
      <c r="P435" s="185">
        <v>15.550000190734863</v>
      </c>
      <c r="Q435" s="185">
        <v>22.670000076293945</v>
      </c>
    </row>
    <row r="436" spans="1:17">
      <c r="A436" s="178"/>
      <c r="B436" s="178"/>
      <c r="C436" s="211" t="s">
        <v>648</v>
      </c>
      <c r="D436" s="211"/>
      <c r="E436" s="212"/>
      <c r="F436" s="212"/>
      <c r="G436" s="212"/>
      <c r="H436" s="212"/>
      <c r="I436" s="212">
        <v>2</v>
      </c>
      <c r="J436" s="212">
        <v>10</v>
      </c>
      <c r="K436" s="212">
        <v>1280</v>
      </c>
      <c r="L436" s="212">
        <v>1292</v>
      </c>
      <c r="M436" s="213">
        <v>1305.75</v>
      </c>
      <c r="N436" s="213">
        <v>52.250000178813934</v>
      </c>
      <c r="O436" s="213">
        <v>82.54999977350235</v>
      </c>
      <c r="P436" s="213">
        <v>218.78000068664551</v>
      </c>
      <c r="Q436" s="213">
        <v>353.58000063896179</v>
      </c>
    </row>
    <row r="437" spans="1:17">
      <c r="A437" s="178"/>
      <c r="B437" s="178"/>
      <c r="C437" s="174"/>
      <c r="D437" s="174"/>
      <c r="E437" s="176"/>
      <c r="F437" s="176"/>
      <c r="G437" s="176"/>
      <c r="H437" s="176"/>
      <c r="I437" s="176"/>
      <c r="J437" s="176"/>
      <c r="K437" s="176"/>
      <c r="L437" s="176"/>
      <c r="M437" s="177"/>
      <c r="N437" s="177"/>
      <c r="O437" s="177"/>
      <c r="P437" s="177"/>
      <c r="Q437" s="177"/>
    </row>
    <row r="438" spans="1:17">
      <c r="A438" s="178"/>
      <c r="B438" s="178" t="s">
        <v>649</v>
      </c>
      <c r="C438" s="208" t="s">
        <v>281</v>
      </c>
      <c r="D438" s="208"/>
      <c r="E438" s="180"/>
      <c r="F438" s="180"/>
      <c r="G438" s="180"/>
      <c r="H438" s="180"/>
      <c r="I438" s="180"/>
      <c r="J438" s="180"/>
      <c r="K438" s="180"/>
      <c r="L438" s="180"/>
      <c r="M438" s="181"/>
      <c r="N438" s="181"/>
      <c r="O438" s="181"/>
      <c r="P438" s="181"/>
      <c r="Q438" s="181"/>
    </row>
    <row r="439" spans="1:17">
      <c r="A439" s="178"/>
      <c r="B439" s="178"/>
      <c r="C439" s="178"/>
      <c r="D439" s="182" t="s">
        <v>1164</v>
      </c>
      <c r="E439" s="184"/>
      <c r="F439" s="184"/>
      <c r="G439" s="184"/>
      <c r="H439" s="184"/>
      <c r="I439" s="184"/>
      <c r="J439" s="184">
        <v>2</v>
      </c>
      <c r="K439" s="184">
        <v>111</v>
      </c>
      <c r="L439" s="184">
        <v>113</v>
      </c>
      <c r="M439" s="185">
        <v>112.875</v>
      </c>
      <c r="N439" s="185">
        <v>13</v>
      </c>
      <c r="O439" s="185">
        <v>3</v>
      </c>
      <c r="P439" s="185">
        <v>11</v>
      </c>
      <c r="Q439" s="185">
        <v>27</v>
      </c>
    </row>
    <row r="440" spans="1:17">
      <c r="A440" s="178"/>
      <c r="B440" s="178"/>
      <c r="C440" s="178"/>
      <c r="D440" s="178" t="s">
        <v>1165</v>
      </c>
      <c r="E440" s="180"/>
      <c r="F440" s="180"/>
      <c r="G440" s="180"/>
      <c r="H440" s="180"/>
      <c r="I440" s="180"/>
      <c r="J440" s="180">
        <v>2</v>
      </c>
      <c r="K440" s="180">
        <v>99</v>
      </c>
      <c r="L440" s="180">
        <v>101</v>
      </c>
      <c r="M440" s="181">
        <v>100.875</v>
      </c>
      <c r="N440" s="181">
        <v>3.880000114440918</v>
      </c>
      <c r="O440" s="181">
        <v>11.699999809265137</v>
      </c>
      <c r="P440" s="181">
        <v>13.939999580383301</v>
      </c>
      <c r="Q440" s="181">
        <v>29.519999504089355</v>
      </c>
    </row>
    <row r="441" spans="1:17">
      <c r="A441" s="178"/>
      <c r="B441" s="178"/>
      <c r="C441" s="178"/>
      <c r="D441" s="182" t="s">
        <v>1166</v>
      </c>
      <c r="E441" s="184"/>
      <c r="F441" s="184"/>
      <c r="G441" s="184"/>
      <c r="H441" s="184"/>
      <c r="I441" s="184"/>
      <c r="J441" s="184">
        <v>0</v>
      </c>
      <c r="K441" s="184">
        <v>20</v>
      </c>
      <c r="L441" s="184">
        <v>20</v>
      </c>
      <c r="M441" s="185">
        <v>20</v>
      </c>
      <c r="N441" s="185">
        <v>0</v>
      </c>
      <c r="O441" s="185">
        <v>1</v>
      </c>
      <c r="P441" s="185">
        <v>2.7999999523162842</v>
      </c>
      <c r="Q441" s="185">
        <v>3.7999999523162842</v>
      </c>
    </row>
    <row r="442" spans="1:17">
      <c r="A442" s="178"/>
      <c r="B442" s="178"/>
      <c r="C442" s="211" t="s">
        <v>659</v>
      </c>
      <c r="D442" s="211"/>
      <c r="E442" s="212"/>
      <c r="F442" s="212"/>
      <c r="G442" s="212"/>
      <c r="H442" s="212"/>
      <c r="I442" s="212"/>
      <c r="J442" s="212">
        <v>4</v>
      </c>
      <c r="K442" s="212">
        <v>230</v>
      </c>
      <c r="L442" s="212">
        <v>234</v>
      </c>
      <c r="M442" s="213">
        <v>233.75</v>
      </c>
      <c r="N442" s="213">
        <v>16.880000114440918</v>
      </c>
      <c r="O442" s="213">
        <v>15.699999809265137</v>
      </c>
      <c r="P442" s="213">
        <v>27.739999532699585</v>
      </c>
      <c r="Q442" s="213">
        <v>60.31999945640564</v>
      </c>
    </row>
    <row r="443" spans="1:17">
      <c r="A443" s="178"/>
      <c r="B443" s="178"/>
      <c r="C443" s="174"/>
      <c r="D443" s="174"/>
      <c r="E443" s="176"/>
      <c r="F443" s="176"/>
      <c r="G443" s="176"/>
      <c r="H443" s="176"/>
      <c r="I443" s="176"/>
      <c r="J443" s="176"/>
      <c r="K443" s="176"/>
      <c r="L443" s="176"/>
      <c r="M443" s="177"/>
      <c r="N443" s="177"/>
      <c r="O443" s="177"/>
      <c r="P443" s="177"/>
      <c r="Q443" s="177"/>
    </row>
    <row r="444" spans="1:17">
      <c r="A444" s="178"/>
      <c r="B444" s="178" t="s">
        <v>663</v>
      </c>
      <c r="C444" s="208" t="s">
        <v>284</v>
      </c>
      <c r="D444" s="208"/>
      <c r="E444" s="180"/>
      <c r="F444" s="180"/>
      <c r="G444" s="180"/>
      <c r="H444" s="180"/>
      <c r="I444" s="180"/>
      <c r="J444" s="180"/>
      <c r="K444" s="180"/>
      <c r="L444" s="180"/>
      <c r="M444" s="181"/>
      <c r="N444" s="181"/>
      <c r="O444" s="181"/>
      <c r="P444" s="181"/>
      <c r="Q444" s="181"/>
    </row>
    <row r="445" spans="1:17">
      <c r="A445" s="178"/>
      <c r="B445" s="178"/>
      <c r="C445" s="178"/>
      <c r="D445" s="182" t="s">
        <v>1167</v>
      </c>
      <c r="E445" s="184"/>
      <c r="F445" s="184"/>
      <c r="G445" s="184"/>
      <c r="H445" s="184"/>
      <c r="I445" s="184"/>
      <c r="J445" s="184">
        <v>1</v>
      </c>
      <c r="K445" s="184">
        <v>34</v>
      </c>
      <c r="L445" s="184">
        <v>35</v>
      </c>
      <c r="M445" s="185">
        <v>34.125</v>
      </c>
      <c r="N445" s="185">
        <v>1.7999999523162842</v>
      </c>
      <c r="O445" s="185">
        <v>1.7999999523162842</v>
      </c>
      <c r="P445" s="185">
        <v>2.25</v>
      </c>
      <c r="Q445" s="185">
        <v>5.8499999046325684</v>
      </c>
    </row>
    <row r="446" spans="1:17">
      <c r="A446" s="178"/>
      <c r="B446" s="178"/>
      <c r="C446" s="178"/>
      <c r="D446" s="178" t="s">
        <v>1168</v>
      </c>
      <c r="E446" s="180"/>
      <c r="F446" s="180"/>
      <c r="G446" s="180"/>
      <c r="H446" s="180"/>
      <c r="I446" s="180">
        <v>2</v>
      </c>
      <c r="J446" s="180">
        <v>2</v>
      </c>
      <c r="K446" s="180">
        <v>91</v>
      </c>
      <c r="L446" s="180">
        <v>95</v>
      </c>
      <c r="M446" s="181">
        <v>93.875</v>
      </c>
      <c r="N446" s="181">
        <v>0</v>
      </c>
      <c r="O446" s="181">
        <v>8.2899999618530273</v>
      </c>
      <c r="P446" s="181">
        <v>17.670000076293945</v>
      </c>
      <c r="Q446" s="181">
        <v>25.960000038146973</v>
      </c>
    </row>
    <row r="447" spans="1:17">
      <c r="A447" s="178"/>
      <c r="B447" s="178"/>
      <c r="C447" s="178"/>
      <c r="D447" s="182" t="s">
        <v>1169</v>
      </c>
      <c r="E447" s="184"/>
      <c r="F447" s="184"/>
      <c r="G447" s="184"/>
      <c r="H447" s="184"/>
      <c r="I447" s="184"/>
      <c r="J447" s="184">
        <v>1</v>
      </c>
      <c r="K447" s="184">
        <v>95</v>
      </c>
      <c r="L447" s="184">
        <v>96</v>
      </c>
      <c r="M447" s="185">
        <v>97</v>
      </c>
      <c r="N447" s="185">
        <v>4.619999885559082</v>
      </c>
      <c r="O447" s="185">
        <v>4.690000057220459</v>
      </c>
      <c r="P447" s="185">
        <v>17.059999465942383</v>
      </c>
      <c r="Q447" s="185">
        <v>26.369999408721924</v>
      </c>
    </row>
    <row r="448" spans="1:17">
      <c r="A448" s="178"/>
      <c r="B448" s="178"/>
      <c r="C448" s="178"/>
      <c r="D448" s="178" t="s">
        <v>1170</v>
      </c>
      <c r="E448" s="180"/>
      <c r="F448" s="180"/>
      <c r="G448" s="180"/>
      <c r="H448" s="180"/>
      <c r="I448" s="180">
        <v>1</v>
      </c>
      <c r="J448" s="180">
        <v>2</v>
      </c>
      <c r="K448" s="180">
        <v>48</v>
      </c>
      <c r="L448" s="180">
        <v>51</v>
      </c>
      <c r="M448" s="181">
        <v>50.125</v>
      </c>
      <c r="N448" s="181">
        <v>1</v>
      </c>
      <c r="O448" s="181">
        <v>3</v>
      </c>
      <c r="P448" s="181">
        <v>13.600000381469727</v>
      </c>
      <c r="Q448" s="181">
        <v>17.600000381469727</v>
      </c>
    </row>
    <row r="449" spans="1:17">
      <c r="A449" s="178"/>
      <c r="B449" s="178"/>
      <c r="C449" s="178"/>
      <c r="D449" s="182" t="s">
        <v>1171</v>
      </c>
      <c r="E449" s="184"/>
      <c r="F449" s="184"/>
      <c r="G449" s="184"/>
      <c r="H449" s="184"/>
      <c r="I449" s="184">
        <v>1</v>
      </c>
      <c r="J449" s="184">
        <v>1</v>
      </c>
      <c r="K449" s="184">
        <v>109</v>
      </c>
      <c r="L449" s="184">
        <v>111</v>
      </c>
      <c r="M449" s="185">
        <v>113</v>
      </c>
      <c r="N449" s="185">
        <v>3</v>
      </c>
      <c r="O449" s="185">
        <v>9.380000114440918</v>
      </c>
      <c r="P449" s="185">
        <v>23.670000076293945</v>
      </c>
      <c r="Q449" s="185">
        <v>36.050000190734863</v>
      </c>
    </row>
    <row r="450" spans="1:17">
      <c r="A450" s="178"/>
      <c r="B450" s="178"/>
      <c r="C450" s="211" t="s">
        <v>670</v>
      </c>
      <c r="D450" s="211"/>
      <c r="E450" s="212"/>
      <c r="F450" s="212"/>
      <c r="G450" s="212"/>
      <c r="H450" s="212"/>
      <c r="I450" s="212">
        <v>4</v>
      </c>
      <c r="J450" s="212">
        <v>7</v>
      </c>
      <c r="K450" s="212">
        <v>377</v>
      </c>
      <c r="L450" s="212">
        <v>388</v>
      </c>
      <c r="M450" s="213">
        <v>388.125</v>
      </c>
      <c r="N450" s="213">
        <v>10.419999837875366</v>
      </c>
      <c r="O450" s="213">
        <v>27.160000085830688</v>
      </c>
      <c r="P450" s="213">
        <v>74.25</v>
      </c>
      <c r="Q450" s="213">
        <v>111.82999992370605</v>
      </c>
    </row>
    <row r="451" spans="1:17">
      <c r="A451" s="178"/>
      <c r="B451" s="178"/>
      <c r="C451" s="174"/>
      <c r="D451" s="174"/>
      <c r="E451" s="176"/>
      <c r="F451" s="176"/>
      <c r="G451" s="176"/>
      <c r="H451" s="176"/>
      <c r="I451" s="176"/>
      <c r="J451" s="176"/>
      <c r="K451" s="176"/>
      <c r="L451" s="176"/>
      <c r="M451" s="177"/>
      <c r="N451" s="177"/>
      <c r="O451" s="177"/>
      <c r="P451" s="177"/>
      <c r="Q451" s="177"/>
    </row>
    <row r="452" spans="1:17">
      <c r="A452" s="178"/>
      <c r="B452" s="178" t="s">
        <v>671</v>
      </c>
      <c r="C452" s="208" t="s">
        <v>282</v>
      </c>
      <c r="D452" s="208"/>
      <c r="E452" s="180"/>
      <c r="F452" s="180"/>
      <c r="G452" s="180"/>
      <c r="H452" s="180"/>
      <c r="I452" s="180"/>
      <c r="J452" s="180"/>
      <c r="K452" s="180"/>
      <c r="L452" s="180"/>
      <c r="M452" s="181"/>
      <c r="N452" s="181"/>
      <c r="O452" s="181"/>
      <c r="P452" s="181"/>
      <c r="Q452" s="181"/>
    </row>
    <row r="453" spans="1:17">
      <c r="A453" s="178"/>
      <c r="B453" s="178"/>
      <c r="C453" s="178"/>
      <c r="D453" s="182" t="s">
        <v>1333</v>
      </c>
      <c r="E453" s="184"/>
      <c r="F453" s="184"/>
      <c r="G453" s="184"/>
      <c r="H453" s="184"/>
      <c r="I453" s="184"/>
      <c r="J453" s="184">
        <v>0</v>
      </c>
      <c r="K453" s="184">
        <v>36</v>
      </c>
      <c r="L453" s="184">
        <v>36</v>
      </c>
      <c r="M453" s="185">
        <v>36.75</v>
      </c>
      <c r="N453" s="185">
        <v>0</v>
      </c>
      <c r="O453" s="185">
        <v>2.2000000476837158</v>
      </c>
      <c r="P453" s="185">
        <v>8.1400003433227539</v>
      </c>
      <c r="Q453" s="185">
        <v>10.34000039100647</v>
      </c>
    </row>
    <row r="454" spans="1:17">
      <c r="A454" s="178"/>
      <c r="B454" s="178"/>
      <c r="C454" s="178"/>
      <c r="D454" s="178" t="s">
        <v>1173</v>
      </c>
      <c r="E454" s="180"/>
      <c r="F454" s="180"/>
      <c r="G454" s="180"/>
      <c r="H454" s="180"/>
      <c r="I454" s="180"/>
      <c r="J454" s="180">
        <v>4</v>
      </c>
      <c r="K454" s="180">
        <v>154</v>
      </c>
      <c r="L454" s="180">
        <v>158</v>
      </c>
      <c r="M454" s="181">
        <v>160.5</v>
      </c>
      <c r="N454" s="181">
        <v>4.8600001335144043</v>
      </c>
      <c r="O454" s="181">
        <v>11.600000381469727</v>
      </c>
      <c r="P454" s="181">
        <v>25.940000534057617</v>
      </c>
      <c r="Q454" s="181">
        <v>42.400001049041748</v>
      </c>
    </row>
    <row r="455" spans="1:17">
      <c r="A455" s="178"/>
      <c r="B455" s="178"/>
      <c r="C455" s="211" t="s">
        <v>681</v>
      </c>
      <c r="D455" s="211"/>
      <c r="E455" s="212"/>
      <c r="F455" s="212"/>
      <c r="G455" s="212"/>
      <c r="H455" s="212"/>
      <c r="I455" s="212"/>
      <c r="J455" s="212">
        <v>4</v>
      </c>
      <c r="K455" s="212">
        <v>190</v>
      </c>
      <c r="L455" s="212">
        <v>194</v>
      </c>
      <c r="M455" s="213">
        <v>197.25</v>
      </c>
      <c r="N455" s="213">
        <v>4.8600001335144043</v>
      </c>
      <c r="O455" s="213">
        <v>13.800000429153442</v>
      </c>
      <c r="P455" s="213">
        <v>34.080000877380371</v>
      </c>
      <c r="Q455" s="213">
        <v>52.740001440048218</v>
      </c>
    </row>
    <row r="456" spans="1:17">
      <c r="A456" s="178"/>
      <c r="B456" s="178"/>
      <c r="C456" s="174"/>
      <c r="D456" s="174"/>
      <c r="E456" s="176"/>
      <c r="F456" s="176"/>
      <c r="G456" s="176"/>
      <c r="H456" s="176"/>
      <c r="I456" s="176"/>
      <c r="J456" s="176"/>
      <c r="K456" s="176"/>
      <c r="L456" s="176"/>
      <c r="M456" s="177"/>
      <c r="N456" s="177"/>
      <c r="O456" s="177"/>
      <c r="P456" s="177"/>
      <c r="Q456" s="177"/>
    </row>
    <row r="457" spans="1:17">
      <c r="A457" s="211" t="s">
        <v>689</v>
      </c>
      <c r="B457" s="211"/>
      <c r="C457" s="211"/>
      <c r="D457" s="211"/>
      <c r="E457" s="212"/>
      <c r="F457" s="212"/>
      <c r="G457" s="212"/>
      <c r="H457" s="212"/>
      <c r="I457" s="212">
        <v>6</v>
      </c>
      <c r="J457" s="212">
        <v>25</v>
      </c>
      <c r="K457" s="212">
        <v>2077</v>
      </c>
      <c r="L457" s="212">
        <v>2108</v>
      </c>
      <c r="M457" s="213">
        <v>2124.875</v>
      </c>
      <c r="N457" s="213">
        <v>84.410000264644623</v>
      </c>
      <c r="O457" s="213">
        <v>139.21000009775162</v>
      </c>
      <c r="P457" s="213">
        <v>354.85000109672546</v>
      </c>
      <c r="Q457" s="213">
        <v>578.4700014591217</v>
      </c>
    </row>
    <row r="458" spans="1:17">
      <c r="A458" s="174"/>
      <c r="B458" s="174"/>
      <c r="C458" s="174"/>
      <c r="D458" s="174"/>
      <c r="E458" s="176"/>
      <c r="F458" s="176"/>
      <c r="G458" s="176"/>
      <c r="H458" s="176"/>
      <c r="I458" s="176"/>
      <c r="J458" s="176"/>
      <c r="K458" s="176"/>
      <c r="L458" s="176"/>
      <c r="M458" s="177"/>
      <c r="N458" s="177"/>
      <c r="O458" s="177"/>
      <c r="P458" s="177"/>
      <c r="Q458" s="177"/>
    </row>
    <row r="459" spans="1:17">
      <c r="A459" s="208" t="s">
        <v>690</v>
      </c>
      <c r="B459" s="208"/>
      <c r="C459" s="208"/>
      <c r="D459" s="208"/>
      <c r="E459" s="180"/>
      <c r="F459" s="180"/>
      <c r="G459" s="180"/>
      <c r="H459" s="180"/>
      <c r="I459" s="180"/>
      <c r="J459" s="180"/>
      <c r="K459" s="180"/>
      <c r="L459" s="180"/>
      <c r="M459" s="181"/>
      <c r="N459" s="181"/>
      <c r="O459" s="181"/>
      <c r="P459" s="181"/>
      <c r="Q459" s="181"/>
    </row>
    <row r="460" spans="1:17">
      <c r="A460" s="178"/>
      <c r="B460" s="178" t="s">
        <v>691</v>
      </c>
      <c r="C460" s="208" t="s">
        <v>283</v>
      </c>
      <c r="D460" s="208"/>
      <c r="E460" s="180"/>
      <c r="F460" s="180"/>
      <c r="G460" s="180"/>
      <c r="H460" s="180"/>
      <c r="I460" s="180"/>
      <c r="J460" s="180"/>
      <c r="K460" s="180"/>
      <c r="L460" s="180"/>
      <c r="M460" s="181"/>
      <c r="N460" s="181"/>
      <c r="O460" s="181"/>
      <c r="P460" s="181"/>
      <c r="Q460" s="181"/>
    </row>
    <row r="461" spans="1:17">
      <c r="A461" s="178"/>
      <c r="B461" s="178"/>
      <c r="C461" s="178"/>
      <c r="D461" s="182" t="s">
        <v>1174</v>
      </c>
      <c r="E461" s="184"/>
      <c r="F461" s="184"/>
      <c r="G461" s="184"/>
      <c r="H461" s="184"/>
      <c r="I461" s="184">
        <v>2</v>
      </c>
      <c r="J461" s="184">
        <v>3</v>
      </c>
      <c r="K461" s="184">
        <v>123</v>
      </c>
      <c r="L461" s="184">
        <v>128</v>
      </c>
      <c r="M461" s="185">
        <v>128.125</v>
      </c>
      <c r="N461" s="185">
        <v>4</v>
      </c>
      <c r="O461" s="185">
        <v>15.899999618530273</v>
      </c>
      <c r="P461" s="185">
        <v>20.430000305175781</v>
      </c>
      <c r="Q461" s="185">
        <v>40.329999923706055</v>
      </c>
    </row>
    <row r="462" spans="1:17">
      <c r="A462" s="178"/>
      <c r="B462" s="178"/>
      <c r="C462" s="178"/>
      <c r="D462" s="178" t="s">
        <v>1175</v>
      </c>
      <c r="E462" s="180"/>
      <c r="F462" s="180"/>
      <c r="G462" s="180"/>
      <c r="H462" s="180"/>
      <c r="I462" s="180"/>
      <c r="J462" s="180">
        <v>0</v>
      </c>
      <c r="K462" s="180">
        <v>74</v>
      </c>
      <c r="L462" s="180">
        <v>74</v>
      </c>
      <c r="M462" s="181">
        <v>75.5</v>
      </c>
      <c r="N462" s="181">
        <v>8.0500001907348633</v>
      </c>
      <c r="O462" s="181">
        <v>4.630000114440918</v>
      </c>
      <c r="P462" s="181">
        <v>13.779999732971191</v>
      </c>
      <c r="Q462" s="181">
        <v>26.460000038146973</v>
      </c>
    </row>
    <row r="463" spans="1:17">
      <c r="A463" s="178"/>
      <c r="B463" s="178"/>
      <c r="C463" s="178"/>
      <c r="D463" s="182" t="s">
        <v>1334</v>
      </c>
      <c r="E463" s="184"/>
      <c r="F463" s="184"/>
      <c r="G463" s="184"/>
      <c r="H463" s="184"/>
      <c r="I463" s="184">
        <v>2</v>
      </c>
      <c r="J463" s="184">
        <v>5</v>
      </c>
      <c r="K463" s="184">
        <v>74</v>
      </c>
      <c r="L463" s="184">
        <v>81</v>
      </c>
      <c r="M463" s="185">
        <v>80.25</v>
      </c>
      <c r="N463" s="185">
        <v>3.9600000381469727</v>
      </c>
      <c r="O463" s="185">
        <v>10.640000343322754</v>
      </c>
      <c r="P463" s="185">
        <v>10.310000419616699</v>
      </c>
      <c r="Q463" s="185">
        <v>24.910000801086426</v>
      </c>
    </row>
    <row r="464" spans="1:17">
      <c r="A464" s="178"/>
      <c r="B464" s="178"/>
      <c r="C464" s="178"/>
      <c r="D464" s="178" t="s">
        <v>1176</v>
      </c>
      <c r="E464" s="180"/>
      <c r="F464" s="180"/>
      <c r="G464" s="180"/>
      <c r="H464" s="180"/>
      <c r="I464" s="180">
        <v>9</v>
      </c>
      <c r="J464" s="180">
        <v>8</v>
      </c>
      <c r="K464" s="180">
        <v>62</v>
      </c>
      <c r="L464" s="180">
        <v>79</v>
      </c>
      <c r="M464" s="181">
        <v>71.375</v>
      </c>
      <c r="N464" s="181">
        <v>7</v>
      </c>
      <c r="O464" s="181">
        <v>6.5300002098083496</v>
      </c>
      <c r="P464" s="181">
        <v>8.6499996185302734</v>
      </c>
      <c r="Q464" s="181">
        <v>22.179999828338623</v>
      </c>
    </row>
    <row r="465" spans="1:17">
      <c r="A465" s="178"/>
      <c r="B465" s="178"/>
      <c r="C465" s="211" t="s">
        <v>699</v>
      </c>
      <c r="D465" s="211"/>
      <c r="E465" s="212"/>
      <c r="F465" s="212"/>
      <c r="G465" s="212"/>
      <c r="H465" s="212"/>
      <c r="I465" s="212">
        <v>13</v>
      </c>
      <c r="J465" s="212">
        <v>16</v>
      </c>
      <c r="K465" s="212">
        <v>333</v>
      </c>
      <c r="L465" s="212">
        <v>362</v>
      </c>
      <c r="M465" s="213">
        <v>355.25</v>
      </c>
      <c r="N465" s="213">
        <v>23.010000228881836</v>
      </c>
      <c r="O465" s="213">
        <v>37.700000286102295</v>
      </c>
      <c r="P465" s="213">
        <v>53.170000076293945</v>
      </c>
      <c r="Q465" s="213">
        <v>113.88000059127808</v>
      </c>
    </row>
    <row r="466" spans="1:17">
      <c r="A466" s="178"/>
      <c r="B466" s="178"/>
      <c r="C466" s="174"/>
      <c r="D466" s="174"/>
      <c r="E466" s="176"/>
      <c r="F466" s="176"/>
      <c r="G466" s="176"/>
      <c r="H466" s="176"/>
      <c r="I466" s="176"/>
      <c r="J466" s="176"/>
      <c r="K466" s="176"/>
      <c r="L466" s="176"/>
      <c r="M466" s="177"/>
      <c r="N466" s="177"/>
      <c r="O466" s="177"/>
      <c r="P466" s="177"/>
      <c r="Q466" s="177"/>
    </row>
    <row r="467" spans="1:17">
      <c r="A467" s="178"/>
      <c r="B467" s="178" t="s">
        <v>700</v>
      </c>
      <c r="C467" s="208" t="s">
        <v>295</v>
      </c>
      <c r="D467" s="208"/>
      <c r="E467" s="180"/>
      <c r="F467" s="180"/>
      <c r="G467" s="180"/>
      <c r="H467" s="180"/>
      <c r="I467" s="180"/>
      <c r="J467" s="180"/>
      <c r="K467" s="180"/>
      <c r="L467" s="180"/>
      <c r="M467" s="181"/>
      <c r="N467" s="181"/>
      <c r="O467" s="181"/>
      <c r="P467" s="181"/>
      <c r="Q467" s="181"/>
    </row>
    <row r="468" spans="1:17">
      <c r="A468" s="178"/>
      <c r="B468" s="178"/>
      <c r="C468" s="178"/>
      <c r="D468" s="182" t="s">
        <v>1177</v>
      </c>
      <c r="E468" s="184"/>
      <c r="F468" s="184"/>
      <c r="G468" s="184"/>
      <c r="H468" s="184"/>
      <c r="I468" s="184"/>
      <c r="J468" s="184">
        <v>2</v>
      </c>
      <c r="K468" s="184">
        <v>107</v>
      </c>
      <c r="L468" s="184">
        <v>109</v>
      </c>
      <c r="M468" s="185">
        <v>109</v>
      </c>
      <c r="N468" s="185">
        <v>9.1599998474121094</v>
      </c>
      <c r="O468" s="185">
        <v>6.2699999809265137</v>
      </c>
      <c r="P468" s="185">
        <v>16.690000534057617</v>
      </c>
      <c r="Q468" s="185">
        <v>32.12000036239624</v>
      </c>
    </row>
    <row r="469" spans="1:17">
      <c r="A469" s="178"/>
      <c r="B469" s="178"/>
      <c r="C469" s="211" t="s">
        <v>702</v>
      </c>
      <c r="D469" s="211"/>
      <c r="E469" s="212"/>
      <c r="F469" s="212"/>
      <c r="G469" s="212"/>
      <c r="H469" s="212"/>
      <c r="I469" s="212"/>
      <c r="J469" s="212">
        <v>2</v>
      </c>
      <c r="K469" s="212">
        <v>107</v>
      </c>
      <c r="L469" s="212">
        <v>109</v>
      </c>
      <c r="M469" s="213">
        <v>109</v>
      </c>
      <c r="N469" s="213">
        <v>9.1599998474121094</v>
      </c>
      <c r="O469" s="213">
        <v>6.2699999809265137</v>
      </c>
      <c r="P469" s="213">
        <v>16.690000534057617</v>
      </c>
      <c r="Q469" s="213">
        <v>32.12000036239624</v>
      </c>
    </row>
    <row r="470" spans="1:17">
      <c r="A470" s="178"/>
      <c r="B470" s="178"/>
      <c r="C470" s="174"/>
      <c r="D470" s="174"/>
      <c r="E470" s="176"/>
      <c r="F470" s="176"/>
      <c r="G470" s="176"/>
      <c r="H470" s="176"/>
      <c r="I470" s="176"/>
      <c r="J470" s="176"/>
      <c r="K470" s="176"/>
      <c r="L470" s="176"/>
      <c r="M470" s="177"/>
      <c r="N470" s="177"/>
      <c r="O470" s="177"/>
      <c r="P470" s="177"/>
      <c r="Q470" s="177"/>
    </row>
    <row r="471" spans="1:17">
      <c r="A471" s="178"/>
      <c r="B471" s="178" t="s">
        <v>706</v>
      </c>
      <c r="C471" s="208" t="s">
        <v>294</v>
      </c>
      <c r="D471" s="208"/>
      <c r="E471" s="180"/>
      <c r="F471" s="180"/>
      <c r="G471" s="180"/>
      <c r="H471" s="180"/>
      <c r="I471" s="180"/>
      <c r="J471" s="180"/>
      <c r="K471" s="180"/>
      <c r="L471" s="180"/>
      <c r="M471" s="181"/>
      <c r="N471" s="181"/>
      <c r="O471" s="181"/>
      <c r="P471" s="181"/>
      <c r="Q471" s="181"/>
    </row>
    <row r="472" spans="1:17">
      <c r="A472" s="178"/>
      <c r="B472" s="178"/>
      <c r="C472" s="178"/>
      <c r="D472" s="182" t="s">
        <v>1178</v>
      </c>
      <c r="E472" s="184"/>
      <c r="F472" s="184"/>
      <c r="G472" s="184"/>
      <c r="H472" s="184"/>
      <c r="I472" s="184">
        <v>2</v>
      </c>
      <c r="J472" s="184">
        <v>1</v>
      </c>
      <c r="K472" s="184">
        <v>94</v>
      </c>
      <c r="L472" s="184">
        <v>97</v>
      </c>
      <c r="M472" s="185">
        <v>96.75</v>
      </c>
      <c r="N472" s="185">
        <v>5.8499999046325684</v>
      </c>
      <c r="O472" s="185">
        <v>10.029999732971191</v>
      </c>
      <c r="P472" s="185">
        <v>10.5</v>
      </c>
      <c r="Q472" s="185">
        <v>26.37999963760376</v>
      </c>
    </row>
    <row r="473" spans="1:17">
      <c r="A473" s="178"/>
      <c r="B473" s="178"/>
      <c r="C473" s="178"/>
      <c r="D473" s="178" t="s">
        <v>1179</v>
      </c>
      <c r="E473" s="180"/>
      <c r="F473" s="180"/>
      <c r="G473" s="180"/>
      <c r="H473" s="180"/>
      <c r="I473" s="180">
        <v>3</v>
      </c>
      <c r="J473" s="180">
        <v>7</v>
      </c>
      <c r="K473" s="180">
        <v>102</v>
      </c>
      <c r="L473" s="180">
        <v>112</v>
      </c>
      <c r="M473" s="181">
        <v>106.5</v>
      </c>
      <c r="N473" s="181">
        <v>0.98000001907348633</v>
      </c>
      <c r="O473" s="181">
        <v>10.720000267028809</v>
      </c>
      <c r="P473" s="181">
        <v>18.129999160766602</v>
      </c>
      <c r="Q473" s="181">
        <v>29.829999446868896</v>
      </c>
    </row>
    <row r="474" spans="1:17">
      <c r="A474" s="178"/>
      <c r="B474" s="178"/>
      <c r="C474" s="211" t="s">
        <v>709</v>
      </c>
      <c r="D474" s="211"/>
      <c r="E474" s="212"/>
      <c r="F474" s="212"/>
      <c r="G474" s="212"/>
      <c r="H474" s="212"/>
      <c r="I474" s="212">
        <v>5</v>
      </c>
      <c r="J474" s="212">
        <v>8</v>
      </c>
      <c r="K474" s="212">
        <v>196</v>
      </c>
      <c r="L474" s="212">
        <v>209</v>
      </c>
      <c r="M474" s="213">
        <v>203.25</v>
      </c>
      <c r="N474" s="213">
        <v>6.8299999237060547</v>
      </c>
      <c r="O474" s="213">
        <v>20.75</v>
      </c>
      <c r="P474" s="213">
        <v>28.629999160766602</v>
      </c>
      <c r="Q474" s="213">
        <v>56.209999084472656</v>
      </c>
    </row>
    <row r="475" spans="1:17">
      <c r="A475" s="178"/>
      <c r="B475" s="178"/>
      <c r="C475" s="174"/>
      <c r="D475" s="174"/>
      <c r="E475" s="176"/>
      <c r="F475" s="176"/>
      <c r="G475" s="176"/>
      <c r="H475" s="176"/>
      <c r="I475" s="176"/>
      <c r="J475" s="176"/>
      <c r="K475" s="176"/>
      <c r="L475" s="176"/>
      <c r="M475" s="177"/>
      <c r="N475" s="177"/>
      <c r="O475" s="177"/>
      <c r="P475" s="177"/>
      <c r="Q475" s="177"/>
    </row>
    <row r="476" spans="1:17">
      <c r="A476" s="211" t="s">
        <v>710</v>
      </c>
      <c r="B476" s="211"/>
      <c r="C476" s="211"/>
      <c r="D476" s="211"/>
      <c r="E476" s="212"/>
      <c r="F476" s="212"/>
      <c r="G476" s="212"/>
      <c r="H476" s="212"/>
      <c r="I476" s="212">
        <v>18</v>
      </c>
      <c r="J476" s="212">
        <v>26</v>
      </c>
      <c r="K476" s="212">
        <v>636</v>
      </c>
      <c r="L476" s="212">
        <v>680</v>
      </c>
      <c r="M476" s="213">
        <v>667.5</v>
      </c>
      <c r="N476" s="213">
        <v>39</v>
      </c>
      <c r="O476" s="213">
        <v>64.720000267028809</v>
      </c>
      <c r="P476" s="213">
        <v>98.489999771118164</v>
      </c>
      <c r="Q476" s="213">
        <v>202.21000003814697</v>
      </c>
    </row>
    <row r="477" spans="1:17">
      <c r="A477" s="174"/>
      <c r="B477" s="174"/>
      <c r="C477" s="174"/>
      <c r="D477" s="174"/>
      <c r="E477" s="176"/>
      <c r="F477" s="176"/>
      <c r="G477" s="176"/>
      <c r="H477" s="176"/>
      <c r="I477" s="176"/>
      <c r="J477" s="176"/>
      <c r="K477" s="176"/>
      <c r="L477" s="176"/>
      <c r="M477" s="177"/>
      <c r="N477" s="177"/>
      <c r="O477" s="177"/>
      <c r="P477" s="177"/>
      <c r="Q477" s="177"/>
    </row>
    <row r="478" spans="1:17">
      <c r="A478" s="208" t="s">
        <v>711</v>
      </c>
      <c r="B478" s="208"/>
      <c r="C478" s="208"/>
      <c r="D478" s="208"/>
      <c r="E478" s="180"/>
      <c r="F478" s="180"/>
      <c r="G478" s="180"/>
      <c r="H478" s="180"/>
      <c r="I478" s="180"/>
      <c r="J478" s="180"/>
      <c r="K478" s="180"/>
      <c r="L478" s="180"/>
      <c r="M478" s="181"/>
      <c r="N478" s="181"/>
      <c r="O478" s="181"/>
      <c r="P478" s="181"/>
      <c r="Q478" s="181"/>
    </row>
    <row r="479" spans="1:17">
      <c r="A479" s="178"/>
      <c r="B479" s="178" t="s">
        <v>719</v>
      </c>
      <c r="C479" s="208" t="s">
        <v>293</v>
      </c>
      <c r="D479" s="208"/>
      <c r="E479" s="180"/>
      <c r="F479" s="180"/>
      <c r="G479" s="180"/>
      <c r="H479" s="180"/>
      <c r="I479" s="180"/>
      <c r="J479" s="180"/>
      <c r="K479" s="180"/>
      <c r="L479" s="180"/>
      <c r="M479" s="181"/>
      <c r="N479" s="181"/>
      <c r="O479" s="181"/>
      <c r="P479" s="181"/>
      <c r="Q479" s="181"/>
    </row>
    <row r="480" spans="1:17">
      <c r="A480" s="178"/>
      <c r="B480" s="178"/>
      <c r="C480" s="178"/>
      <c r="D480" s="182" t="s">
        <v>1180</v>
      </c>
      <c r="E480" s="184"/>
      <c r="F480" s="184"/>
      <c r="G480" s="184"/>
      <c r="H480" s="184"/>
      <c r="I480" s="184"/>
      <c r="J480" s="184">
        <v>1</v>
      </c>
      <c r="K480" s="184">
        <v>11</v>
      </c>
      <c r="L480" s="184">
        <v>12</v>
      </c>
      <c r="M480" s="185">
        <v>11.75</v>
      </c>
      <c r="N480" s="185">
        <v>0</v>
      </c>
      <c r="O480" s="185">
        <v>1</v>
      </c>
      <c r="P480" s="185">
        <v>2.630000114440918</v>
      </c>
      <c r="Q480" s="185">
        <v>3.630000114440918</v>
      </c>
    </row>
    <row r="481" spans="1:17">
      <c r="A481" s="178"/>
      <c r="B481" s="178"/>
      <c r="C481" s="211" t="s">
        <v>722</v>
      </c>
      <c r="D481" s="211"/>
      <c r="E481" s="212"/>
      <c r="F481" s="212"/>
      <c r="G481" s="212"/>
      <c r="H481" s="212"/>
      <c r="I481" s="212"/>
      <c r="J481" s="212">
        <v>1</v>
      </c>
      <c r="K481" s="212">
        <v>11</v>
      </c>
      <c r="L481" s="212">
        <v>12</v>
      </c>
      <c r="M481" s="213">
        <v>11.75</v>
      </c>
      <c r="N481" s="213">
        <v>0</v>
      </c>
      <c r="O481" s="213">
        <v>1</v>
      </c>
      <c r="P481" s="213">
        <v>2.630000114440918</v>
      </c>
      <c r="Q481" s="213">
        <v>3.630000114440918</v>
      </c>
    </row>
    <row r="482" spans="1:17">
      <c r="A482" s="178"/>
      <c r="B482" s="178"/>
      <c r="C482" s="174"/>
      <c r="D482" s="174"/>
      <c r="E482" s="176"/>
      <c r="F482" s="176"/>
      <c r="G482" s="176"/>
      <c r="H482" s="176"/>
      <c r="I482" s="176"/>
      <c r="J482" s="176"/>
      <c r="K482" s="176"/>
      <c r="L482" s="176"/>
      <c r="M482" s="177"/>
      <c r="N482" s="177"/>
      <c r="O482" s="177"/>
      <c r="P482" s="177"/>
      <c r="Q482" s="177"/>
    </row>
    <row r="483" spans="1:17">
      <c r="A483" s="211" t="s">
        <v>737</v>
      </c>
      <c r="B483" s="211"/>
      <c r="C483" s="211"/>
      <c r="D483" s="211"/>
      <c r="E483" s="212"/>
      <c r="F483" s="212"/>
      <c r="G483" s="212"/>
      <c r="H483" s="212"/>
      <c r="I483" s="212"/>
      <c r="J483" s="212">
        <v>1</v>
      </c>
      <c r="K483" s="212">
        <v>11</v>
      </c>
      <c r="L483" s="212">
        <v>12</v>
      </c>
      <c r="M483" s="213">
        <v>11.75</v>
      </c>
      <c r="N483" s="213">
        <v>0</v>
      </c>
      <c r="O483" s="213">
        <v>1</v>
      </c>
      <c r="P483" s="213">
        <v>2.630000114440918</v>
      </c>
      <c r="Q483" s="213">
        <v>3.630000114440918</v>
      </c>
    </row>
    <row r="484" spans="1:17">
      <c r="A484" s="174"/>
      <c r="B484" s="174"/>
      <c r="C484" s="174"/>
      <c r="D484" s="174"/>
      <c r="E484" s="176"/>
      <c r="F484" s="176"/>
      <c r="G484" s="176"/>
      <c r="H484" s="176"/>
      <c r="I484" s="176"/>
      <c r="J484" s="176"/>
      <c r="K484" s="176"/>
      <c r="L484" s="176"/>
      <c r="M484" s="177"/>
      <c r="N484" s="177"/>
      <c r="O484" s="177"/>
      <c r="P484" s="177"/>
      <c r="Q484" s="177"/>
    </row>
    <row r="485" spans="1:17">
      <c r="A485" s="208" t="s">
        <v>786</v>
      </c>
      <c r="B485" s="208"/>
      <c r="C485" s="208"/>
      <c r="D485" s="208"/>
      <c r="E485" s="180"/>
      <c r="F485" s="180"/>
      <c r="G485" s="180"/>
      <c r="H485" s="180"/>
      <c r="I485" s="180"/>
      <c r="J485" s="180"/>
      <c r="K485" s="180"/>
      <c r="L485" s="180"/>
      <c r="M485" s="181"/>
      <c r="N485" s="181"/>
      <c r="O485" s="181"/>
      <c r="P485" s="181"/>
      <c r="Q485" s="181"/>
    </row>
    <row r="486" spans="1:17">
      <c r="A486" s="178"/>
      <c r="B486" s="178" t="s">
        <v>787</v>
      </c>
      <c r="C486" s="208" t="s">
        <v>1217</v>
      </c>
      <c r="D486" s="208"/>
      <c r="E486" s="180"/>
      <c r="F486" s="180"/>
      <c r="G486" s="180"/>
      <c r="H486" s="180"/>
      <c r="I486" s="180"/>
      <c r="J486" s="180"/>
      <c r="K486" s="180"/>
      <c r="L486" s="180"/>
      <c r="M486" s="181"/>
      <c r="N486" s="181"/>
      <c r="O486" s="181"/>
      <c r="P486" s="181"/>
      <c r="Q486" s="181"/>
    </row>
    <row r="487" spans="1:17">
      <c r="A487" s="178"/>
      <c r="B487" s="178"/>
      <c r="C487" s="178"/>
      <c r="D487" s="182" t="s">
        <v>1181</v>
      </c>
      <c r="E487" s="184"/>
      <c r="F487" s="184"/>
      <c r="G487" s="184"/>
      <c r="H487" s="184"/>
      <c r="I487" s="184"/>
      <c r="J487" s="184">
        <v>2</v>
      </c>
      <c r="K487" s="184">
        <v>143</v>
      </c>
      <c r="L487" s="184">
        <v>145</v>
      </c>
      <c r="M487" s="185">
        <v>143.75</v>
      </c>
      <c r="N487" s="185">
        <v>16.899999618530273</v>
      </c>
      <c r="O487" s="185">
        <v>3</v>
      </c>
      <c r="P487" s="185">
        <v>16.5</v>
      </c>
      <c r="Q487" s="185">
        <v>36.399999618530273</v>
      </c>
    </row>
    <row r="488" spans="1:17">
      <c r="A488" s="178"/>
      <c r="B488" s="178"/>
      <c r="C488" s="211" t="s">
        <v>1331</v>
      </c>
      <c r="D488" s="211"/>
      <c r="E488" s="212"/>
      <c r="F488" s="212"/>
      <c r="G488" s="212"/>
      <c r="H488" s="212"/>
      <c r="I488" s="212"/>
      <c r="J488" s="212">
        <v>2</v>
      </c>
      <c r="K488" s="212">
        <v>143</v>
      </c>
      <c r="L488" s="212">
        <v>145</v>
      </c>
      <c r="M488" s="213">
        <v>143.75</v>
      </c>
      <c r="N488" s="213">
        <v>16.899999618530273</v>
      </c>
      <c r="O488" s="213">
        <v>3</v>
      </c>
      <c r="P488" s="213">
        <v>16.5</v>
      </c>
      <c r="Q488" s="213">
        <v>36.399999618530273</v>
      </c>
    </row>
    <row r="489" spans="1:17">
      <c r="A489" s="178"/>
      <c r="B489" s="178"/>
      <c r="C489" s="174"/>
      <c r="D489" s="174"/>
      <c r="E489" s="176"/>
      <c r="F489" s="176"/>
      <c r="G489" s="176"/>
      <c r="H489" s="176"/>
      <c r="I489" s="176"/>
      <c r="J489" s="176"/>
      <c r="K489" s="176"/>
      <c r="L489" s="176"/>
      <c r="M489" s="177"/>
      <c r="N489" s="177"/>
      <c r="O489" s="177"/>
      <c r="P489" s="177"/>
      <c r="Q489" s="177"/>
    </row>
    <row r="490" spans="1:17">
      <c r="A490" s="211" t="s">
        <v>830</v>
      </c>
      <c r="B490" s="211"/>
      <c r="C490" s="211"/>
      <c r="D490" s="211"/>
      <c r="E490" s="212"/>
      <c r="F490" s="212"/>
      <c r="G490" s="212"/>
      <c r="H490" s="212"/>
      <c r="I490" s="212"/>
      <c r="J490" s="212">
        <v>2</v>
      </c>
      <c r="K490" s="212">
        <v>143</v>
      </c>
      <c r="L490" s="212">
        <v>145</v>
      </c>
      <c r="M490" s="213">
        <v>143.75</v>
      </c>
      <c r="N490" s="213">
        <v>16.899999618530273</v>
      </c>
      <c r="O490" s="213">
        <v>3</v>
      </c>
      <c r="P490" s="213">
        <v>16.5</v>
      </c>
      <c r="Q490" s="213">
        <v>36.399999618530273</v>
      </c>
    </row>
    <row r="491" spans="1:17">
      <c r="A491" s="174"/>
      <c r="B491" s="174"/>
      <c r="C491" s="174"/>
      <c r="D491" s="174"/>
      <c r="E491" s="176"/>
      <c r="F491" s="176"/>
      <c r="G491" s="176"/>
      <c r="H491" s="176"/>
      <c r="I491" s="176"/>
      <c r="J491" s="176"/>
      <c r="K491" s="176"/>
      <c r="L491" s="176"/>
      <c r="M491" s="177"/>
      <c r="N491" s="177"/>
      <c r="O491" s="177"/>
      <c r="P491" s="177"/>
      <c r="Q491" s="177"/>
    </row>
    <row r="492" spans="1:17">
      <c r="A492" s="208" t="s">
        <v>850</v>
      </c>
      <c r="B492" s="208"/>
      <c r="C492" s="208"/>
      <c r="D492" s="208"/>
      <c r="E492" s="180"/>
      <c r="F492" s="180"/>
      <c r="G492" s="180"/>
      <c r="H492" s="180"/>
      <c r="I492" s="180"/>
      <c r="J492" s="180"/>
      <c r="K492" s="180"/>
      <c r="L492" s="180"/>
      <c r="M492" s="181"/>
      <c r="N492" s="181"/>
      <c r="O492" s="181"/>
      <c r="P492" s="181"/>
      <c r="Q492" s="181"/>
    </row>
    <row r="493" spans="1:17">
      <c r="A493" s="178"/>
      <c r="B493" s="178" t="s">
        <v>851</v>
      </c>
      <c r="C493" s="208" t="s">
        <v>290</v>
      </c>
      <c r="D493" s="208"/>
      <c r="E493" s="180"/>
      <c r="F493" s="180"/>
      <c r="G493" s="180"/>
      <c r="H493" s="180"/>
      <c r="I493" s="180"/>
      <c r="J493" s="180"/>
      <c r="K493" s="180"/>
      <c r="L493" s="180"/>
      <c r="M493" s="181"/>
      <c r="N493" s="181"/>
      <c r="O493" s="181"/>
      <c r="P493" s="181"/>
      <c r="Q493" s="181"/>
    </row>
    <row r="494" spans="1:17">
      <c r="A494" s="178"/>
      <c r="B494" s="178"/>
      <c r="C494" s="178"/>
      <c r="D494" s="182" t="s">
        <v>1182</v>
      </c>
      <c r="E494" s="184"/>
      <c r="F494" s="184"/>
      <c r="G494" s="184"/>
      <c r="H494" s="184"/>
      <c r="I494" s="184">
        <v>1</v>
      </c>
      <c r="J494" s="184">
        <v>5</v>
      </c>
      <c r="K494" s="184">
        <v>84</v>
      </c>
      <c r="L494" s="184">
        <v>90</v>
      </c>
      <c r="M494" s="185">
        <v>86.625</v>
      </c>
      <c r="N494" s="185">
        <v>9.6400003433227539</v>
      </c>
      <c r="O494" s="185">
        <v>10.729999542236328</v>
      </c>
      <c r="P494" s="185">
        <v>5.380000114440918</v>
      </c>
      <c r="Q494" s="185">
        <v>25.75</v>
      </c>
    </row>
    <row r="495" spans="1:17">
      <c r="A495" s="178"/>
      <c r="B495" s="178"/>
      <c r="C495" s="211" t="s">
        <v>853</v>
      </c>
      <c r="D495" s="211"/>
      <c r="E495" s="212"/>
      <c r="F495" s="212"/>
      <c r="G495" s="212"/>
      <c r="H495" s="212"/>
      <c r="I495" s="212">
        <v>1</v>
      </c>
      <c r="J495" s="212">
        <v>5</v>
      </c>
      <c r="K495" s="212">
        <v>84</v>
      </c>
      <c r="L495" s="212">
        <v>90</v>
      </c>
      <c r="M495" s="213">
        <v>86.625</v>
      </c>
      <c r="N495" s="213">
        <v>9.6400003433227539</v>
      </c>
      <c r="O495" s="213">
        <v>10.729999542236328</v>
      </c>
      <c r="P495" s="213">
        <v>5.380000114440918</v>
      </c>
      <c r="Q495" s="213">
        <v>25.75</v>
      </c>
    </row>
    <row r="496" spans="1:17">
      <c r="A496" s="178"/>
      <c r="B496" s="178"/>
      <c r="C496" s="174"/>
      <c r="D496" s="174"/>
      <c r="E496" s="176"/>
      <c r="F496" s="176"/>
      <c r="G496" s="176"/>
      <c r="H496" s="176"/>
      <c r="I496" s="176"/>
      <c r="J496" s="176"/>
      <c r="K496" s="176"/>
      <c r="L496" s="176"/>
      <c r="M496" s="177"/>
      <c r="N496" s="177"/>
      <c r="O496" s="177"/>
      <c r="P496" s="177"/>
      <c r="Q496" s="177"/>
    </row>
    <row r="497" spans="1:17">
      <c r="A497" s="211" t="s">
        <v>898</v>
      </c>
      <c r="B497" s="211"/>
      <c r="C497" s="211"/>
      <c r="D497" s="211"/>
      <c r="E497" s="212"/>
      <c r="F497" s="212"/>
      <c r="G497" s="212"/>
      <c r="H497" s="212"/>
      <c r="I497" s="212">
        <v>1</v>
      </c>
      <c r="J497" s="212">
        <v>5</v>
      </c>
      <c r="K497" s="212">
        <v>84</v>
      </c>
      <c r="L497" s="212">
        <v>90</v>
      </c>
      <c r="M497" s="213">
        <v>86.625</v>
      </c>
      <c r="N497" s="213">
        <v>9.6400003433227539</v>
      </c>
      <c r="O497" s="213">
        <v>10.729999542236328</v>
      </c>
      <c r="P497" s="213">
        <v>5.380000114440918</v>
      </c>
      <c r="Q497" s="213">
        <v>25.75</v>
      </c>
    </row>
    <row r="498" spans="1:17">
      <c r="A498" s="174"/>
      <c r="B498" s="174"/>
      <c r="C498" s="174"/>
      <c r="D498" s="174"/>
      <c r="E498" s="176"/>
      <c r="F498" s="176"/>
      <c r="G498" s="176"/>
      <c r="H498" s="176"/>
      <c r="I498" s="176"/>
      <c r="J498" s="176"/>
      <c r="K498" s="176"/>
      <c r="L498" s="176"/>
      <c r="M498" s="177"/>
      <c r="N498" s="177"/>
      <c r="O498" s="177"/>
      <c r="P498" s="177"/>
      <c r="Q498" s="177"/>
    </row>
    <row r="499" spans="1:17">
      <c r="A499" s="56" t="s">
        <v>1183</v>
      </c>
      <c r="B499" s="211"/>
      <c r="C499" s="211"/>
      <c r="D499" s="211"/>
      <c r="E499" s="212"/>
      <c r="F499" s="212"/>
      <c r="G499" s="212"/>
      <c r="H499" s="212"/>
      <c r="I499" s="212">
        <v>25</v>
      </c>
      <c r="J499" s="212">
        <v>59</v>
      </c>
      <c r="K499" s="212">
        <v>2951</v>
      </c>
      <c r="L499" s="212">
        <v>3035</v>
      </c>
      <c r="M499" s="213">
        <v>3034.5</v>
      </c>
      <c r="N499" s="213">
        <v>149.95000022649765</v>
      </c>
      <c r="O499" s="213">
        <v>218.65999990701675</v>
      </c>
      <c r="P499" s="213">
        <v>477.85000109672546</v>
      </c>
      <c r="Q499" s="213">
        <v>846.46000123023987</v>
      </c>
    </row>
    <row r="500" spans="1:17">
      <c r="A500" s="56"/>
      <c r="B500" s="211"/>
      <c r="C500" s="211"/>
      <c r="D500" s="211"/>
      <c r="E500" s="212"/>
      <c r="F500" s="212"/>
      <c r="G500" s="212"/>
      <c r="H500" s="212"/>
      <c r="I500" s="212"/>
      <c r="J500" s="212"/>
      <c r="K500" s="212"/>
      <c r="L500" s="212"/>
      <c r="M500" s="213"/>
      <c r="N500" s="213"/>
      <c r="O500" s="213"/>
      <c r="P500" s="213"/>
      <c r="Q500" s="213"/>
    </row>
    <row r="501" spans="1:17">
      <c r="A501" s="216" t="s">
        <v>8</v>
      </c>
      <c r="B501" s="217"/>
      <c r="C501" s="217"/>
      <c r="D501" s="217"/>
      <c r="E501" s="218">
        <v>42274584</v>
      </c>
      <c r="F501" s="218">
        <v>11328281</v>
      </c>
      <c r="G501" s="218">
        <v>53602865</v>
      </c>
      <c r="H501" s="308">
        <v>5940903</v>
      </c>
      <c r="I501" s="218">
        <v>136</v>
      </c>
      <c r="J501" s="218">
        <v>528</v>
      </c>
      <c r="K501" s="218">
        <v>18253</v>
      </c>
      <c r="L501" s="218">
        <v>18917</v>
      </c>
      <c r="M501" s="219">
        <v>19059.625</v>
      </c>
      <c r="N501" s="219">
        <v>1394.0100022554398</v>
      </c>
      <c r="O501" s="219">
        <v>1189.0000018402934</v>
      </c>
      <c r="P501" s="219">
        <v>3331.8200041651726</v>
      </c>
      <c r="Q501" s="219">
        <v>5914.8300082609057</v>
      </c>
    </row>
    <row r="503" spans="1:17">
      <c r="C503" s="220" t="s">
        <v>1184</v>
      </c>
    </row>
  </sheetData>
  <mergeCells count="2">
    <mergeCell ref="I4:M4"/>
    <mergeCell ref="N4:Q4"/>
  </mergeCells>
  <hyperlinks>
    <hyperlink ref="D1" location="Efnisyfirlit!A1" display="Efnisyfirlit" xr:uid="{7EB14A1A-864F-4DBB-B8F5-79D8ADBA1E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9847-D045-4D4B-88D1-22F23A6B50FF}">
  <dimension ref="A1:N33"/>
  <sheetViews>
    <sheetView workbookViewId="0"/>
  </sheetViews>
  <sheetFormatPr defaultRowHeight="14.5"/>
  <cols>
    <col min="1" max="1" width="26.1796875" customWidth="1"/>
    <col min="2" max="2" width="11.6328125" customWidth="1"/>
    <col min="3" max="3" width="0.6328125" customWidth="1"/>
    <col min="4" max="4" width="11.453125" customWidth="1"/>
    <col min="5" max="6" width="12.08984375" customWidth="1"/>
    <col min="7" max="7" width="10.54296875" customWidth="1"/>
    <col min="8" max="8" width="11.54296875" customWidth="1"/>
    <col min="9" max="9" width="0.6328125" customWidth="1"/>
    <col min="10" max="10" width="13" customWidth="1"/>
    <col min="11" max="11" width="10.81640625" customWidth="1"/>
    <col min="12" max="12" width="0.6328125" customWidth="1"/>
    <col min="13" max="13" width="12" customWidth="1"/>
    <col min="14" max="14" width="10.81640625" bestFit="1" customWidth="1"/>
  </cols>
  <sheetData>
    <row r="1" spans="1:14">
      <c r="A1" s="221" t="s">
        <v>1188</v>
      </c>
    </row>
    <row r="2" spans="1:14" ht="15.5">
      <c r="A2" s="1" t="s">
        <v>1191</v>
      </c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>
      <c r="A4" s="2"/>
      <c r="B4" s="25" t="s">
        <v>53</v>
      </c>
      <c r="C4" s="26"/>
      <c r="D4" s="27" t="s">
        <v>54</v>
      </c>
      <c r="E4" s="27" t="s">
        <v>55</v>
      </c>
      <c r="F4" s="27" t="s">
        <v>56</v>
      </c>
      <c r="G4" s="28"/>
      <c r="H4" s="25" t="s">
        <v>25</v>
      </c>
      <c r="I4" s="29"/>
      <c r="J4" s="30" t="s">
        <v>57</v>
      </c>
      <c r="K4" s="27" t="s">
        <v>58</v>
      </c>
      <c r="L4" s="31"/>
      <c r="M4" s="25"/>
    </row>
    <row r="5" spans="1:14">
      <c r="A5" s="2"/>
      <c r="B5" s="32" t="s">
        <v>59</v>
      </c>
      <c r="C5" s="26"/>
      <c r="D5" s="33" t="s">
        <v>60</v>
      </c>
      <c r="E5" s="33" t="s">
        <v>61</v>
      </c>
      <c r="F5" s="33" t="s">
        <v>62</v>
      </c>
      <c r="G5" s="34" t="s">
        <v>24</v>
      </c>
      <c r="H5" s="32" t="s">
        <v>63</v>
      </c>
      <c r="I5" s="29"/>
      <c r="J5" s="35" t="s">
        <v>64</v>
      </c>
      <c r="K5" s="33" t="s">
        <v>65</v>
      </c>
      <c r="L5" s="31"/>
      <c r="M5" s="32" t="s">
        <v>66</v>
      </c>
    </row>
    <row r="6" spans="1:14">
      <c r="A6" s="36" t="s">
        <v>67</v>
      </c>
      <c r="B6" s="37"/>
      <c r="C6" s="38"/>
      <c r="D6" s="38"/>
      <c r="E6" s="38"/>
      <c r="F6" s="38"/>
      <c r="G6" s="38"/>
      <c r="H6" s="37"/>
      <c r="I6" s="38"/>
      <c r="J6" s="2"/>
      <c r="K6" s="2"/>
      <c r="L6" s="2"/>
      <c r="M6" s="39"/>
    </row>
    <row r="7" spans="1:14">
      <c r="A7" s="40" t="s">
        <v>68</v>
      </c>
      <c r="B7" s="41">
        <v>239612690.46599999</v>
      </c>
      <c r="C7" s="42"/>
      <c r="D7" s="42"/>
      <c r="E7" s="42"/>
      <c r="F7" s="42"/>
      <c r="G7" s="42"/>
      <c r="H7" s="41"/>
      <c r="I7" s="42"/>
      <c r="J7" s="43"/>
      <c r="K7" s="43"/>
      <c r="L7" s="43"/>
      <c r="M7" s="41">
        <f>B7</f>
        <v>239612690.46599999</v>
      </c>
    </row>
    <row r="8" spans="1:14">
      <c r="A8" s="44" t="s">
        <v>69</v>
      </c>
      <c r="B8" s="45">
        <v>52459540.384000003</v>
      </c>
      <c r="C8" s="38"/>
      <c r="D8" s="38"/>
      <c r="E8" s="38"/>
      <c r="F8" s="38"/>
      <c r="G8" s="38"/>
      <c r="H8" s="45"/>
      <c r="I8" s="38"/>
      <c r="J8" s="2"/>
      <c r="K8" s="2"/>
      <c r="L8" s="2"/>
      <c r="M8" s="45">
        <f t="shared" ref="M8:M11" si="0">B8</f>
        <v>52459540.384000003</v>
      </c>
    </row>
    <row r="9" spans="1:14">
      <c r="A9" s="40" t="s">
        <v>70</v>
      </c>
      <c r="B9" s="41">
        <v>48970057.862000011</v>
      </c>
      <c r="C9" s="42"/>
      <c r="D9" s="42"/>
      <c r="E9" s="42"/>
      <c r="F9" s="42"/>
      <c r="G9" s="42"/>
      <c r="H9" s="41"/>
      <c r="I9" s="42"/>
      <c r="J9" s="43"/>
      <c r="K9" s="43"/>
      <c r="L9" s="43"/>
      <c r="M9" s="41">
        <f t="shared" si="0"/>
        <v>48970057.862000011</v>
      </c>
    </row>
    <row r="10" spans="1:14">
      <c r="A10" s="46" t="s">
        <v>1192</v>
      </c>
      <c r="B10" s="47">
        <v>6070282.6510000005</v>
      </c>
      <c r="C10" s="48"/>
      <c r="D10" s="48"/>
      <c r="E10" s="48"/>
      <c r="F10" s="48"/>
      <c r="G10" s="48"/>
      <c r="H10" s="47"/>
      <c r="I10" s="48"/>
      <c r="J10" s="15"/>
      <c r="K10" s="15"/>
      <c r="L10" s="15"/>
      <c r="M10" s="47">
        <f t="shared" si="0"/>
        <v>6070282.6510000005</v>
      </c>
    </row>
    <row r="11" spans="1:14">
      <c r="A11" s="49" t="s">
        <v>71</v>
      </c>
      <c r="B11" s="50">
        <v>347112429.60399985</v>
      </c>
      <c r="C11" s="51"/>
      <c r="D11" s="51"/>
      <c r="E11" s="51"/>
      <c r="F11" s="51"/>
      <c r="G11" s="51"/>
      <c r="H11" s="50"/>
      <c r="I11" s="51"/>
      <c r="J11" s="20"/>
      <c r="K11" s="20"/>
      <c r="L11" s="20"/>
      <c r="M11" s="50">
        <f t="shared" si="0"/>
        <v>347112429.60399985</v>
      </c>
      <c r="N11" s="14"/>
    </row>
    <row r="12" spans="1:14">
      <c r="A12" s="2"/>
      <c r="B12" s="45"/>
      <c r="C12" s="38"/>
      <c r="D12" s="38"/>
      <c r="E12" s="38"/>
      <c r="F12" s="38"/>
      <c r="G12" s="38"/>
      <c r="H12" s="45"/>
      <c r="I12" s="38"/>
      <c r="J12" s="2"/>
      <c r="K12" s="2"/>
      <c r="L12" s="2"/>
      <c r="M12" s="52"/>
      <c r="N12" s="14"/>
    </row>
    <row r="13" spans="1:14">
      <c r="A13" s="40" t="s">
        <v>72</v>
      </c>
      <c r="B13" s="41">
        <v>13880377.149000004</v>
      </c>
      <c r="C13" s="43"/>
      <c r="D13" s="42">
        <v>46329462.548</v>
      </c>
      <c r="E13" s="42"/>
      <c r="F13" s="42">
        <v>41228869.026000075</v>
      </c>
      <c r="G13" s="43"/>
      <c r="H13" s="41">
        <f>SUM(D13:G13)</f>
        <v>87558331.574000075</v>
      </c>
      <c r="I13" s="42"/>
      <c r="J13" s="42"/>
      <c r="K13" s="42"/>
      <c r="L13" s="42"/>
      <c r="M13" s="41">
        <f>B13-H13</f>
        <v>-73677954.425000072</v>
      </c>
      <c r="N13" s="14"/>
    </row>
    <row r="14" spans="1:14">
      <c r="A14" s="44" t="s">
        <v>73</v>
      </c>
      <c r="B14" s="45">
        <v>1957749.504</v>
      </c>
      <c r="C14" s="2"/>
      <c r="D14" s="38">
        <v>869958.62899999996</v>
      </c>
      <c r="E14" s="38"/>
      <c r="F14" s="38">
        <v>591421.6179999999</v>
      </c>
      <c r="G14" s="2"/>
      <c r="H14" s="45">
        <f t="shared" ref="H14:H26" si="1">SUM(D14:G14)</f>
        <v>1461380.247</v>
      </c>
      <c r="I14" s="38"/>
      <c r="J14" s="38"/>
      <c r="K14" s="38"/>
      <c r="L14" s="38"/>
      <c r="M14" s="45">
        <f t="shared" ref="M14:M26" si="2">B14-H14</f>
        <v>496369.25699999998</v>
      </c>
      <c r="N14" s="14"/>
    </row>
    <row r="15" spans="1:14">
      <c r="A15" s="40" t="s">
        <v>74</v>
      </c>
      <c r="B15" s="41">
        <v>15391466.935000006</v>
      </c>
      <c r="C15" s="43"/>
      <c r="D15" s="42">
        <v>130042553.18999985</v>
      </c>
      <c r="E15" s="42"/>
      <c r="F15" s="42">
        <v>69355364.111999691</v>
      </c>
      <c r="G15" s="43"/>
      <c r="H15" s="41">
        <f t="shared" si="1"/>
        <v>199397917.30199954</v>
      </c>
      <c r="I15" s="42"/>
      <c r="J15" s="42"/>
      <c r="K15" s="42"/>
      <c r="L15" s="42"/>
      <c r="M15" s="41">
        <f t="shared" si="2"/>
        <v>-184006450.36699954</v>
      </c>
      <c r="N15" s="14"/>
    </row>
    <row r="16" spans="1:14">
      <c r="A16" s="44" t="s">
        <v>75</v>
      </c>
      <c r="B16" s="45">
        <v>1557367.7780000006</v>
      </c>
      <c r="C16" s="2"/>
      <c r="D16" s="38">
        <v>4364879.432</v>
      </c>
      <c r="E16" s="38"/>
      <c r="F16" s="38">
        <v>9798586.0999999978</v>
      </c>
      <c r="G16" s="2"/>
      <c r="H16" s="45">
        <f t="shared" si="1"/>
        <v>14163465.531999998</v>
      </c>
      <c r="I16" s="38"/>
      <c r="J16" s="38"/>
      <c r="K16" s="38"/>
      <c r="L16" s="38"/>
      <c r="M16" s="45">
        <f t="shared" si="2"/>
        <v>-12606097.753999997</v>
      </c>
      <c r="N16" s="14"/>
    </row>
    <row r="17" spans="1:14">
      <c r="A17" s="40" t="s">
        <v>76</v>
      </c>
      <c r="B17" s="41">
        <v>10912599.561999999</v>
      </c>
      <c r="C17" s="43"/>
      <c r="D17" s="42">
        <v>16024887.192999981</v>
      </c>
      <c r="E17" s="42"/>
      <c r="F17" s="42">
        <v>31939552.833999965</v>
      </c>
      <c r="G17" s="43"/>
      <c r="H17" s="41">
        <f t="shared" si="1"/>
        <v>47964440.02699995</v>
      </c>
      <c r="I17" s="42"/>
      <c r="J17" s="42"/>
      <c r="K17" s="42"/>
      <c r="L17" s="42"/>
      <c r="M17" s="41">
        <f t="shared" si="2"/>
        <v>-37051840.464999951</v>
      </c>
      <c r="N17" s="14"/>
    </row>
    <row r="18" spans="1:14">
      <c r="A18" s="44" t="s">
        <v>77</v>
      </c>
      <c r="B18" s="45">
        <v>1764107.2400000005</v>
      </c>
      <c r="C18" s="2"/>
      <c r="D18" s="38">
        <v>1813350.0370000005</v>
      </c>
      <c r="E18" s="38"/>
      <c r="F18" s="38">
        <v>5056119.2659999989</v>
      </c>
      <c r="G18" s="2"/>
      <c r="H18" s="45">
        <f t="shared" si="1"/>
        <v>6869469.3029999994</v>
      </c>
      <c r="I18" s="38"/>
      <c r="J18" s="38"/>
      <c r="K18" s="38"/>
      <c r="L18" s="38"/>
      <c r="M18" s="45">
        <f t="shared" si="2"/>
        <v>-5105362.0629999992</v>
      </c>
      <c r="N18" s="14"/>
    </row>
    <row r="19" spans="1:14">
      <c r="A19" s="40" t="s">
        <v>78</v>
      </c>
      <c r="B19" s="41">
        <v>7082125.6030000001</v>
      </c>
      <c r="C19" s="43"/>
      <c r="D19" s="42">
        <v>979124.2379999999</v>
      </c>
      <c r="E19" s="42"/>
      <c r="F19" s="42">
        <v>7357144.5560000017</v>
      </c>
      <c r="G19" s="43"/>
      <c r="H19" s="41">
        <f t="shared" si="1"/>
        <v>8336268.7940000016</v>
      </c>
      <c r="I19" s="42"/>
      <c r="J19" s="42"/>
      <c r="K19" s="42"/>
      <c r="L19" s="42"/>
      <c r="M19" s="41">
        <f t="shared" si="2"/>
        <v>-1254143.1910000015</v>
      </c>
      <c r="N19" s="14"/>
    </row>
    <row r="20" spans="1:14">
      <c r="A20" s="44" t="s">
        <v>79</v>
      </c>
      <c r="B20" s="45">
        <v>2221127.9389999998</v>
      </c>
      <c r="C20" s="2"/>
      <c r="D20" s="38">
        <v>3152844.6969999988</v>
      </c>
      <c r="E20" s="38"/>
      <c r="F20" s="38">
        <v>3112801.2380000008</v>
      </c>
      <c r="G20" s="2"/>
      <c r="H20" s="45">
        <f t="shared" si="1"/>
        <v>6265645.9349999996</v>
      </c>
      <c r="I20" s="38"/>
      <c r="J20" s="38"/>
      <c r="K20" s="38"/>
      <c r="L20" s="38"/>
      <c r="M20" s="45">
        <f t="shared" si="2"/>
        <v>-4044517.9959999998</v>
      </c>
      <c r="N20" s="14"/>
    </row>
    <row r="21" spans="1:14">
      <c r="A21" s="40" t="s">
        <v>80</v>
      </c>
      <c r="B21" s="41">
        <v>831032.495</v>
      </c>
      <c r="C21" s="43"/>
      <c r="D21" s="42">
        <v>637214.65800000005</v>
      </c>
      <c r="E21" s="42"/>
      <c r="F21" s="42">
        <v>18918311.613000009</v>
      </c>
      <c r="G21" s="43"/>
      <c r="H21" s="41">
        <f t="shared" si="1"/>
        <v>19555526.271000009</v>
      </c>
      <c r="I21" s="42"/>
      <c r="J21" s="42"/>
      <c r="K21" s="42"/>
      <c r="L21" s="42"/>
      <c r="M21" s="41">
        <f t="shared" si="2"/>
        <v>-18724493.776000008</v>
      </c>
      <c r="N21" s="14"/>
    </row>
    <row r="22" spans="1:14">
      <c r="A22" s="44" t="s">
        <v>81</v>
      </c>
      <c r="B22" s="45">
        <v>746286.77499999991</v>
      </c>
      <c r="C22" s="2"/>
      <c r="D22" s="38">
        <v>1901430.8139999998</v>
      </c>
      <c r="E22" s="38"/>
      <c r="F22" s="38">
        <v>5933198.1939999983</v>
      </c>
      <c r="G22" s="2"/>
      <c r="H22" s="45">
        <f t="shared" si="1"/>
        <v>7834629.0079999976</v>
      </c>
      <c r="I22" s="38"/>
      <c r="J22" s="38"/>
      <c r="K22" s="38"/>
      <c r="L22" s="38"/>
      <c r="M22" s="45">
        <f t="shared" si="2"/>
        <v>-7088342.2329999972</v>
      </c>
      <c r="N22" s="14"/>
    </row>
    <row r="23" spans="1:14">
      <c r="A23" s="40" t="s">
        <v>82</v>
      </c>
      <c r="B23" s="41">
        <v>837967.59100000013</v>
      </c>
      <c r="C23" s="43"/>
      <c r="D23" s="42">
        <v>1311214.3949999998</v>
      </c>
      <c r="E23" s="42"/>
      <c r="F23" s="42">
        <v>1966688.6229999987</v>
      </c>
      <c r="G23" s="43"/>
      <c r="H23" s="41">
        <f t="shared" si="1"/>
        <v>3277903.0179999983</v>
      </c>
      <c r="I23" s="42"/>
      <c r="J23" s="42"/>
      <c r="K23" s="42"/>
      <c r="L23" s="42"/>
      <c r="M23" s="41">
        <f t="shared" si="2"/>
        <v>-2439935.4269999983</v>
      </c>
      <c r="N23" s="14"/>
    </row>
    <row r="24" spans="1:14">
      <c r="A24" s="44" t="s">
        <v>83</v>
      </c>
      <c r="B24" s="45">
        <v>1823.7429999999999</v>
      </c>
      <c r="C24" s="2"/>
      <c r="D24" s="38">
        <v>296.76800000000003</v>
      </c>
      <c r="E24" s="38"/>
      <c r="F24" s="38">
        <v>386770.62700000004</v>
      </c>
      <c r="G24" s="2"/>
      <c r="H24" s="45">
        <f t="shared" si="1"/>
        <v>387067.39500000002</v>
      </c>
      <c r="I24" s="38"/>
      <c r="J24" s="38"/>
      <c r="K24" s="38"/>
      <c r="L24" s="38"/>
      <c r="M24" s="45">
        <f t="shared" si="2"/>
        <v>-385243.652</v>
      </c>
      <c r="N24" s="14"/>
    </row>
    <row r="25" spans="1:14">
      <c r="A25" s="40" t="s">
        <v>84</v>
      </c>
      <c r="B25" s="41">
        <v>5877421.8840000005</v>
      </c>
      <c r="C25" s="43"/>
      <c r="D25" s="42">
        <v>17568026.836000007</v>
      </c>
      <c r="E25" s="42"/>
      <c r="F25" s="42">
        <v>13375189.232000012</v>
      </c>
      <c r="G25" s="43"/>
      <c r="H25" s="41">
        <f t="shared" si="1"/>
        <v>30943216.068000019</v>
      </c>
      <c r="I25" s="42"/>
      <c r="J25" s="42"/>
      <c r="K25" s="42"/>
      <c r="L25" s="42"/>
      <c r="M25" s="41">
        <f t="shared" si="2"/>
        <v>-25065794.184000019</v>
      </c>
      <c r="N25" s="14"/>
    </row>
    <row r="26" spans="1:14">
      <c r="A26" s="44" t="s">
        <v>85</v>
      </c>
      <c r="B26" s="45"/>
      <c r="C26" s="2"/>
      <c r="D26" s="38">
        <v>1066360.0929999999</v>
      </c>
      <c r="E26" s="38">
        <v>11314181.848999999</v>
      </c>
      <c r="F26" s="38"/>
      <c r="G26" s="2"/>
      <c r="H26" s="45">
        <f t="shared" si="1"/>
        <v>12380541.942</v>
      </c>
      <c r="I26" s="38"/>
      <c r="J26" s="38"/>
      <c r="K26" s="38"/>
      <c r="L26" s="38"/>
      <c r="M26" s="45">
        <f t="shared" si="2"/>
        <v>-12380541.942</v>
      </c>
      <c r="N26" s="14"/>
    </row>
    <row r="27" spans="1:14">
      <c r="A27" s="40" t="s">
        <v>86</v>
      </c>
      <c r="B27" s="41"/>
      <c r="C27" s="43"/>
      <c r="D27" s="42"/>
      <c r="E27" s="42"/>
      <c r="F27" s="42"/>
      <c r="G27" s="43"/>
      <c r="H27" s="41"/>
      <c r="I27" s="42"/>
      <c r="J27" s="42"/>
      <c r="K27" s="42">
        <v>-58428.962</v>
      </c>
      <c r="L27" s="42"/>
      <c r="M27" s="41">
        <f>K27</f>
        <v>-58428.962</v>
      </c>
      <c r="N27" s="14"/>
    </row>
    <row r="28" spans="1:14">
      <c r="A28" s="46" t="s">
        <v>87</v>
      </c>
      <c r="B28" s="47"/>
      <c r="C28" s="15"/>
      <c r="D28" s="48"/>
      <c r="E28" s="48"/>
      <c r="F28" s="48"/>
      <c r="G28" s="15"/>
      <c r="H28" s="47"/>
      <c r="I28" s="48"/>
      <c r="J28" s="48">
        <v>13640575.664999999</v>
      </c>
      <c r="K28" s="48"/>
      <c r="L28" s="48"/>
      <c r="M28" s="47">
        <f>J28</f>
        <v>13640575.664999999</v>
      </c>
      <c r="N28" s="14"/>
    </row>
    <row r="29" spans="1:14">
      <c r="A29" s="12" t="s">
        <v>88</v>
      </c>
      <c r="B29" s="50">
        <f>B11+SUM(B13:B28)</f>
        <v>410173883.80199987</v>
      </c>
      <c r="C29" s="51"/>
      <c r="D29" s="51">
        <f t="shared" ref="D29:M29" si="3">D11+SUM(D13:D28)</f>
        <v>226061603.52799988</v>
      </c>
      <c r="E29" s="51">
        <f t="shared" si="3"/>
        <v>11314181.848999999</v>
      </c>
      <c r="F29" s="51">
        <f t="shared" si="3"/>
        <v>209020017.03899977</v>
      </c>
      <c r="G29" s="51"/>
      <c r="H29" s="50">
        <f t="shared" si="3"/>
        <v>446395802.41599959</v>
      </c>
      <c r="I29" s="51"/>
      <c r="J29" s="51">
        <f t="shared" si="3"/>
        <v>13640575.664999999</v>
      </c>
      <c r="K29" s="51">
        <f t="shared" si="3"/>
        <v>-58428.962</v>
      </c>
      <c r="L29" s="51"/>
      <c r="M29" s="50">
        <f t="shared" si="3"/>
        <v>-22639771.910999715</v>
      </c>
      <c r="N29" s="14"/>
    </row>
    <row r="30" spans="1:14">
      <c r="A30" s="53"/>
      <c r="B30" s="45"/>
      <c r="C30" s="38"/>
      <c r="D30" s="38"/>
      <c r="E30" s="38"/>
      <c r="F30" s="38"/>
      <c r="G30" s="38"/>
      <c r="H30" s="45"/>
      <c r="I30" s="38"/>
      <c r="J30" s="38"/>
      <c r="K30" s="38"/>
      <c r="L30" s="38"/>
      <c r="M30" s="45"/>
      <c r="N30" s="14"/>
    </row>
    <row r="31" spans="1:14">
      <c r="A31" s="54" t="s">
        <v>89</v>
      </c>
      <c r="B31" s="41">
        <f>B33-B29</f>
        <v>-5395771.301999867</v>
      </c>
      <c r="C31" s="42"/>
      <c r="D31" s="42">
        <f t="shared" ref="D31:M31" si="4">D33-D29</f>
        <v>6298678.5720001459</v>
      </c>
      <c r="E31" s="42">
        <f t="shared" si="4"/>
        <v>433997.95100000128</v>
      </c>
      <c r="F31" s="42">
        <f t="shared" si="4"/>
        <v>-63196334.238999754</v>
      </c>
      <c r="G31" s="42">
        <f t="shared" si="4"/>
        <v>16373344.6</v>
      </c>
      <c r="H31" s="41">
        <f t="shared" si="4"/>
        <v>-40090313.11599952</v>
      </c>
      <c r="I31" s="42"/>
      <c r="J31" s="42">
        <f t="shared" si="4"/>
        <v>-24703067.364999998</v>
      </c>
      <c r="K31" s="42">
        <f t="shared" si="4"/>
        <v>3880647.1619999995</v>
      </c>
      <c r="L31" s="42"/>
      <c r="M31" s="41">
        <f t="shared" si="4"/>
        <v>13872121.610999644</v>
      </c>
      <c r="N31" s="14"/>
    </row>
    <row r="32" spans="1:14">
      <c r="A32" s="53"/>
      <c r="B32" s="45"/>
      <c r="C32" s="38"/>
      <c r="D32" s="38"/>
      <c r="E32" s="38"/>
      <c r="F32" s="38"/>
      <c r="G32" s="38"/>
      <c r="H32" s="45"/>
      <c r="I32" s="38"/>
      <c r="J32" s="38"/>
      <c r="K32" s="38"/>
      <c r="L32" s="38"/>
      <c r="M32" s="45"/>
      <c r="N32" s="14"/>
    </row>
    <row r="33" spans="1:14">
      <c r="A33" s="12" t="s">
        <v>90</v>
      </c>
      <c r="B33" s="55">
        <v>404778112.5</v>
      </c>
      <c r="C33" s="51"/>
      <c r="D33" s="51">
        <v>232360282.10000002</v>
      </c>
      <c r="E33" s="51">
        <v>11748179.800000001</v>
      </c>
      <c r="F33" s="51">
        <v>145823682.80000001</v>
      </c>
      <c r="G33" s="51">
        <v>16373344.6</v>
      </c>
      <c r="H33" s="55">
        <v>406305489.30000007</v>
      </c>
      <c r="I33" s="51"/>
      <c r="J33" s="51">
        <v>-11062491.699999999</v>
      </c>
      <c r="K33" s="51">
        <v>3822218.1999999997</v>
      </c>
      <c r="L33" s="51"/>
      <c r="M33" s="55">
        <v>-8767650.3000000715</v>
      </c>
      <c r="N33" s="14"/>
    </row>
  </sheetData>
  <hyperlinks>
    <hyperlink ref="A1" location="Efnisyfirlit!A1" display="Efnisyfirlit" xr:uid="{033A4E7B-82F7-44BB-A45B-EBF463EB33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4AC8-7685-42BC-976C-40FBCDB0AC2B}">
  <dimension ref="A1:U151"/>
  <sheetViews>
    <sheetView workbookViewId="0"/>
  </sheetViews>
  <sheetFormatPr defaultRowHeight="13"/>
  <cols>
    <col min="1" max="1" width="31.6328125" style="227" customWidth="1"/>
    <col min="2" max="2" width="12.453125" style="227" hidden="1" customWidth="1"/>
    <col min="3" max="3" width="12.36328125" style="227" hidden="1" customWidth="1"/>
    <col min="4" max="14" width="12.453125" style="227" hidden="1" customWidth="1"/>
    <col min="15" max="15" width="12.453125" style="227" customWidth="1"/>
    <col min="16" max="21" width="13.26953125" style="227" customWidth="1"/>
    <col min="22" max="16384" width="8.7265625" style="227"/>
  </cols>
  <sheetData>
    <row r="1" spans="1:21" ht="14.5">
      <c r="A1" s="221" t="s">
        <v>1188</v>
      </c>
    </row>
    <row r="2" spans="1:21" ht="15.5">
      <c r="A2" s="153" t="s">
        <v>1193</v>
      </c>
    </row>
    <row r="4" spans="1:21" ht="14.5">
      <c r="A4" s="228" t="s">
        <v>91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1:21" ht="14.5">
      <c r="A5" s="148"/>
      <c r="B5" s="229">
        <v>2002</v>
      </c>
      <c r="C5" s="230">
        <v>2003</v>
      </c>
      <c r="D5" s="229">
        <v>2004</v>
      </c>
      <c r="E5" s="230">
        <v>2005</v>
      </c>
      <c r="F5" s="229">
        <v>2006</v>
      </c>
      <c r="G5" s="230">
        <v>2007</v>
      </c>
      <c r="H5" s="229">
        <v>2008</v>
      </c>
      <c r="I5" s="230">
        <v>2009</v>
      </c>
      <c r="J5" s="229">
        <v>2010</v>
      </c>
      <c r="K5" s="230">
        <v>2011</v>
      </c>
      <c r="L5" s="229">
        <v>2012</v>
      </c>
      <c r="M5" s="230">
        <v>2013</v>
      </c>
      <c r="N5" s="229">
        <v>2014</v>
      </c>
      <c r="O5" s="230">
        <v>2015</v>
      </c>
      <c r="P5" s="229">
        <v>2016</v>
      </c>
      <c r="Q5" s="230">
        <v>2017</v>
      </c>
      <c r="R5" s="229">
        <v>2018</v>
      </c>
      <c r="S5" s="230">
        <v>2019</v>
      </c>
      <c r="T5" s="229">
        <v>2020</v>
      </c>
      <c r="U5" s="230">
        <v>2021</v>
      </c>
    </row>
    <row r="6" spans="1:21" ht="14.5">
      <c r="A6" s="231" t="s">
        <v>92</v>
      </c>
      <c r="B6" s="148"/>
      <c r="C6" s="232"/>
      <c r="D6" s="148"/>
      <c r="E6" s="232"/>
      <c r="F6" s="148"/>
      <c r="G6" s="232"/>
      <c r="H6" s="148"/>
      <c r="I6" s="232"/>
      <c r="J6" s="148"/>
      <c r="K6" s="232"/>
      <c r="L6" s="148"/>
      <c r="M6" s="232"/>
      <c r="N6" s="148"/>
      <c r="O6" s="232"/>
      <c r="P6" s="148"/>
      <c r="Q6" s="232"/>
      <c r="R6" s="148"/>
      <c r="S6" s="232"/>
      <c r="T6" s="148"/>
      <c r="U6" s="232"/>
    </row>
    <row r="7" spans="1:21" ht="14.5">
      <c r="A7" s="148" t="s">
        <v>17</v>
      </c>
      <c r="B7" s="233">
        <v>64738805</v>
      </c>
      <c r="C7" s="234">
        <v>68494678</v>
      </c>
      <c r="D7" s="233">
        <v>74141010.365700006</v>
      </c>
      <c r="E7" s="234">
        <v>83787089.555000007</v>
      </c>
      <c r="F7" s="233">
        <v>96665641.859999999</v>
      </c>
      <c r="G7" s="234">
        <v>111918365.81999999</v>
      </c>
      <c r="H7" s="233">
        <v>124494602.76000001</v>
      </c>
      <c r="I7" s="234">
        <v>127468440.41</v>
      </c>
      <c r="J7" s="233">
        <v>126325560</v>
      </c>
      <c r="K7" s="234">
        <v>138368570</v>
      </c>
      <c r="L7" s="233">
        <v>147688802.14199999</v>
      </c>
      <c r="M7" s="234">
        <v>158247103</v>
      </c>
      <c r="N7" s="233">
        <v>167199855</v>
      </c>
      <c r="O7" s="234">
        <v>180215769</v>
      </c>
      <c r="P7" s="233">
        <v>200864226.31199998</v>
      </c>
      <c r="Q7" s="234">
        <v>222439669.69999999</v>
      </c>
      <c r="R7" s="233">
        <v>242134067.70000002</v>
      </c>
      <c r="S7" s="234">
        <v>259830413.303</v>
      </c>
      <c r="T7" s="233">
        <v>270743049.78600007</v>
      </c>
      <c r="U7" s="234">
        <v>291997076.70000005</v>
      </c>
    </row>
    <row r="8" spans="1:21" ht="14.5">
      <c r="A8" s="148" t="s">
        <v>18</v>
      </c>
      <c r="B8" s="233">
        <v>7805037</v>
      </c>
      <c r="C8" s="234">
        <v>8152793</v>
      </c>
      <c r="D8" s="233">
        <v>8796265.5710000005</v>
      </c>
      <c r="E8" s="234">
        <v>10550246.119000001</v>
      </c>
      <c r="F8" s="233">
        <v>12880197.210000001</v>
      </c>
      <c r="G8" s="234">
        <v>15868986.859999999</v>
      </c>
      <c r="H8" s="233">
        <v>16129234.359999999</v>
      </c>
      <c r="I8" s="234">
        <v>14954799.66</v>
      </c>
      <c r="J8" s="233">
        <v>16328584</v>
      </c>
      <c r="K8" s="234">
        <v>24092252</v>
      </c>
      <c r="L8" s="233">
        <v>25622056.897</v>
      </c>
      <c r="M8" s="234">
        <v>27609296</v>
      </c>
      <c r="N8" s="233">
        <v>29686233</v>
      </c>
      <c r="O8" s="234">
        <v>33286598</v>
      </c>
      <c r="P8" s="233">
        <v>37301582.971000001</v>
      </c>
      <c r="Q8" s="234">
        <v>40908266.700000003</v>
      </c>
      <c r="R8" s="233">
        <v>43138836.699999996</v>
      </c>
      <c r="S8" s="234">
        <v>45544717.883000001</v>
      </c>
      <c r="T8" s="233">
        <v>46455629.311000012</v>
      </c>
      <c r="U8" s="234">
        <v>48948652.199999996</v>
      </c>
    </row>
    <row r="9" spans="1:21" ht="14.5">
      <c r="A9" s="235" t="s">
        <v>19</v>
      </c>
      <c r="B9" s="236">
        <v>14595031</v>
      </c>
      <c r="C9" s="237">
        <v>16169360</v>
      </c>
      <c r="D9" s="236">
        <v>18695538.712899998</v>
      </c>
      <c r="E9" s="237">
        <v>23072084.386</v>
      </c>
      <c r="F9" s="236">
        <v>29445543.609999999</v>
      </c>
      <c r="G9" s="237">
        <v>35172283.07</v>
      </c>
      <c r="H9" s="236">
        <v>26329317.780000001</v>
      </c>
      <c r="I9" s="237">
        <v>28475592.699999999</v>
      </c>
      <c r="J9" s="236">
        <v>30548098</v>
      </c>
      <c r="K9" s="237">
        <v>29940217</v>
      </c>
      <c r="L9" s="236">
        <v>33251713.421</v>
      </c>
      <c r="M9" s="237">
        <v>37364632</v>
      </c>
      <c r="N9" s="236">
        <v>38182455</v>
      </c>
      <c r="O9" s="237">
        <v>41620622</v>
      </c>
      <c r="P9" s="236">
        <v>46853468.787</v>
      </c>
      <c r="Q9" s="237">
        <v>52291527.700000003</v>
      </c>
      <c r="R9" s="236">
        <v>49806811.800000004</v>
      </c>
      <c r="S9" s="237">
        <v>48626169.828999996</v>
      </c>
      <c r="T9" s="236">
        <v>51441441.244000003</v>
      </c>
      <c r="U9" s="237">
        <v>63832383.599999994</v>
      </c>
    </row>
    <row r="10" spans="1:21" ht="14.5">
      <c r="A10" s="228" t="s">
        <v>20</v>
      </c>
      <c r="B10" s="238">
        <v>87138873</v>
      </c>
      <c r="C10" s="239">
        <v>92816831</v>
      </c>
      <c r="D10" s="238">
        <v>101632814.64960001</v>
      </c>
      <c r="E10" s="239">
        <v>117409420.06</v>
      </c>
      <c r="F10" s="238">
        <v>138991382.68000001</v>
      </c>
      <c r="G10" s="239">
        <v>162959635.75</v>
      </c>
      <c r="H10" s="238">
        <v>166953154.90000001</v>
      </c>
      <c r="I10" s="239">
        <v>170898832.77000001</v>
      </c>
      <c r="J10" s="238">
        <v>173202242</v>
      </c>
      <c r="K10" s="239">
        <v>192401039</v>
      </c>
      <c r="L10" s="238">
        <v>206562572.45999998</v>
      </c>
      <c r="M10" s="239">
        <v>223221031</v>
      </c>
      <c r="N10" s="238">
        <v>235068543</v>
      </c>
      <c r="O10" s="239">
        <v>255122989</v>
      </c>
      <c r="P10" s="238">
        <v>285019278.06999999</v>
      </c>
      <c r="Q10" s="239">
        <v>315639464.09999996</v>
      </c>
      <c r="R10" s="238">
        <v>335079716.20000005</v>
      </c>
      <c r="S10" s="239">
        <v>354001301.01499999</v>
      </c>
      <c r="T10" s="238">
        <v>368640120.34100008</v>
      </c>
      <c r="U10" s="239">
        <v>404778112.5</v>
      </c>
    </row>
    <row r="11" spans="1:21" ht="14.5">
      <c r="A11" s="148"/>
      <c r="B11" s="238"/>
      <c r="C11" s="239"/>
      <c r="D11" s="238"/>
      <c r="E11" s="239"/>
      <c r="F11" s="238"/>
      <c r="G11" s="239"/>
      <c r="H11" s="238"/>
      <c r="I11" s="239"/>
      <c r="J11" s="238"/>
      <c r="K11" s="239"/>
      <c r="L11" s="238"/>
      <c r="M11" s="239"/>
      <c r="N11" s="238"/>
      <c r="O11" s="239"/>
      <c r="P11" s="238"/>
      <c r="Q11" s="239"/>
      <c r="R11" s="238"/>
      <c r="S11" s="239"/>
      <c r="T11" s="238"/>
      <c r="U11" s="239"/>
    </row>
    <row r="12" spans="1:21" ht="14.5">
      <c r="A12" s="148" t="s">
        <v>21</v>
      </c>
      <c r="B12" s="233">
        <v>45255365</v>
      </c>
      <c r="C12" s="234">
        <v>49296961</v>
      </c>
      <c r="D12" s="233">
        <v>51452630</v>
      </c>
      <c r="E12" s="234">
        <v>58743738.313000001</v>
      </c>
      <c r="F12" s="233">
        <v>66949597.630000003</v>
      </c>
      <c r="G12" s="234">
        <v>72493932.439999998</v>
      </c>
      <c r="H12" s="233">
        <v>81438913.829999998</v>
      </c>
      <c r="I12" s="234">
        <v>88297475.790000007</v>
      </c>
      <c r="J12" s="233">
        <v>90350673</v>
      </c>
      <c r="K12" s="234">
        <v>98341257</v>
      </c>
      <c r="L12" s="233">
        <v>104042586.87199999</v>
      </c>
      <c r="M12" s="234">
        <v>110663069</v>
      </c>
      <c r="N12" s="233">
        <v>122214954</v>
      </c>
      <c r="O12" s="234">
        <v>136622529</v>
      </c>
      <c r="P12" s="233">
        <v>145239379.43700001</v>
      </c>
      <c r="Q12" s="234">
        <v>166944384.89999998</v>
      </c>
      <c r="R12" s="233">
        <v>173655671.19999999</v>
      </c>
      <c r="S12" s="234">
        <v>188709547.29400006</v>
      </c>
      <c r="T12" s="233">
        <v>210897127.74899998</v>
      </c>
      <c r="U12" s="234">
        <v>232360282.10000002</v>
      </c>
    </row>
    <row r="13" spans="1:21" ht="14.5">
      <c r="A13" s="148" t="s">
        <v>22</v>
      </c>
      <c r="B13" s="233">
        <v>5857905</v>
      </c>
      <c r="C13" s="234">
        <v>3556041</v>
      </c>
      <c r="D13" s="233">
        <v>5796830</v>
      </c>
      <c r="E13" s="234">
        <v>6454022.2300000004</v>
      </c>
      <c r="F13" s="233">
        <v>10184705.17</v>
      </c>
      <c r="G13" s="234">
        <v>3535927.84</v>
      </c>
      <c r="H13" s="233">
        <v>3444201.97</v>
      </c>
      <c r="I13" s="234">
        <v>409978.61</v>
      </c>
      <c r="J13" s="233">
        <v>1482887</v>
      </c>
      <c r="K13" s="234">
        <v>7400557</v>
      </c>
      <c r="L13" s="233">
        <v>6172447</v>
      </c>
      <c r="M13" s="234">
        <v>2317443</v>
      </c>
      <c r="N13" s="233">
        <v>7880249</v>
      </c>
      <c r="O13" s="234">
        <v>19957285</v>
      </c>
      <c r="P13" s="233">
        <v>13797230</v>
      </c>
      <c r="Q13" s="234">
        <v>14431905</v>
      </c>
      <c r="R13" s="233">
        <v>11059634.199999999</v>
      </c>
      <c r="S13" s="234">
        <v>7272114.9000000004</v>
      </c>
      <c r="T13" s="233">
        <v>11092824</v>
      </c>
      <c r="U13" s="234">
        <v>11748179.800000001</v>
      </c>
    </row>
    <row r="14" spans="1:21" ht="14.5">
      <c r="A14" s="148" t="s">
        <v>23</v>
      </c>
      <c r="B14" s="233">
        <v>37033331</v>
      </c>
      <c r="C14" s="234">
        <v>40153136</v>
      </c>
      <c r="D14" s="233">
        <v>42080120.92970001</v>
      </c>
      <c r="E14" s="234">
        <v>45018156.473999999</v>
      </c>
      <c r="F14" s="233">
        <v>52203093.149999999</v>
      </c>
      <c r="G14" s="234">
        <v>61661719.630000003</v>
      </c>
      <c r="H14" s="233">
        <v>75793098.730000004</v>
      </c>
      <c r="I14" s="234">
        <v>71554132.060000002</v>
      </c>
      <c r="J14" s="233">
        <v>69849494</v>
      </c>
      <c r="K14" s="234">
        <v>73623877</v>
      </c>
      <c r="L14" s="233">
        <v>77515500.788000003</v>
      </c>
      <c r="M14" s="234">
        <v>85669576</v>
      </c>
      <c r="N14" s="233">
        <v>92296256</v>
      </c>
      <c r="O14" s="234">
        <v>95831847</v>
      </c>
      <c r="P14" s="233">
        <v>99495940.434</v>
      </c>
      <c r="Q14" s="234">
        <v>104535777.19999999</v>
      </c>
      <c r="R14" s="233">
        <v>115918409.80000001</v>
      </c>
      <c r="S14" s="234">
        <v>127367689.37000002</v>
      </c>
      <c r="T14" s="233">
        <v>135670025.479</v>
      </c>
      <c r="U14" s="234">
        <v>145823682.80000001</v>
      </c>
    </row>
    <row r="15" spans="1:21" ht="14.5">
      <c r="A15" s="235" t="s">
        <v>24</v>
      </c>
      <c r="B15" s="236">
        <v>4049692</v>
      </c>
      <c r="C15" s="237">
        <v>4303106</v>
      </c>
      <c r="D15" s="236">
        <v>4552586.57</v>
      </c>
      <c r="E15" s="237">
        <v>5042452.28</v>
      </c>
      <c r="F15" s="236">
        <v>5409327.3899999997</v>
      </c>
      <c r="G15" s="237">
        <v>5918573.7400000002</v>
      </c>
      <c r="H15" s="236">
        <v>6232275.0899999999</v>
      </c>
      <c r="I15" s="237">
        <v>7110074.3499999996</v>
      </c>
      <c r="J15" s="236">
        <v>8854277</v>
      </c>
      <c r="K15" s="237">
        <v>9387128</v>
      </c>
      <c r="L15" s="236">
        <v>9654264.4409999996</v>
      </c>
      <c r="M15" s="237">
        <v>10020963</v>
      </c>
      <c r="N15" s="236">
        <v>10570941</v>
      </c>
      <c r="O15" s="237">
        <v>11169414</v>
      </c>
      <c r="P15" s="236">
        <v>11755254.888</v>
      </c>
      <c r="Q15" s="237">
        <v>12196451.4</v>
      </c>
      <c r="R15" s="236">
        <v>12955238.999999998</v>
      </c>
      <c r="S15" s="237">
        <v>13845328.982999999</v>
      </c>
      <c r="T15" s="236">
        <v>15046855.107999999</v>
      </c>
      <c r="U15" s="237">
        <v>16373344.6</v>
      </c>
    </row>
    <row r="16" spans="1:21" ht="14.5">
      <c r="A16" s="228" t="s">
        <v>25</v>
      </c>
      <c r="B16" s="238">
        <v>92196293</v>
      </c>
      <c r="C16" s="239">
        <v>97309244</v>
      </c>
      <c r="D16" s="238">
        <v>103882167.03569999</v>
      </c>
      <c r="E16" s="239">
        <v>115258369.29700001</v>
      </c>
      <c r="F16" s="238">
        <v>134746723.34</v>
      </c>
      <c r="G16" s="239">
        <v>143610153.65000001</v>
      </c>
      <c r="H16" s="238">
        <v>166908489.62</v>
      </c>
      <c r="I16" s="239">
        <v>167371660.81</v>
      </c>
      <c r="J16" s="238">
        <v>170537330</v>
      </c>
      <c r="K16" s="239">
        <v>188752820</v>
      </c>
      <c r="L16" s="238">
        <v>197384799.10100001</v>
      </c>
      <c r="M16" s="239">
        <v>208671051</v>
      </c>
      <c r="N16" s="238">
        <v>232962400</v>
      </c>
      <c r="O16" s="239">
        <v>263581074</v>
      </c>
      <c r="P16" s="238">
        <v>270287804.759</v>
      </c>
      <c r="Q16" s="239">
        <v>298108518.49999994</v>
      </c>
      <c r="R16" s="238">
        <v>313588954.19999999</v>
      </c>
      <c r="S16" s="239">
        <v>337194680.54700005</v>
      </c>
      <c r="T16" s="238">
        <v>372706832.33599997</v>
      </c>
      <c r="U16" s="239">
        <v>406305489.30000007</v>
      </c>
    </row>
    <row r="17" spans="1:21" ht="14.5">
      <c r="A17" s="148"/>
      <c r="B17" s="238"/>
      <c r="C17" s="239"/>
      <c r="D17" s="238"/>
      <c r="E17" s="239"/>
      <c r="F17" s="238"/>
      <c r="G17" s="239"/>
      <c r="H17" s="238"/>
      <c r="I17" s="239"/>
      <c r="J17" s="238"/>
      <c r="K17" s="239"/>
      <c r="L17" s="238"/>
      <c r="M17" s="239"/>
      <c r="N17" s="238"/>
      <c r="O17" s="239"/>
      <c r="P17" s="238"/>
      <c r="Q17" s="239"/>
      <c r="R17" s="238"/>
      <c r="S17" s="239"/>
      <c r="T17" s="238"/>
      <c r="U17" s="239"/>
    </row>
    <row r="18" spans="1:21" ht="14.5">
      <c r="A18" s="24" t="s">
        <v>26</v>
      </c>
      <c r="B18" s="19">
        <v>-5057420</v>
      </c>
      <c r="C18" s="240">
        <v>-4492413</v>
      </c>
      <c r="D18" s="19">
        <v>-2249352.3860999793</v>
      </c>
      <c r="E18" s="240">
        <v>2151050.7629999965</v>
      </c>
      <c r="F18" s="19">
        <v>4244659.3400000036</v>
      </c>
      <c r="G18" s="240">
        <v>19349482.099999994</v>
      </c>
      <c r="H18" s="19">
        <v>44665.280000001192</v>
      </c>
      <c r="I18" s="240">
        <v>3527171.9600000083</v>
      </c>
      <c r="J18" s="19">
        <v>2664911</v>
      </c>
      <c r="K18" s="240">
        <v>3648219</v>
      </c>
      <c r="L18" s="19">
        <f t="shared" ref="L18" si="0">L10-L16</f>
        <v>9177773.3589999676</v>
      </c>
      <c r="M18" s="240">
        <f>M10-M16</f>
        <v>14549980</v>
      </c>
      <c r="N18" s="19">
        <f>N10-N16</f>
        <v>2106143</v>
      </c>
      <c r="O18" s="240">
        <f>O10-O16</f>
        <v>-8458085</v>
      </c>
      <c r="P18" s="19">
        <v>14731473.31099999</v>
      </c>
      <c r="Q18" s="240">
        <v>17530945.600000024</v>
      </c>
      <c r="R18" s="19">
        <v>21490762.00000006</v>
      </c>
      <c r="S18" s="240">
        <v>16806620.467999935</v>
      </c>
      <c r="T18" s="19">
        <v>-4066711.9949998856</v>
      </c>
      <c r="U18" s="240">
        <v>-1527376.8000000715</v>
      </c>
    </row>
    <row r="19" spans="1:21" ht="14.5">
      <c r="A19" s="148"/>
      <c r="B19" s="233"/>
      <c r="C19" s="234"/>
      <c r="D19" s="233"/>
      <c r="E19" s="234"/>
      <c r="F19" s="233"/>
      <c r="G19" s="234"/>
      <c r="H19" s="233"/>
      <c r="I19" s="234"/>
      <c r="J19" s="233"/>
      <c r="K19" s="234"/>
      <c r="L19" s="233"/>
      <c r="M19" s="234"/>
      <c r="N19" s="233"/>
      <c r="O19" s="234"/>
      <c r="P19" s="233"/>
      <c r="Q19" s="234"/>
      <c r="R19" s="233"/>
      <c r="S19" s="234"/>
      <c r="T19" s="233"/>
      <c r="U19" s="234"/>
    </row>
    <row r="20" spans="1:21" ht="14.5">
      <c r="A20" s="148" t="s">
        <v>27</v>
      </c>
      <c r="B20" s="233">
        <v>5089894</v>
      </c>
      <c r="C20" s="234">
        <v>1359841</v>
      </c>
      <c r="D20" s="233">
        <v>3669753.3287999998</v>
      </c>
      <c r="E20" s="234">
        <v>2699041.9049999998</v>
      </c>
      <c r="F20" s="233">
        <v>-2380289.77</v>
      </c>
      <c r="G20" s="234">
        <v>3876594.27</v>
      </c>
      <c r="H20" s="233">
        <v>-22166953.039999999</v>
      </c>
      <c r="I20" s="234">
        <v>-9507643.3599999994</v>
      </c>
      <c r="J20" s="233">
        <v>2810338</v>
      </c>
      <c r="K20" s="234">
        <v>-11088378</v>
      </c>
      <c r="L20" s="233">
        <v>-8188058.7249999996</v>
      </c>
      <c r="M20" s="234">
        <v>-6211689</v>
      </c>
      <c r="N20" s="233">
        <v>-4422925</v>
      </c>
      <c r="O20" s="234">
        <v>-6774147</v>
      </c>
      <c r="P20" s="233">
        <v>-5904190.7979999995</v>
      </c>
      <c r="Q20" s="234">
        <v>-4662829.4000000004</v>
      </c>
      <c r="R20" s="233">
        <v>-6846237.7000000011</v>
      </c>
      <c r="S20" s="234">
        <v>-3287347.8049999969</v>
      </c>
      <c r="T20" s="233">
        <v>-8775996.972000001</v>
      </c>
      <c r="U20" s="234">
        <v>-11062491.699999999</v>
      </c>
    </row>
    <row r="21" spans="1:21" ht="14.5">
      <c r="A21" s="148"/>
      <c r="B21" s="148"/>
      <c r="C21" s="232"/>
      <c r="D21" s="148"/>
      <c r="E21" s="232"/>
      <c r="F21" s="148"/>
      <c r="G21" s="232"/>
      <c r="H21" s="148"/>
      <c r="I21" s="232"/>
      <c r="J21" s="148"/>
      <c r="K21" s="232"/>
      <c r="L21" s="148"/>
      <c r="M21" s="232"/>
      <c r="N21" s="148"/>
      <c r="O21" s="232"/>
      <c r="P21" s="148"/>
      <c r="Q21" s="232"/>
      <c r="R21" s="148"/>
      <c r="S21" s="232"/>
      <c r="T21" s="148"/>
      <c r="U21" s="232"/>
    </row>
    <row r="22" spans="1:21" ht="14.5">
      <c r="A22" s="24" t="s">
        <v>28</v>
      </c>
      <c r="B22" s="238">
        <v>32474</v>
      </c>
      <c r="C22" s="239">
        <v>-3132572</v>
      </c>
      <c r="D22" s="238">
        <v>1420400.9427000205</v>
      </c>
      <c r="E22" s="239">
        <v>4850092.6679999959</v>
      </c>
      <c r="F22" s="238">
        <v>1864369.5700000036</v>
      </c>
      <c r="G22" s="239">
        <v>23226076.369999994</v>
      </c>
      <c r="H22" s="238">
        <v>-22122287.759999998</v>
      </c>
      <c r="I22" s="239">
        <v>-5980471.3999999911</v>
      </c>
      <c r="J22" s="238">
        <v>5475250</v>
      </c>
      <c r="K22" s="239">
        <v>-7440159</v>
      </c>
      <c r="L22" s="238">
        <f>L18+L20</f>
        <v>989714.63399996795</v>
      </c>
      <c r="M22" s="239">
        <f>M18+M20</f>
        <v>8338291</v>
      </c>
      <c r="N22" s="238">
        <f>N18+N20</f>
        <v>-2316782</v>
      </c>
      <c r="O22" s="239">
        <f>O18+O20</f>
        <v>-15232232</v>
      </c>
      <c r="P22" s="238">
        <v>8827282.5129999891</v>
      </c>
      <c r="Q22" s="239">
        <v>12868116.200000023</v>
      </c>
      <c r="R22" s="238">
        <v>14644524.300000058</v>
      </c>
      <c r="S22" s="239">
        <v>13519272.662999939</v>
      </c>
      <c r="T22" s="238">
        <v>-12842708.966999887</v>
      </c>
      <c r="U22" s="239">
        <v>-12589868.500000071</v>
      </c>
    </row>
    <row r="23" spans="1:21" ht="14.5">
      <c r="A23" s="148"/>
      <c r="B23" s="233"/>
      <c r="C23" s="234"/>
      <c r="D23" s="233"/>
      <c r="E23" s="234"/>
      <c r="F23" s="233"/>
      <c r="G23" s="234"/>
      <c r="H23" s="233"/>
      <c r="I23" s="234"/>
      <c r="J23" s="233"/>
      <c r="K23" s="234"/>
      <c r="L23" s="233"/>
      <c r="M23" s="234"/>
      <c r="N23" s="233"/>
      <c r="O23" s="234"/>
      <c r="P23" s="233"/>
      <c r="Q23" s="234"/>
      <c r="R23" s="233"/>
      <c r="S23" s="234"/>
      <c r="T23" s="233"/>
      <c r="U23" s="234"/>
    </row>
    <row r="24" spans="1:21" ht="14.5">
      <c r="A24" s="148" t="s">
        <v>29</v>
      </c>
      <c r="B24" s="233">
        <v>656838</v>
      </c>
      <c r="C24" s="234">
        <v>312185</v>
      </c>
      <c r="D24" s="233">
        <v>937817.31499999994</v>
      </c>
      <c r="E24" s="234">
        <v>100651.667</v>
      </c>
      <c r="F24" s="233">
        <v>1775900.37</v>
      </c>
      <c r="G24" s="234">
        <v>25350898</v>
      </c>
      <c r="H24" s="233">
        <v>2870861.39</v>
      </c>
      <c r="I24" s="234">
        <v>9493029.9299999997</v>
      </c>
      <c r="J24" s="233">
        <v>-286927</v>
      </c>
      <c r="K24" s="234">
        <v>1329535</v>
      </c>
      <c r="L24" s="233">
        <v>299847</v>
      </c>
      <c r="M24" s="234">
        <v>1331998</v>
      </c>
      <c r="N24" s="233">
        <v>-4114235</v>
      </c>
      <c r="O24" s="234">
        <v>-49139</v>
      </c>
      <c r="P24" s="233">
        <v>-284366</v>
      </c>
      <c r="Q24" s="234">
        <v>366699.60000000003</v>
      </c>
      <c r="R24" s="233">
        <v>474417.1</v>
      </c>
      <c r="S24" s="234">
        <v>1090847.1000000001</v>
      </c>
      <c r="T24" s="233">
        <v>4053543.5</v>
      </c>
      <c r="U24" s="234">
        <v>3822218.1999999997</v>
      </c>
    </row>
    <row r="25" spans="1:21" ht="14.5">
      <c r="A25" s="148"/>
      <c r="B25" s="148"/>
      <c r="C25" s="232"/>
      <c r="D25" s="148"/>
      <c r="E25" s="232"/>
      <c r="F25" s="148"/>
      <c r="G25" s="232"/>
      <c r="H25" s="148"/>
      <c r="I25" s="232"/>
      <c r="J25" s="148"/>
      <c r="K25" s="232"/>
      <c r="L25" s="148"/>
      <c r="M25" s="232"/>
      <c r="N25" s="148"/>
      <c r="O25" s="232"/>
      <c r="P25" s="148"/>
      <c r="Q25" s="232"/>
      <c r="R25" s="148"/>
      <c r="S25" s="232"/>
      <c r="T25" s="148"/>
      <c r="U25" s="232"/>
    </row>
    <row r="26" spans="1:21" ht="15" thickBot="1">
      <c r="A26" s="241" t="s">
        <v>30</v>
      </c>
      <c r="B26" s="23">
        <v>689312</v>
      </c>
      <c r="C26" s="242">
        <v>-2820387</v>
      </c>
      <c r="D26" s="23">
        <v>2358218.2577000204</v>
      </c>
      <c r="E26" s="242">
        <v>4950744.3349999962</v>
      </c>
      <c r="F26" s="23">
        <v>3640269.9400000037</v>
      </c>
      <c r="G26" s="242">
        <v>48576974.36999999</v>
      </c>
      <c r="H26" s="23">
        <v>-19251426.369999997</v>
      </c>
      <c r="I26" s="242">
        <v>3512558.5300000086</v>
      </c>
      <c r="J26" s="23">
        <v>5188322</v>
      </c>
      <c r="K26" s="242">
        <v>-6110625</v>
      </c>
      <c r="L26" s="23">
        <v>1289561.6339999679</v>
      </c>
      <c r="M26" s="242">
        <v>9670289</v>
      </c>
      <c r="N26" s="23">
        <v>-6431017</v>
      </c>
      <c r="O26" s="242">
        <v>-15281371</v>
      </c>
      <c r="P26" s="23">
        <v>8542916.5129999891</v>
      </c>
      <c r="Q26" s="242">
        <v>13234815.800000023</v>
      </c>
      <c r="R26" s="23">
        <v>15118941.400000058</v>
      </c>
      <c r="S26" s="242">
        <v>14610119.762999939</v>
      </c>
      <c r="T26" s="23">
        <v>-8789165.4669998866</v>
      </c>
      <c r="U26" s="242">
        <v>-8767650.3000000715</v>
      </c>
    </row>
    <row r="27" spans="1:21" ht="15" thickTop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</row>
    <row r="28" spans="1:21" ht="14.5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</row>
    <row r="29" spans="1:21" ht="14.5">
      <c r="A29" s="228" t="s">
        <v>93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</row>
    <row r="30" spans="1:21" ht="14.5">
      <c r="A30" s="148"/>
      <c r="B30" s="229">
        <v>2002</v>
      </c>
      <c r="C30" s="230">
        <v>2003</v>
      </c>
      <c r="D30" s="229">
        <v>2004</v>
      </c>
      <c r="E30" s="230">
        <v>2005</v>
      </c>
      <c r="F30" s="229">
        <v>2006</v>
      </c>
      <c r="G30" s="230">
        <v>2007</v>
      </c>
      <c r="H30" s="229">
        <v>2008</v>
      </c>
      <c r="I30" s="230">
        <v>2009</v>
      </c>
      <c r="J30" s="229">
        <v>2010</v>
      </c>
      <c r="K30" s="230">
        <v>2011</v>
      </c>
      <c r="L30" s="229">
        <v>2012</v>
      </c>
      <c r="M30" s="230">
        <v>2013</v>
      </c>
      <c r="N30" s="229">
        <v>2014</v>
      </c>
      <c r="O30" s="230">
        <v>2015</v>
      </c>
      <c r="P30" s="229">
        <v>2016</v>
      </c>
      <c r="Q30" s="230">
        <v>2017</v>
      </c>
      <c r="R30" s="229">
        <v>2018</v>
      </c>
      <c r="S30" s="230">
        <v>2019</v>
      </c>
      <c r="T30" s="229">
        <v>2020</v>
      </c>
      <c r="U30" s="230">
        <v>2021</v>
      </c>
    </row>
    <row r="31" spans="1:21" ht="14.5">
      <c r="A31" s="231" t="s">
        <v>92</v>
      </c>
      <c r="B31" s="233"/>
      <c r="C31" s="234"/>
      <c r="D31" s="233"/>
      <c r="E31" s="234"/>
      <c r="F31" s="233"/>
      <c r="G31" s="234"/>
      <c r="H31" s="233"/>
      <c r="I31" s="234"/>
      <c r="J31" s="233"/>
      <c r="K31" s="234"/>
      <c r="L31" s="233"/>
      <c r="M31" s="234"/>
      <c r="N31" s="233"/>
      <c r="O31" s="234"/>
      <c r="P31" s="233"/>
      <c r="Q31" s="234"/>
      <c r="R31" s="233"/>
      <c r="S31" s="234"/>
      <c r="T31" s="148"/>
      <c r="U31" s="234"/>
    </row>
    <row r="32" spans="1:21" ht="14.5">
      <c r="A32" s="148" t="s">
        <v>32</v>
      </c>
      <c r="B32" s="233">
        <v>112093465</v>
      </c>
      <c r="C32" s="234">
        <v>115906720</v>
      </c>
      <c r="D32" s="233">
        <v>123883168.53989999</v>
      </c>
      <c r="E32" s="234">
        <v>132478142.847</v>
      </c>
      <c r="F32" s="233">
        <v>144971744.16</v>
      </c>
      <c r="G32" s="234">
        <v>157779067.24000001</v>
      </c>
      <c r="H32" s="233">
        <v>193913662.43000001</v>
      </c>
      <c r="I32" s="234">
        <v>243056448.22999999</v>
      </c>
      <c r="J32" s="233">
        <v>311664247</v>
      </c>
      <c r="K32" s="234">
        <v>316714966</v>
      </c>
      <c r="L32" s="233">
        <v>328533781.20200002</v>
      </c>
      <c r="M32" s="234">
        <v>337272355</v>
      </c>
      <c r="N32" s="233">
        <v>353510736</v>
      </c>
      <c r="O32" s="234">
        <v>360628055</v>
      </c>
      <c r="P32" s="233">
        <v>367161213.56899995</v>
      </c>
      <c r="Q32" s="234">
        <v>392346726</v>
      </c>
      <c r="R32" s="233">
        <v>432604873.30000001</v>
      </c>
      <c r="S32" s="234">
        <v>462393852.76999986</v>
      </c>
      <c r="T32" s="233">
        <v>490957172.94000006</v>
      </c>
      <c r="U32" s="234">
        <v>531343278.30000007</v>
      </c>
    </row>
    <row r="33" spans="1:21" ht="14.5">
      <c r="A33" s="235" t="s">
        <v>33</v>
      </c>
      <c r="B33" s="236">
        <v>62954694</v>
      </c>
      <c r="C33" s="237">
        <v>62982755</v>
      </c>
      <c r="D33" s="236">
        <v>63860147.803600006</v>
      </c>
      <c r="E33" s="237">
        <v>64787587.077</v>
      </c>
      <c r="F33" s="236">
        <v>62220521.649999999</v>
      </c>
      <c r="G33" s="237">
        <v>56538374.539999999</v>
      </c>
      <c r="H33" s="236">
        <v>59193961.210000001</v>
      </c>
      <c r="I33" s="237">
        <v>71234717.090000004</v>
      </c>
      <c r="J33" s="236">
        <v>61432094</v>
      </c>
      <c r="K33" s="237">
        <v>66377361</v>
      </c>
      <c r="L33" s="236">
        <v>65572640.088999994</v>
      </c>
      <c r="M33" s="237">
        <v>70920754</v>
      </c>
      <c r="N33" s="236">
        <v>65366667</v>
      </c>
      <c r="O33" s="237">
        <v>63033866</v>
      </c>
      <c r="P33" s="236">
        <v>62202299.676999994</v>
      </c>
      <c r="Q33" s="237">
        <v>74317235.800000012</v>
      </c>
      <c r="R33" s="236">
        <v>89574980.5</v>
      </c>
      <c r="S33" s="237">
        <v>88255981.832399994</v>
      </c>
      <c r="T33" s="236">
        <v>79674515.065999985</v>
      </c>
      <c r="U33" s="237">
        <v>79874216.799999997</v>
      </c>
    </row>
    <row r="34" spans="1:21" ht="14.5">
      <c r="A34" s="148" t="s">
        <v>34</v>
      </c>
      <c r="B34" s="233">
        <v>175048159</v>
      </c>
      <c r="C34" s="234">
        <v>178889475</v>
      </c>
      <c r="D34" s="233">
        <v>187743316.34350002</v>
      </c>
      <c r="E34" s="234">
        <v>197265729.92399999</v>
      </c>
      <c r="F34" s="233">
        <v>207192265.81</v>
      </c>
      <c r="G34" s="234">
        <v>214317441.78</v>
      </c>
      <c r="H34" s="233">
        <v>253107623.63999999</v>
      </c>
      <c r="I34" s="234">
        <v>314291165.31999999</v>
      </c>
      <c r="J34" s="233">
        <v>373096341</v>
      </c>
      <c r="K34" s="234">
        <v>383092327</v>
      </c>
      <c r="L34" s="233">
        <f t="shared" ref="L34" si="1">L32+L33</f>
        <v>394106421.29100001</v>
      </c>
      <c r="M34" s="234">
        <f>M32+M33</f>
        <v>408193109</v>
      </c>
      <c r="N34" s="233">
        <f>N32+N33</f>
        <v>418877403</v>
      </c>
      <c r="O34" s="234">
        <f>O32+O33</f>
        <v>423661921</v>
      </c>
      <c r="P34" s="233">
        <v>429363513.24599993</v>
      </c>
      <c r="Q34" s="234">
        <v>466663961.80000001</v>
      </c>
      <c r="R34" s="233">
        <v>522179853.80000001</v>
      </c>
      <c r="S34" s="234">
        <v>550649834.60239983</v>
      </c>
      <c r="T34" s="233">
        <v>570631688.00600004</v>
      </c>
      <c r="U34" s="234">
        <v>611217495.10000002</v>
      </c>
    </row>
    <row r="35" spans="1:21" ht="14.5">
      <c r="A35" s="148" t="s">
        <v>35</v>
      </c>
      <c r="B35" s="233">
        <v>23750921</v>
      </c>
      <c r="C35" s="234">
        <v>26456398</v>
      </c>
      <c r="D35" s="233">
        <v>30738382.544</v>
      </c>
      <c r="E35" s="234">
        <v>34010652.864</v>
      </c>
      <c r="F35" s="233">
        <v>43911927.25</v>
      </c>
      <c r="G35" s="234">
        <v>81827029.950000003</v>
      </c>
      <c r="H35" s="233">
        <v>82397844.590000004</v>
      </c>
      <c r="I35" s="234">
        <v>71801220.890000001</v>
      </c>
      <c r="J35" s="233">
        <v>69837350</v>
      </c>
      <c r="K35" s="234">
        <v>64804814</v>
      </c>
      <c r="L35" s="233">
        <v>66178770.157000005</v>
      </c>
      <c r="M35" s="234">
        <v>56978373</v>
      </c>
      <c r="N35" s="233">
        <v>52958723</v>
      </c>
      <c r="O35" s="234">
        <v>56609103</v>
      </c>
      <c r="P35" s="233">
        <v>69560485.442999989</v>
      </c>
      <c r="Q35" s="234">
        <v>81405858.799999997</v>
      </c>
      <c r="R35" s="233">
        <v>79871163.700000003</v>
      </c>
      <c r="S35" s="234">
        <v>84300056.7016</v>
      </c>
      <c r="T35" s="233">
        <v>99843200.16399999</v>
      </c>
      <c r="U35" s="234">
        <v>102688461.39999999</v>
      </c>
    </row>
    <row r="36" spans="1:21" ht="14.5">
      <c r="A36" s="228" t="s">
        <v>36</v>
      </c>
      <c r="B36" s="238">
        <v>198799080</v>
      </c>
      <c r="C36" s="239">
        <v>205345873</v>
      </c>
      <c r="D36" s="238">
        <v>218481698.88749999</v>
      </c>
      <c r="E36" s="239">
        <v>231276382.78799999</v>
      </c>
      <c r="F36" s="238">
        <v>251104193.06</v>
      </c>
      <c r="G36" s="239">
        <v>296144471.73000002</v>
      </c>
      <c r="H36" s="238">
        <v>335505468.23000002</v>
      </c>
      <c r="I36" s="239">
        <v>386092386.20999998</v>
      </c>
      <c r="J36" s="238">
        <v>442933691</v>
      </c>
      <c r="K36" s="239">
        <v>447897141</v>
      </c>
      <c r="L36" s="238">
        <v>460285191.44800001</v>
      </c>
      <c r="M36" s="239">
        <v>465171482</v>
      </c>
      <c r="N36" s="238">
        <v>471836126</v>
      </c>
      <c r="O36" s="239">
        <v>480271024</v>
      </c>
      <c r="P36" s="238">
        <v>498923998.68899989</v>
      </c>
      <c r="Q36" s="239">
        <v>548069820.5999999</v>
      </c>
      <c r="R36" s="238">
        <v>602051017.5</v>
      </c>
      <c r="S36" s="239">
        <v>634949891.30399978</v>
      </c>
      <c r="T36" s="238">
        <v>670474888.17000008</v>
      </c>
      <c r="U36" s="239">
        <v>713905956.50000012</v>
      </c>
    </row>
    <row r="37" spans="1:21" ht="14.5">
      <c r="A37" s="148"/>
      <c r="B37" s="238"/>
      <c r="C37" s="239"/>
      <c r="D37" s="238"/>
      <c r="E37" s="239"/>
      <c r="F37" s="238"/>
      <c r="G37" s="239"/>
      <c r="H37" s="238"/>
      <c r="I37" s="239"/>
      <c r="J37" s="238"/>
      <c r="K37" s="239"/>
      <c r="L37" s="238"/>
      <c r="M37" s="239"/>
      <c r="N37" s="238"/>
      <c r="O37" s="239"/>
      <c r="P37" s="238"/>
      <c r="Q37" s="239"/>
      <c r="R37" s="238"/>
      <c r="S37" s="239"/>
      <c r="T37" s="238"/>
      <c r="U37" s="239"/>
    </row>
    <row r="38" spans="1:21" ht="14.5">
      <c r="A38" s="148" t="s">
        <v>37</v>
      </c>
      <c r="B38" s="233">
        <v>90493620</v>
      </c>
      <c r="C38" s="234">
        <v>83663873</v>
      </c>
      <c r="D38" s="233">
        <v>86802982.161300004</v>
      </c>
      <c r="E38" s="234">
        <v>94905650.747999996</v>
      </c>
      <c r="F38" s="233">
        <v>99177402.5</v>
      </c>
      <c r="G38" s="234">
        <v>160519827.19999999</v>
      </c>
      <c r="H38" s="233">
        <v>141278295.41</v>
      </c>
      <c r="I38" s="234">
        <v>161270446.38999999</v>
      </c>
      <c r="J38" s="233">
        <v>189421803</v>
      </c>
      <c r="K38" s="234">
        <v>187312698</v>
      </c>
      <c r="L38" s="233">
        <v>194745962.60600001</v>
      </c>
      <c r="M38" s="234">
        <v>204018362</v>
      </c>
      <c r="N38" s="233">
        <v>204178010</v>
      </c>
      <c r="O38" s="234">
        <v>189227313</v>
      </c>
      <c r="P38" s="233">
        <v>200748241.148</v>
      </c>
      <c r="Q38" s="234">
        <v>223052368.30000001</v>
      </c>
      <c r="R38" s="233">
        <v>246815204.19999987</v>
      </c>
      <c r="S38" s="234">
        <v>265745009.02000004</v>
      </c>
      <c r="T38" s="233">
        <v>259640122.02099997</v>
      </c>
      <c r="U38" s="234">
        <v>260703032.70000002</v>
      </c>
    </row>
    <row r="39" spans="1:21" ht="14.5">
      <c r="A39" s="148" t="s">
        <v>38</v>
      </c>
      <c r="B39" s="233">
        <v>35816616</v>
      </c>
      <c r="C39" s="234">
        <v>43059430</v>
      </c>
      <c r="D39" s="233">
        <v>47681579.092099994</v>
      </c>
      <c r="E39" s="234">
        <v>53555665.369999997</v>
      </c>
      <c r="F39" s="233">
        <v>62602587.729999997</v>
      </c>
      <c r="G39" s="234">
        <v>37556125.619999997</v>
      </c>
      <c r="H39" s="233">
        <v>39638151.82</v>
      </c>
      <c r="I39" s="234">
        <v>38678301.329999998</v>
      </c>
      <c r="J39" s="233">
        <v>38574413</v>
      </c>
      <c r="K39" s="234">
        <v>44070013</v>
      </c>
      <c r="L39" s="233">
        <v>50481878</v>
      </c>
      <c r="M39" s="234">
        <v>49597543</v>
      </c>
      <c r="N39" s="233">
        <v>54926365</v>
      </c>
      <c r="O39" s="234">
        <v>71763849</v>
      </c>
      <c r="P39" s="233">
        <v>82005833</v>
      </c>
      <c r="Q39" s="234">
        <v>90938871</v>
      </c>
      <c r="R39" s="233">
        <v>97014902.699999988</v>
      </c>
      <c r="S39" s="234">
        <v>99061000.828999996</v>
      </c>
      <c r="T39" s="233">
        <v>105768952.2</v>
      </c>
      <c r="U39" s="234">
        <v>112268241.8</v>
      </c>
    </row>
    <row r="40" spans="1:21" ht="14.5">
      <c r="A40" s="148" t="s">
        <v>39</v>
      </c>
      <c r="B40" s="233">
        <v>52929185</v>
      </c>
      <c r="C40" s="234">
        <v>56560586</v>
      </c>
      <c r="D40" s="233">
        <v>60106596.373399995</v>
      </c>
      <c r="E40" s="234">
        <v>58123307.486000001</v>
      </c>
      <c r="F40" s="233">
        <v>58195313.840000004</v>
      </c>
      <c r="G40" s="234">
        <v>57924787.409999996</v>
      </c>
      <c r="H40" s="233">
        <v>106306334.84</v>
      </c>
      <c r="I40" s="234">
        <v>136356083.69999999</v>
      </c>
      <c r="J40" s="233">
        <v>165591663</v>
      </c>
      <c r="K40" s="234">
        <v>170323636</v>
      </c>
      <c r="L40" s="233">
        <v>162841228</v>
      </c>
      <c r="M40" s="234">
        <v>160229362</v>
      </c>
      <c r="N40" s="233">
        <v>157809300</v>
      </c>
      <c r="O40" s="234">
        <v>164721711</v>
      </c>
      <c r="P40" s="233">
        <v>160019312.90399998</v>
      </c>
      <c r="Q40" s="234">
        <v>164817768</v>
      </c>
      <c r="R40" s="233">
        <v>185886573.50000003</v>
      </c>
      <c r="S40" s="234">
        <v>190198170.58540002</v>
      </c>
      <c r="T40" s="233">
        <v>218256321.92100003</v>
      </c>
      <c r="U40" s="234">
        <v>246656594.59999999</v>
      </c>
    </row>
    <row r="41" spans="1:21" ht="14.5">
      <c r="A41" s="235" t="s">
        <v>40</v>
      </c>
      <c r="B41" s="236">
        <v>19559659</v>
      </c>
      <c r="C41" s="237">
        <v>22061982</v>
      </c>
      <c r="D41" s="236">
        <v>23890546.830700003</v>
      </c>
      <c r="E41" s="237">
        <v>24691763.296</v>
      </c>
      <c r="F41" s="236">
        <v>31128889.050000001</v>
      </c>
      <c r="G41" s="237">
        <v>40143732.68</v>
      </c>
      <c r="H41" s="236">
        <v>48282686.020000003</v>
      </c>
      <c r="I41" s="237">
        <v>49787555.079999998</v>
      </c>
      <c r="J41" s="236">
        <v>49345813</v>
      </c>
      <c r="K41" s="237">
        <v>46190794</v>
      </c>
      <c r="L41" s="236">
        <v>52216124.842</v>
      </c>
      <c r="M41" s="237">
        <v>51326215</v>
      </c>
      <c r="N41" s="236">
        <v>54922451</v>
      </c>
      <c r="O41" s="237">
        <v>54558152</v>
      </c>
      <c r="P41" s="236">
        <v>56150611.637000002</v>
      </c>
      <c r="Q41" s="237">
        <v>69260813.099999994</v>
      </c>
      <c r="R41" s="236">
        <v>72334337.200000003</v>
      </c>
      <c r="S41" s="237">
        <v>79945711.059599996</v>
      </c>
      <c r="T41" s="236">
        <v>86809492.127999991</v>
      </c>
      <c r="U41" s="237">
        <v>94278087.400000006</v>
      </c>
    </row>
    <row r="42" spans="1:21" ht="14.5">
      <c r="A42" s="228" t="s">
        <v>41</v>
      </c>
      <c r="B42" s="238">
        <v>72488844</v>
      </c>
      <c r="C42" s="239">
        <v>78622568</v>
      </c>
      <c r="D42" s="238">
        <v>83997143.204100013</v>
      </c>
      <c r="E42" s="239">
        <v>82815070.782000005</v>
      </c>
      <c r="F42" s="238">
        <v>89324202.890000001</v>
      </c>
      <c r="G42" s="239">
        <v>98068520.090000004</v>
      </c>
      <c r="H42" s="238">
        <v>154589020.86000001</v>
      </c>
      <c r="I42" s="239">
        <v>186143638.77999997</v>
      </c>
      <c r="J42" s="238">
        <v>214937476</v>
      </c>
      <c r="K42" s="239">
        <v>216514429</v>
      </c>
      <c r="L42" s="238">
        <f t="shared" ref="L42" si="2">L40+L41</f>
        <v>215057352.84200001</v>
      </c>
      <c r="M42" s="239">
        <f>M40+M41</f>
        <v>211555577</v>
      </c>
      <c r="N42" s="238">
        <f>N40+N41</f>
        <v>212731751</v>
      </c>
      <c r="O42" s="239">
        <f>O40+O41</f>
        <v>219279863</v>
      </c>
      <c r="P42" s="238">
        <v>216169924.54099998</v>
      </c>
      <c r="Q42" s="239">
        <v>234078581.09999999</v>
      </c>
      <c r="R42" s="238">
        <v>258220910.70000005</v>
      </c>
      <c r="S42" s="239">
        <v>270143881.64499998</v>
      </c>
      <c r="T42" s="238">
        <v>305065814.04900002</v>
      </c>
      <c r="U42" s="239">
        <v>340934682</v>
      </c>
    </row>
    <row r="43" spans="1:21" ht="14.5">
      <c r="A43" s="228" t="s">
        <v>42</v>
      </c>
      <c r="B43" s="238">
        <v>108305460</v>
      </c>
      <c r="C43" s="239">
        <v>121681998</v>
      </c>
      <c r="D43" s="238">
        <v>131678722.29619999</v>
      </c>
      <c r="E43" s="239">
        <v>136370736.15200001</v>
      </c>
      <c r="F43" s="238">
        <v>151926790.62</v>
      </c>
      <c r="G43" s="239">
        <v>135624645.71000001</v>
      </c>
      <c r="H43" s="238">
        <v>194227172.68000001</v>
      </c>
      <c r="I43" s="239">
        <v>224821940.10999995</v>
      </c>
      <c r="J43" s="238">
        <v>253511889</v>
      </c>
      <c r="K43" s="239">
        <v>260584442</v>
      </c>
      <c r="L43" s="238">
        <f t="shared" ref="L43" si="3">L42+L39</f>
        <v>265539230.84200001</v>
      </c>
      <c r="M43" s="239">
        <f>M42+M39</f>
        <v>261153120</v>
      </c>
      <c r="N43" s="238">
        <f>N42+N39</f>
        <v>267658116</v>
      </c>
      <c r="O43" s="239">
        <f>O42+O39</f>
        <v>291043712</v>
      </c>
      <c r="P43" s="238">
        <v>298175757.54100001</v>
      </c>
      <c r="Q43" s="239">
        <v>325017452.10000002</v>
      </c>
      <c r="R43" s="238">
        <v>355235813.40000004</v>
      </c>
      <c r="S43" s="239">
        <v>369204882.47399998</v>
      </c>
      <c r="T43" s="238">
        <v>410834766.24900001</v>
      </c>
      <c r="U43" s="239">
        <v>453202923.80000001</v>
      </c>
    </row>
    <row r="44" spans="1:21" ht="14.5">
      <c r="A44" s="228" t="s">
        <v>43</v>
      </c>
      <c r="B44" s="238">
        <v>198799080</v>
      </c>
      <c r="C44" s="239">
        <v>205345871</v>
      </c>
      <c r="D44" s="238">
        <v>218481704.6895</v>
      </c>
      <c r="E44" s="239">
        <v>231276386.90000001</v>
      </c>
      <c r="F44" s="238">
        <v>251104193.12</v>
      </c>
      <c r="G44" s="239">
        <v>296144472.91000003</v>
      </c>
      <c r="H44" s="238">
        <v>335505468.08999997</v>
      </c>
      <c r="I44" s="239">
        <v>386092386.49999994</v>
      </c>
      <c r="J44" s="238">
        <v>442933692</v>
      </c>
      <c r="K44" s="239">
        <v>447897141</v>
      </c>
      <c r="L44" s="238">
        <v>460285193.44800001</v>
      </c>
      <c r="M44" s="239">
        <v>465171482</v>
      </c>
      <c r="N44" s="238">
        <v>471836126</v>
      </c>
      <c r="O44" s="239">
        <v>480271024</v>
      </c>
      <c r="P44" s="238">
        <v>498923998.68900001</v>
      </c>
      <c r="Q44" s="239">
        <v>548069820.39999998</v>
      </c>
      <c r="R44" s="238">
        <v>602051017.5999999</v>
      </c>
      <c r="S44" s="239">
        <v>634949891.49399996</v>
      </c>
      <c r="T44" s="238">
        <v>670474888.26999974</v>
      </c>
      <c r="U44" s="239">
        <v>713905956.49999976</v>
      </c>
    </row>
    <row r="45" spans="1:21" ht="14.5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</row>
    <row r="46" spans="1:21" ht="14.5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</row>
    <row r="47" spans="1:21" ht="14.5">
      <c r="A47" s="228" t="s">
        <v>94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</row>
    <row r="48" spans="1:21" ht="14.5">
      <c r="A48" s="148"/>
      <c r="B48" s="229">
        <v>2002</v>
      </c>
      <c r="C48" s="230">
        <v>2003</v>
      </c>
      <c r="D48" s="229">
        <v>2004</v>
      </c>
      <c r="E48" s="230">
        <v>2005</v>
      </c>
      <c r="F48" s="229">
        <v>2006</v>
      </c>
      <c r="G48" s="230">
        <v>2007</v>
      </c>
      <c r="H48" s="229">
        <v>2008</v>
      </c>
      <c r="I48" s="230">
        <v>2009</v>
      </c>
      <c r="J48" s="229">
        <v>2010</v>
      </c>
      <c r="K48" s="230">
        <v>2011</v>
      </c>
      <c r="L48" s="229">
        <v>2012</v>
      </c>
      <c r="M48" s="230">
        <v>2013</v>
      </c>
      <c r="N48" s="229">
        <v>2014</v>
      </c>
      <c r="O48" s="230">
        <v>2015</v>
      </c>
      <c r="P48" s="229">
        <v>2016</v>
      </c>
      <c r="Q48" s="230">
        <v>2017</v>
      </c>
      <c r="R48" s="229">
        <v>2018</v>
      </c>
      <c r="S48" s="230">
        <v>2019</v>
      </c>
      <c r="T48" s="229">
        <v>2020</v>
      </c>
      <c r="U48" s="230">
        <v>2021</v>
      </c>
    </row>
    <row r="49" spans="1:21" ht="14.5">
      <c r="A49" s="231" t="s">
        <v>95</v>
      </c>
      <c r="B49" s="233"/>
      <c r="C49" s="234"/>
      <c r="D49" s="233"/>
      <c r="E49" s="234"/>
      <c r="F49" s="233"/>
      <c r="G49" s="234"/>
      <c r="H49" s="233"/>
      <c r="I49" s="234"/>
      <c r="J49" s="233"/>
      <c r="K49" s="234"/>
      <c r="L49" s="233"/>
      <c r="M49" s="234"/>
      <c r="N49" s="233"/>
      <c r="O49" s="234"/>
      <c r="P49" s="233"/>
      <c r="Q49" s="234"/>
      <c r="R49" s="233"/>
      <c r="S49" s="234"/>
      <c r="T49" s="148"/>
      <c r="U49" s="234"/>
    </row>
    <row r="50" spans="1:21" ht="14.5">
      <c r="A50" s="148" t="s">
        <v>45</v>
      </c>
      <c r="B50" s="233">
        <v>682697</v>
      </c>
      <c r="C50" s="234">
        <v>-2820387</v>
      </c>
      <c r="D50" s="233">
        <v>2363347.4836999997</v>
      </c>
      <c r="E50" s="234">
        <v>4945996.5120000001</v>
      </c>
      <c r="F50" s="233">
        <v>3640307.32</v>
      </c>
      <c r="G50" s="234">
        <v>48576973.009999998</v>
      </c>
      <c r="H50" s="233">
        <v>-19251424.030000001</v>
      </c>
      <c r="I50" s="234">
        <v>3512558.87</v>
      </c>
      <c r="J50" s="233">
        <v>5188395</v>
      </c>
      <c r="K50" s="234">
        <v>-6110632</v>
      </c>
      <c r="L50" s="233">
        <v>1289560.6340000001</v>
      </c>
      <c r="M50" s="234">
        <v>9670289</v>
      </c>
      <c r="N50" s="233">
        <v>-6431017</v>
      </c>
      <c r="O50" s="234">
        <v>-15281371</v>
      </c>
      <c r="P50" s="233">
        <v>8542916.5130000003</v>
      </c>
      <c r="Q50" s="234">
        <v>13234815.599999998</v>
      </c>
      <c r="R50" s="233">
        <v>15118940.9</v>
      </c>
      <c r="S50" s="234">
        <v>14610119.273</v>
      </c>
      <c r="T50" s="233">
        <v>-8789164.9670000002</v>
      </c>
      <c r="U50" s="234">
        <v>-8767650.4000000004</v>
      </c>
    </row>
    <row r="51" spans="1:21" ht="14.5">
      <c r="A51" s="235" t="s">
        <v>46</v>
      </c>
      <c r="B51" s="236">
        <v>5903548</v>
      </c>
      <c r="C51" s="237">
        <v>7164857</v>
      </c>
      <c r="D51" s="236">
        <v>5997893.0684000002</v>
      </c>
      <c r="E51" s="237">
        <v>6310359.0219999999</v>
      </c>
      <c r="F51" s="236">
        <v>11442316.27</v>
      </c>
      <c r="G51" s="237">
        <v>-26763110.780000001</v>
      </c>
      <c r="H51" s="236">
        <v>34219079.159999996</v>
      </c>
      <c r="I51" s="237">
        <v>6772836.7800000003</v>
      </c>
      <c r="J51" s="236">
        <v>7137379</v>
      </c>
      <c r="K51" s="237">
        <v>23767422</v>
      </c>
      <c r="L51" s="236">
        <v>22270372.827</v>
      </c>
      <c r="M51" s="237">
        <v>12006849</v>
      </c>
      <c r="N51" s="236">
        <v>22458759</v>
      </c>
      <c r="O51" s="237">
        <v>31908844</v>
      </c>
      <c r="P51" s="236">
        <v>25420585.354000002</v>
      </c>
      <c r="Q51" s="237">
        <v>19768986.5</v>
      </c>
      <c r="R51" s="236">
        <v>22894898.299999997</v>
      </c>
      <c r="S51" s="237">
        <v>20001700.282000002</v>
      </c>
      <c r="T51" s="236">
        <v>26863869.013</v>
      </c>
      <c r="U51" s="237">
        <v>24290074.700000003</v>
      </c>
    </row>
    <row r="52" spans="1:21" ht="14.5">
      <c r="A52" s="228" t="s">
        <v>47</v>
      </c>
      <c r="B52" s="238">
        <v>6586245</v>
      </c>
      <c r="C52" s="239">
        <v>4344470</v>
      </c>
      <c r="D52" s="238">
        <v>8361240.5521000009</v>
      </c>
      <c r="E52" s="239">
        <v>11256355.534</v>
      </c>
      <c r="F52" s="238">
        <v>15082623.59</v>
      </c>
      <c r="G52" s="239">
        <v>21813862.23</v>
      </c>
      <c r="H52" s="238">
        <v>14967655.130000001</v>
      </c>
      <c r="I52" s="239">
        <v>10285395.65</v>
      </c>
      <c r="J52" s="238">
        <v>12325774</v>
      </c>
      <c r="K52" s="239">
        <v>17656791</v>
      </c>
      <c r="L52" s="238">
        <v>20980812.193</v>
      </c>
      <c r="M52" s="239">
        <v>21677138</v>
      </c>
      <c r="N52" s="238">
        <v>16027742</v>
      </c>
      <c r="O52" s="239">
        <v>16627473</v>
      </c>
      <c r="P52" s="238">
        <v>33963501.866999999</v>
      </c>
      <c r="Q52" s="239">
        <v>33003802.100000001</v>
      </c>
      <c r="R52" s="238">
        <v>38013839.199999996</v>
      </c>
      <c r="S52" s="239">
        <v>34611819.555</v>
      </c>
      <c r="T52" s="238">
        <v>18074704.046</v>
      </c>
      <c r="U52" s="239">
        <v>15522424.299999999</v>
      </c>
    </row>
    <row r="53" spans="1:21" ht="14.5">
      <c r="A53" s="235" t="s">
        <v>48</v>
      </c>
      <c r="B53" s="236">
        <v>-885627</v>
      </c>
      <c r="C53" s="237">
        <v>-236969</v>
      </c>
      <c r="D53" s="236">
        <v>204595.07140000002</v>
      </c>
      <c r="E53" s="237">
        <v>-752685.21200000006</v>
      </c>
      <c r="F53" s="236">
        <v>-3123347.19</v>
      </c>
      <c r="G53" s="237">
        <v>-432360.69</v>
      </c>
      <c r="H53" s="236">
        <v>2413485.31</v>
      </c>
      <c r="I53" s="237">
        <v>-4846212.17</v>
      </c>
      <c r="J53" s="236">
        <v>-704648</v>
      </c>
      <c r="K53" s="237">
        <v>-1226742</v>
      </c>
      <c r="L53" s="236">
        <v>717329.16599999997</v>
      </c>
      <c r="M53" s="237">
        <v>1902433</v>
      </c>
      <c r="N53" s="236">
        <v>288396</v>
      </c>
      <c r="O53" s="237">
        <v>-3670441</v>
      </c>
      <c r="P53" s="236">
        <v>-8963359.1359999999</v>
      </c>
      <c r="Q53" s="237">
        <v>-7226047.5999999996</v>
      </c>
      <c r="R53" s="236">
        <v>-5003442.5999999996</v>
      </c>
      <c r="S53" s="237">
        <v>793908.41399999952</v>
      </c>
      <c r="T53" s="236">
        <v>-476434.94700000004</v>
      </c>
      <c r="U53" s="237">
        <v>-3222023.3000000017</v>
      </c>
    </row>
    <row r="54" spans="1:21" ht="14.5">
      <c r="A54" s="228" t="s">
        <v>49</v>
      </c>
      <c r="B54" s="238">
        <v>5700618</v>
      </c>
      <c r="C54" s="239">
        <v>4107501</v>
      </c>
      <c r="D54" s="238">
        <v>8565835.6235000007</v>
      </c>
      <c r="E54" s="239">
        <v>10503670.322000001</v>
      </c>
      <c r="F54" s="238">
        <v>11959276.4</v>
      </c>
      <c r="G54" s="239">
        <v>21381501.539999999</v>
      </c>
      <c r="H54" s="238">
        <v>17381140.440000001</v>
      </c>
      <c r="I54" s="239">
        <v>5439183.4800000004</v>
      </c>
      <c r="J54" s="238">
        <v>11621126</v>
      </c>
      <c r="K54" s="239">
        <v>16430049</v>
      </c>
      <c r="L54" s="238">
        <v>21698141.358999997</v>
      </c>
      <c r="M54" s="239">
        <v>23579571</v>
      </c>
      <c r="N54" s="238">
        <v>16316138</v>
      </c>
      <c r="O54" s="239">
        <v>12957033</v>
      </c>
      <c r="P54" s="238">
        <v>25000142.730999999</v>
      </c>
      <c r="Q54" s="239">
        <v>25777754.5</v>
      </c>
      <c r="R54" s="238">
        <v>33010396.600000001</v>
      </c>
      <c r="S54" s="239">
        <v>35405727.968999997</v>
      </c>
      <c r="T54" s="238">
        <v>17598269.098999999</v>
      </c>
      <c r="U54" s="239">
        <v>12300400.999999996</v>
      </c>
    </row>
    <row r="55" spans="1:21" ht="14.5">
      <c r="A55" s="148" t="s">
        <v>50</v>
      </c>
      <c r="B55" s="233">
        <v>-13968633</v>
      </c>
      <c r="C55" s="234">
        <v>-6779591</v>
      </c>
      <c r="D55" s="233">
        <v>-8241380.4092999985</v>
      </c>
      <c r="E55" s="234">
        <v>-7752626.4519999996</v>
      </c>
      <c r="F55" s="233">
        <v>-5505694.0099999998</v>
      </c>
      <c r="G55" s="234">
        <v>35268301.200000003</v>
      </c>
      <c r="H55" s="233">
        <v>-41729978.020000003</v>
      </c>
      <c r="I55" s="234">
        <v>-18040374.219999999</v>
      </c>
      <c r="J55" s="233">
        <v>-14274665</v>
      </c>
      <c r="K55" s="234">
        <v>-15428183</v>
      </c>
      <c r="L55" s="233">
        <v>-13615625.398000002</v>
      </c>
      <c r="M55" s="234">
        <v>-19103685</v>
      </c>
      <c r="N55" s="233">
        <v>-15952005</v>
      </c>
      <c r="O55" s="234">
        <v>-11755574</v>
      </c>
      <c r="P55" s="233">
        <v>-9678851.9270000011</v>
      </c>
      <c r="Q55" s="234">
        <v>-22030893.700000003</v>
      </c>
      <c r="R55" s="233">
        <v>-41333343.200000003</v>
      </c>
      <c r="S55" s="234">
        <v>-36092666.150000013</v>
      </c>
      <c r="T55" s="233">
        <v>-32181855.955999985</v>
      </c>
      <c r="U55" s="234">
        <v>-26222537.399999999</v>
      </c>
    </row>
    <row r="56" spans="1:21" ht="14.5">
      <c r="A56" s="235" t="s">
        <v>51</v>
      </c>
      <c r="B56" s="236">
        <v>8002778</v>
      </c>
      <c r="C56" s="237">
        <v>4050843</v>
      </c>
      <c r="D56" s="236">
        <v>1320061.0862999998</v>
      </c>
      <c r="E56" s="237">
        <v>-776337.22499999998</v>
      </c>
      <c r="F56" s="236">
        <v>-3947055.21</v>
      </c>
      <c r="G56" s="237">
        <v>-26115296.539999999</v>
      </c>
      <c r="H56" s="236">
        <v>18246227.949999999</v>
      </c>
      <c r="I56" s="237">
        <v>10755975.390000001</v>
      </c>
      <c r="J56" s="236">
        <v>3583226</v>
      </c>
      <c r="K56" s="237">
        <v>-8029119</v>
      </c>
      <c r="L56" s="236">
        <v>-7549477</v>
      </c>
      <c r="M56" s="237">
        <v>-10978956</v>
      </c>
      <c r="N56" s="236">
        <v>-3017095</v>
      </c>
      <c r="O56" s="237">
        <v>-1787057</v>
      </c>
      <c r="P56" s="236">
        <v>-8583218.4660000019</v>
      </c>
      <c r="Q56" s="237">
        <v>-2090098.600000001</v>
      </c>
      <c r="R56" s="236">
        <v>11214062.700000003</v>
      </c>
      <c r="S56" s="237">
        <v>886406.22700000054</v>
      </c>
      <c r="T56" s="236">
        <v>16868321.079000004</v>
      </c>
      <c r="U56" s="237">
        <v>16850410.599999998</v>
      </c>
    </row>
    <row r="57" spans="1:21" ht="14.5">
      <c r="A57" s="228" t="s">
        <v>52</v>
      </c>
      <c r="B57" s="19">
        <v>-265237</v>
      </c>
      <c r="C57" s="240">
        <v>1378753</v>
      </c>
      <c r="D57" s="19">
        <v>1644516.3004999994</v>
      </c>
      <c r="E57" s="240">
        <v>1974706.6450000009</v>
      </c>
      <c r="F57" s="19">
        <v>2506527.1800000006</v>
      </c>
      <c r="G57" s="240">
        <v>30534506.200000003</v>
      </c>
      <c r="H57" s="19">
        <v>-6102609.6300000027</v>
      </c>
      <c r="I57" s="240">
        <v>-1845215.3499999978</v>
      </c>
      <c r="J57" s="19">
        <v>929688</v>
      </c>
      <c r="K57" s="240">
        <v>-7027253</v>
      </c>
      <c r="L57" s="19">
        <v>533038.96099999547</v>
      </c>
      <c r="M57" s="240">
        <v>-6503070</v>
      </c>
      <c r="N57" s="19">
        <v>-2652962</v>
      </c>
      <c r="O57" s="240">
        <v>-585599</v>
      </c>
      <c r="P57" s="19">
        <v>6738072.3379999967</v>
      </c>
      <c r="Q57" s="240">
        <v>1656762.199999996</v>
      </c>
      <c r="R57" s="19">
        <v>2891116.1000000034</v>
      </c>
      <c r="S57" s="240">
        <v>199468.04599999508</v>
      </c>
      <c r="T57" s="19">
        <v>2284734.2220000075</v>
      </c>
      <c r="U57" s="240">
        <v>2928274.2</v>
      </c>
    </row>
    <row r="58" spans="1:21" ht="14.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</row>
    <row r="59" spans="1:21" ht="14.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</row>
    <row r="60" spans="1:21" ht="14.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</row>
    <row r="61" spans="1:21" ht="14.5">
      <c r="A61" s="228" t="s">
        <v>96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</row>
    <row r="62" spans="1:21" ht="14.5">
      <c r="A62" s="148"/>
      <c r="B62" s="229">
        <v>2002</v>
      </c>
      <c r="C62" s="230">
        <v>2003</v>
      </c>
      <c r="D62" s="229">
        <v>2004</v>
      </c>
      <c r="E62" s="230">
        <v>2005</v>
      </c>
      <c r="F62" s="229">
        <v>2006</v>
      </c>
      <c r="G62" s="230">
        <v>2007</v>
      </c>
      <c r="H62" s="229">
        <v>2008</v>
      </c>
      <c r="I62" s="230">
        <v>2009</v>
      </c>
      <c r="J62" s="229">
        <v>2010</v>
      </c>
      <c r="K62" s="230">
        <v>2011</v>
      </c>
      <c r="L62" s="229">
        <v>2012</v>
      </c>
      <c r="M62" s="230">
        <v>2013</v>
      </c>
      <c r="N62" s="229">
        <v>2014</v>
      </c>
      <c r="O62" s="230">
        <v>2015</v>
      </c>
      <c r="P62" s="229">
        <v>2016</v>
      </c>
      <c r="Q62" s="230">
        <v>2017</v>
      </c>
      <c r="R62" s="229">
        <v>2018</v>
      </c>
      <c r="S62" s="230">
        <v>2019</v>
      </c>
      <c r="T62" s="229">
        <v>2020</v>
      </c>
      <c r="U62" s="230">
        <v>2021</v>
      </c>
    </row>
    <row r="63" spans="1:21" ht="14.5">
      <c r="A63" s="231" t="s">
        <v>92</v>
      </c>
      <c r="B63" s="148"/>
      <c r="C63" s="232"/>
      <c r="D63" s="148"/>
      <c r="E63" s="232"/>
      <c r="F63" s="148"/>
      <c r="G63" s="232"/>
      <c r="H63" s="148"/>
      <c r="I63" s="232"/>
      <c r="J63" s="148"/>
      <c r="K63" s="232"/>
      <c r="L63" s="148"/>
      <c r="M63" s="232"/>
      <c r="N63" s="148"/>
      <c r="O63" s="232"/>
      <c r="P63" s="148"/>
      <c r="Q63" s="232"/>
      <c r="R63" s="148"/>
      <c r="S63" s="232"/>
      <c r="T63" s="148"/>
      <c r="U63" s="232"/>
    </row>
    <row r="64" spans="1:21" ht="14.5">
      <c r="A64" s="148" t="s">
        <v>17</v>
      </c>
      <c r="B64" s="233">
        <v>64560676</v>
      </c>
      <c r="C64" s="234">
        <v>68222002</v>
      </c>
      <c r="D64" s="233">
        <v>73813268.327699989</v>
      </c>
      <c r="E64" s="234">
        <v>83412268.185000002</v>
      </c>
      <c r="F64" s="233">
        <v>96217595.650000006</v>
      </c>
      <c r="G64" s="234">
        <v>111099994.04000001</v>
      </c>
      <c r="H64" s="233">
        <v>123841325.27</v>
      </c>
      <c r="I64" s="234">
        <v>126579865.56999999</v>
      </c>
      <c r="J64" s="233">
        <v>125564165</v>
      </c>
      <c r="K64" s="234">
        <v>137569236</v>
      </c>
      <c r="L64" s="233">
        <v>146779900.14199999</v>
      </c>
      <c r="M64" s="234">
        <v>157350604</v>
      </c>
      <c r="N64" s="233">
        <v>166318789</v>
      </c>
      <c r="O64" s="234">
        <v>179365374</v>
      </c>
      <c r="P64" s="233">
        <v>199826923.43199998</v>
      </c>
      <c r="Q64" s="234">
        <v>221491849.80000001</v>
      </c>
      <c r="R64" s="233">
        <v>241053671.70000002</v>
      </c>
      <c r="S64" s="234">
        <v>258616191.215</v>
      </c>
      <c r="T64" s="233">
        <v>269485409.42900002</v>
      </c>
      <c r="U64" s="234">
        <v>290733931.60000002</v>
      </c>
    </row>
    <row r="65" spans="1:21" ht="14.5">
      <c r="A65" s="148" t="s">
        <v>18</v>
      </c>
      <c r="B65" s="233">
        <v>7805037</v>
      </c>
      <c r="C65" s="234">
        <v>8152793</v>
      </c>
      <c r="D65" s="233">
        <v>8796265.5710000005</v>
      </c>
      <c r="E65" s="234">
        <v>10550246.119000001</v>
      </c>
      <c r="F65" s="233">
        <v>12880197.210000001</v>
      </c>
      <c r="G65" s="234">
        <v>15868986.859999999</v>
      </c>
      <c r="H65" s="233">
        <v>16129234.359999999</v>
      </c>
      <c r="I65" s="234">
        <v>14954799.66</v>
      </c>
      <c r="J65" s="233">
        <v>16328584</v>
      </c>
      <c r="K65" s="234">
        <v>24092252</v>
      </c>
      <c r="L65" s="233">
        <v>25622056.897</v>
      </c>
      <c r="M65" s="234">
        <v>27609296</v>
      </c>
      <c r="N65" s="233">
        <v>29686233</v>
      </c>
      <c r="O65" s="234">
        <v>33286599</v>
      </c>
      <c r="P65" s="233">
        <v>37301582.971000001</v>
      </c>
      <c r="Q65" s="234">
        <v>40908267.700000003</v>
      </c>
      <c r="R65" s="233">
        <v>43138836.599999994</v>
      </c>
      <c r="S65" s="234">
        <v>45544718.682999998</v>
      </c>
      <c r="T65" s="233">
        <v>46455629.311000012</v>
      </c>
      <c r="U65" s="234">
        <v>48948652.199999996</v>
      </c>
    </row>
    <row r="66" spans="1:21" ht="14.5">
      <c r="A66" s="235" t="s">
        <v>19</v>
      </c>
      <c r="B66" s="236">
        <v>40131535</v>
      </c>
      <c r="C66" s="237">
        <v>43242528</v>
      </c>
      <c r="D66" s="236">
        <v>48713737.460000001</v>
      </c>
      <c r="E66" s="237">
        <v>56522925.589000002</v>
      </c>
      <c r="F66" s="236">
        <v>65253840.75</v>
      </c>
      <c r="G66" s="237">
        <v>76527609.769999996</v>
      </c>
      <c r="H66" s="236">
        <v>73323983.329999998</v>
      </c>
      <c r="I66" s="237">
        <v>81125938.689999998</v>
      </c>
      <c r="J66" s="236">
        <v>87669573</v>
      </c>
      <c r="K66" s="237">
        <v>93752392</v>
      </c>
      <c r="L66" s="236">
        <v>106160969.421</v>
      </c>
      <c r="M66" s="237">
        <v>114615572</v>
      </c>
      <c r="N66" s="236">
        <v>116171525</v>
      </c>
      <c r="O66" s="237">
        <v>124844244</v>
      </c>
      <c r="P66" s="236">
        <v>133969813.82799999</v>
      </c>
      <c r="Q66" s="237">
        <v>142936627.89999998</v>
      </c>
      <c r="R66" s="236">
        <v>145905503.40000001</v>
      </c>
      <c r="S66" s="237">
        <v>149527642.45899999</v>
      </c>
      <c r="T66" s="236">
        <v>154175191.55399999</v>
      </c>
      <c r="U66" s="237">
        <v>166856600.69999999</v>
      </c>
    </row>
    <row r="67" spans="1:21" ht="14.5">
      <c r="A67" s="228" t="s">
        <v>20</v>
      </c>
      <c r="B67" s="238">
        <v>112497248</v>
      </c>
      <c r="C67" s="239">
        <v>119617323</v>
      </c>
      <c r="D67" s="238">
        <v>131323271.35870001</v>
      </c>
      <c r="E67" s="239">
        <v>150485439.89300001</v>
      </c>
      <c r="F67" s="238">
        <v>174351633.61000001</v>
      </c>
      <c r="G67" s="239">
        <v>203496590.66999999</v>
      </c>
      <c r="H67" s="238">
        <v>213294542.96000001</v>
      </c>
      <c r="I67" s="239">
        <v>222660603.91999999</v>
      </c>
      <c r="J67" s="238">
        <v>229563322</v>
      </c>
      <c r="K67" s="239">
        <v>255413881</v>
      </c>
      <c r="L67" s="238">
        <v>278562926.45999998</v>
      </c>
      <c r="M67" s="239">
        <v>299575472</v>
      </c>
      <c r="N67" s="238">
        <v>312176547</v>
      </c>
      <c r="O67" s="239">
        <v>337496217</v>
      </c>
      <c r="P67" s="238">
        <v>371098320.23100001</v>
      </c>
      <c r="Q67" s="239">
        <v>405336745.39999998</v>
      </c>
      <c r="R67" s="238">
        <v>430098011.70000005</v>
      </c>
      <c r="S67" s="239">
        <v>453688552.35699999</v>
      </c>
      <c r="T67" s="238">
        <v>470116230.29400003</v>
      </c>
      <c r="U67" s="239">
        <v>506539184.5</v>
      </c>
    </row>
    <row r="68" spans="1:21" ht="14.5">
      <c r="A68" s="148"/>
      <c r="B68" s="238"/>
      <c r="C68" s="239"/>
      <c r="D68" s="238"/>
      <c r="E68" s="239"/>
      <c r="F68" s="238"/>
      <c r="G68" s="239"/>
      <c r="H68" s="238"/>
      <c r="I68" s="239"/>
      <c r="J68" s="238"/>
      <c r="K68" s="239"/>
      <c r="L68" s="238"/>
      <c r="M68" s="239"/>
      <c r="N68" s="238"/>
      <c r="O68" s="239"/>
      <c r="P68" s="238"/>
      <c r="Q68" s="239"/>
      <c r="R68" s="238"/>
      <c r="S68" s="239"/>
      <c r="T68" s="238"/>
      <c r="U68" s="239"/>
    </row>
    <row r="69" spans="1:21" ht="14.5">
      <c r="A69" s="148" t="s">
        <v>21</v>
      </c>
      <c r="B69" s="233">
        <v>52237994</v>
      </c>
      <c r="C69" s="234">
        <v>56404570</v>
      </c>
      <c r="D69" s="233">
        <v>59274383</v>
      </c>
      <c r="E69" s="234">
        <v>67210050.223000005</v>
      </c>
      <c r="F69" s="233">
        <v>76740398.560000002</v>
      </c>
      <c r="G69" s="234">
        <v>82991215.939999998</v>
      </c>
      <c r="H69" s="233">
        <v>93251053.590000004</v>
      </c>
      <c r="I69" s="234">
        <v>100503653.01000001</v>
      </c>
      <c r="J69" s="233">
        <v>103187379</v>
      </c>
      <c r="K69" s="234">
        <v>111182082</v>
      </c>
      <c r="L69" s="233">
        <v>117368475.87199999</v>
      </c>
      <c r="M69" s="234">
        <v>125479717</v>
      </c>
      <c r="N69" s="233">
        <v>137963699</v>
      </c>
      <c r="O69" s="234">
        <v>155156774</v>
      </c>
      <c r="P69" s="233">
        <v>166027520.051</v>
      </c>
      <c r="Q69" s="234">
        <v>190457406.29999998</v>
      </c>
      <c r="R69" s="233">
        <v>197540182.90000001</v>
      </c>
      <c r="S69" s="234">
        <v>214984611.68800005</v>
      </c>
      <c r="T69" s="233">
        <v>240454326.53900003</v>
      </c>
      <c r="U69" s="234">
        <v>257042877.90000004</v>
      </c>
    </row>
    <row r="70" spans="1:21" ht="14.5">
      <c r="A70" s="148" t="s">
        <v>22</v>
      </c>
      <c r="B70" s="233">
        <v>6274378</v>
      </c>
      <c r="C70" s="234">
        <v>3658918</v>
      </c>
      <c r="D70" s="233">
        <v>6087208</v>
      </c>
      <c r="E70" s="234">
        <v>6736332.1299999999</v>
      </c>
      <c r="F70" s="233">
        <v>10290265.26</v>
      </c>
      <c r="G70" s="234">
        <v>3671594.97</v>
      </c>
      <c r="H70" s="233">
        <v>3769725.89</v>
      </c>
      <c r="I70" s="234">
        <v>534345.68999999994</v>
      </c>
      <c r="J70" s="233">
        <v>1561401</v>
      </c>
      <c r="K70" s="234">
        <v>7825058</v>
      </c>
      <c r="L70" s="233">
        <v>6480719</v>
      </c>
      <c r="M70" s="234">
        <v>2581977</v>
      </c>
      <c r="N70" s="233">
        <v>8312090</v>
      </c>
      <c r="O70" s="234">
        <v>20451171</v>
      </c>
      <c r="P70" s="233">
        <v>14396116.563999999</v>
      </c>
      <c r="Q70" s="234">
        <v>14019353</v>
      </c>
      <c r="R70" s="233">
        <v>11335615.399999999</v>
      </c>
      <c r="S70" s="234">
        <v>7458776.7999999998</v>
      </c>
      <c r="T70" s="233">
        <v>11279059.199999999</v>
      </c>
      <c r="U70" s="234">
        <v>12065024.800000001</v>
      </c>
    </row>
    <row r="71" spans="1:21" ht="14.5">
      <c r="A71" s="148" t="s">
        <v>23</v>
      </c>
      <c r="B71" s="233">
        <v>45255365</v>
      </c>
      <c r="C71" s="234">
        <v>49313324</v>
      </c>
      <c r="D71" s="233">
        <v>51285353.468399994</v>
      </c>
      <c r="E71" s="234">
        <v>54261659.913000003</v>
      </c>
      <c r="F71" s="233">
        <v>60848287.979999997</v>
      </c>
      <c r="G71" s="234">
        <v>71607306.099999994</v>
      </c>
      <c r="H71" s="233">
        <v>88132352.049999997</v>
      </c>
      <c r="I71" s="234">
        <v>85635523.170000002</v>
      </c>
      <c r="J71" s="233">
        <v>85849955</v>
      </c>
      <c r="K71" s="234">
        <v>88190920</v>
      </c>
      <c r="L71" s="233">
        <v>95130995.788000003</v>
      </c>
      <c r="M71" s="234">
        <v>104723012</v>
      </c>
      <c r="N71" s="233">
        <v>112176769</v>
      </c>
      <c r="O71" s="234">
        <v>117249961</v>
      </c>
      <c r="P71" s="233">
        <v>121988306.03200001</v>
      </c>
      <c r="Q71" s="234">
        <v>127129558.39999999</v>
      </c>
      <c r="R71" s="233">
        <v>138590401.10000002</v>
      </c>
      <c r="S71" s="234">
        <v>152217395.60699999</v>
      </c>
      <c r="T71" s="233">
        <v>158950633.74699995</v>
      </c>
      <c r="U71" s="234">
        <v>167278161.90000001</v>
      </c>
    </row>
    <row r="72" spans="1:21" ht="14.5">
      <c r="A72" s="235" t="s">
        <v>24</v>
      </c>
      <c r="B72" s="236">
        <v>5857905</v>
      </c>
      <c r="C72" s="237">
        <v>12195247</v>
      </c>
      <c r="D72" s="236">
        <v>12276260.652799999</v>
      </c>
      <c r="E72" s="237">
        <v>12820701.914000001</v>
      </c>
      <c r="F72" s="236">
        <v>14045090.48</v>
      </c>
      <c r="G72" s="237">
        <v>15961296.880000001</v>
      </c>
      <c r="H72" s="236">
        <v>17865153.510000002</v>
      </c>
      <c r="I72" s="237">
        <v>20330533.539999999</v>
      </c>
      <c r="J72" s="236">
        <v>22241930</v>
      </c>
      <c r="K72" s="237">
        <v>23561607</v>
      </c>
      <c r="L72" s="236">
        <v>25449190.441</v>
      </c>
      <c r="M72" s="237">
        <v>23967827</v>
      </c>
      <c r="N72" s="236">
        <v>24690148</v>
      </c>
      <c r="O72" s="237">
        <v>26947270</v>
      </c>
      <c r="P72" s="236">
        <v>27468089.103</v>
      </c>
      <c r="Q72" s="237">
        <v>26717000.5</v>
      </c>
      <c r="R72" s="236">
        <v>29101603.100000001</v>
      </c>
      <c r="S72" s="237">
        <v>32369816.777999997</v>
      </c>
      <c r="T72" s="236">
        <v>35002654.776000001</v>
      </c>
      <c r="U72" s="237">
        <v>36398416.900000006</v>
      </c>
    </row>
    <row r="73" spans="1:21" ht="14.5">
      <c r="A73" s="228" t="s">
        <v>25</v>
      </c>
      <c r="B73" s="238">
        <v>116453913</v>
      </c>
      <c r="C73" s="239">
        <v>121572059</v>
      </c>
      <c r="D73" s="238">
        <v>128923205.1392</v>
      </c>
      <c r="E73" s="239">
        <v>141028744.18000001</v>
      </c>
      <c r="F73" s="238">
        <v>161924042.28</v>
      </c>
      <c r="G73" s="239">
        <v>174231413.88999999</v>
      </c>
      <c r="H73" s="238">
        <v>203018285.03999999</v>
      </c>
      <c r="I73" s="239">
        <v>207004055.41</v>
      </c>
      <c r="J73" s="238">
        <v>212840665</v>
      </c>
      <c r="K73" s="239">
        <v>230759667</v>
      </c>
      <c r="L73" s="238">
        <v>244429381.10100001</v>
      </c>
      <c r="M73" s="239">
        <v>256752533</v>
      </c>
      <c r="N73" s="238">
        <v>283142706</v>
      </c>
      <c r="O73" s="239">
        <v>319805175</v>
      </c>
      <c r="P73" s="238">
        <v>329880031.75</v>
      </c>
      <c r="Q73" s="239">
        <v>358323318.19999999</v>
      </c>
      <c r="R73" s="238">
        <v>376567802.50000006</v>
      </c>
      <c r="S73" s="239">
        <v>407030600.87300003</v>
      </c>
      <c r="T73" s="238">
        <v>445686674.26199996</v>
      </c>
      <c r="U73" s="239">
        <v>472784481.5</v>
      </c>
    </row>
    <row r="74" spans="1:21" ht="14.5">
      <c r="A74" s="148"/>
      <c r="B74" s="238"/>
      <c r="C74" s="239"/>
      <c r="D74" s="238"/>
      <c r="E74" s="239"/>
      <c r="F74" s="238"/>
      <c r="G74" s="239"/>
      <c r="H74" s="238"/>
      <c r="I74" s="239"/>
      <c r="J74" s="238"/>
      <c r="K74" s="239"/>
      <c r="L74" s="238"/>
      <c r="M74" s="239"/>
      <c r="N74" s="238"/>
      <c r="O74" s="239"/>
      <c r="P74" s="238"/>
      <c r="Q74" s="239"/>
      <c r="R74" s="238"/>
      <c r="S74" s="239"/>
      <c r="T74" s="238"/>
      <c r="U74" s="239"/>
    </row>
    <row r="75" spans="1:21" ht="14.5">
      <c r="A75" s="24" t="s">
        <v>26</v>
      </c>
      <c r="B75" s="19">
        <v>-3956665</v>
      </c>
      <c r="C75" s="240">
        <v>-1954736</v>
      </c>
      <c r="D75" s="19">
        <v>2400066.2195000052</v>
      </c>
      <c r="E75" s="240">
        <v>9456695.7129999995</v>
      </c>
      <c r="F75" s="19">
        <v>12427591.330000013</v>
      </c>
      <c r="G75" s="240">
        <v>29265176.780000001</v>
      </c>
      <c r="H75" s="19">
        <v>10276257.920000017</v>
      </c>
      <c r="I75" s="240">
        <v>15656548.50999999</v>
      </c>
      <c r="J75" s="19">
        <v>16722658</v>
      </c>
      <c r="K75" s="240">
        <v>24654214</v>
      </c>
      <c r="L75" s="19">
        <f t="shared" ref="L75:O75" si="4">L67-L73</f>
        <v>34133545.358999968</v>
      </c>
      <c r="M75" s="240">
        <f t="shared" si="4"/>
        <v>42822939</v>
      </c>
      <c r="N75" s="19">
        <f t="shared" si="4"/>
        <v>29033841</v>
      </c>
      <c r="O75" s="240">
        <f t="shared" si="4"/>
        <v>17691042</v>
      </c>
      <c r="P75" s="19">
        <v>41218288.481000006</v>
      </c>
      <c r="Q75" s="240">
        <v>47013427.199999988</v>
      </c>
      <c r="R75" s="19">
        <v>53530209.199999988</v>
      </c>
      <c r="S75" s="240">
        <v>46657951.483999968</v>
      </c>
      <c r="T75" s="19">
        <v>24429556.032000065</v>
      </c>
      <c r="U75" s="240">
        <v>33754703</v>
      </c>
    </row>
    <row r="76" spans="1:21" ht="14.5">
      <c r="A76" s="148"/>
      <c r="B76" s="233"/>
      <c r="C76" s="234"/>
      <c r="D76" s="233"/>
      <c r="E76" s="234"/>
      <c r="F76" s="233"/>
      <c r="G76" s="234"/>
      <c r="H76" s="233"/>
      <c r="I76" s="234"/>
      <c r="J76" s="233"/>
      <c r="K76" s="234"/>
      <c r="L76" s="233"/>
      <c r="M76" s="234"/>
      <c r="N76" s="233"/>
      <c r="O76" s="234"/>
      <c r="P76" s="233"/>
      <c r="Q76" s="234"/>
      <c r="R76" s="233"/>
      <c r="S76" s="234"/>
      <c r="T76" s="233"/>
      <c r="U76" s="234"/>
    </row>
    <row r="77" spans="1:21" ht="14.5">
      <c r="A77" s="148" t="s">
        <v>27</v>
      </c>
      <c r="B77" s="233">
        <v>3804101</v>
      </c>
      <c r="C77" s="234">
        <v>-2860292</v>
      </c>
      <c r="D77" s="233">
        <v>69534.189199999892</v>
      </c>
      <c r="E77" s="234">
        <v>-2450657.5079999999</v>
      </c>
      <c r="F77" s="233">
        <v>-20695730.899999999</v>
      </c>
      <c r="G77" s="234">
        <v>903008.65</v>
      </c>
      <c r="H77" s="233">
        <v>-138865300.38999999</v>
      </c>
      <c r="I77" s="234">
        <v>-30358512.949999999</v>
      </c>
      <c r="J77" s="233">
        <v>8846024</v>
      </c>
      <c r="K77" s="234">
        <v>-39472379</v>
      </c>
      <c r="L77" s="233">
        <v>-36433391.725000001</v>
      </c>
      <c r="M77" s="234">
        <v>-19566073</v>
      </c>
      <c r="N77" s="233">
        <v>-14683918</v>
      </c>
      <c r="O77" s="234">
        <v>-22470530</v>
      </c>
      <c r="P77" s="233">
        <v>-8678026.4400000013</v>
      </c>
      <c r="Q77" s="234">
        <v>-6697293.5999999978</v>
      </c>
      <c r="R77" s="233">
        <v>-29832698.599999994</v>
      </c>
      <c r="S77" s="234">
        <v>-20656965.109000005</v>
      </c>
      <c r="T77" s="233">
        <v>-31215229.458999999</v>
      </c>
      <c r="U77" s="234">
        <v>-28019498.899999995</v>
      </c>
    </row>
    <row r="78" spans="1:21" ht="14.5">
      <c r="A78" s="148"/>
      <c r="B78" s="148"/>
      <c r="C78" s="232"/>
      <c r="D78" s="148"/>
      <c r="E78" s="232"/>
      <c r="F78" s="148"/>
      <c r="G78" s="232"/>
      <c r="H78" s="148"/>
      <c r="I78" s="232"/>
      <c r="J78" s="148"/>
      <c r="K78" s="232"/>
      <c r="L78" s="148"/>
      <c r="M78" s="232"/>
      <c r="N78" s="148"/>
      <c r="O78" s="232"/>
      <c r="P78" s="148"/>
      <c r="Q78" s="232"/>
      <c r="R78" s="148"/>
      <c r="S78" s="232"/>
      <c r="T78" s="148"/>
      <c r="U78" s="232"/>
    </row>
    <row r="79" spans="1:21" ht="14.5">
      <c r="A79" s="24" t="s">
        <v>28</v>
      </c>
      <c r="B79" s="238">
        <v>-152564</v>
      </c>
      <c r="C79" s="239">
        <v>-4815028</v>
      </c>
      <c r="D79" s="238">
        <v>2469600.4087000052</v>
      </c>
      <c r="E79" s="239">
        <v>7006038.2050000001</v>
      </c>
      <c r="F79" s="238">
        <v>-8268139.5699999854</v>
      </c>
      <c r="G79" s="239">
        <v>30168185.43</v>
      </c>
      <c r="H79" s="238">
        <v>-128589042.46999997</v>
      </c>
      <c r="I79" s="239">
        <v>-14701964.440000009</v>
      </c>
      <c r="J79" s="238">
        <v>25568682</v>
      </c>
      <c r="K79" s="239">
        <v>-14818165</v>
      </c>
      <c r="L79" s="238">
        <f>L75+L77</f>
        <v>-2299846.3660000339</v>
      </c>
      <c r="M79" s="239">
        <f t="shared" ref="M79:O79" si="5">M75+M77</f>
        <v>23256866</v>
      </c>
      <c r="N79" s="238">
        <f t="shared" si="5"/>
        <v>14349923</v>
      </c>
      <c r="O79" s="239">
        <f t="shared" si="5"/>
        <v>-4779488</v>
      </c>
      <c r="P79" s="238">
        <v>32540262.041000005</v>
      </c>
      <c r="Q79" s="239">
        <v>40316133.599999994</v>
      </c>
      <c r="R79" s="238">
        <v>23697510.599999994</v>
      </c>
      <c r="S79" s="239">
        <v>26000986.374999963</v>
      </c>
      <c r="T79" s="238">
        <v>-6785673.426999934</v>
      </c>
      <c r="U79" s="239">
        <v>5735204.1000000052</v>
      </c>
    </row>
    <row r="80" spans="1:21" ht="14.5">
      <c r="A80" s="148"/>
      <c r="B80" s="233"/>
      <c r="C80" s="234"/>
      <c r="D80" s="233"/>
      <c r="E80" s="234"/>
      <c r="F80" s="233"/>
      <c r="G80" s="234"/>
      <c r="H80" s="233"/>
      <c r="I80" s="234"/>
      <c r="J80" s="233"/>
      <c r="K80" s="234"/>
      <c r="L80" s="233"/>
      <c r="M80" s="234"/>
      <c r="N80" s="233"/>
      <c r="O80" s="234"/>
      <c r="P80" s="233"/>
      <c r="Q80" s="234"/>
      <c r="R80" s="233"/>
      <c r="S80" s="234"/>
      <c r="T80" s="233"/>
      <c r="U80" s="234"/>
    </row>
    <row r="81" spans="1:21" ht="14.5">
      <c r="A81" s="148" t="s">
        <v>29</v>
      </c>
      <c r="B81" s="233">
        <v>3210082</v>
      </c>
      <c r="C81" s="234">
        <v>1213384</v>
      </c>
      <c r="D81" s="233">
        <v>4302888.6109999996</v>
      </c>
      <c r="E81" s="234">
        <v>3945621.1669999999</v>
      </c>
      <c r="F81" s="233">
        <v>8440063.5999999996</v>
      </c>
      <c r="G81" s="234">
        <v>13338710.41</v>
      </c>
      <c r="H81" s="233">
        <v>19154385.260000002</v>
      </c>
      <c r="I81" s="234">
        <v>10820834.42</v>
      </c>
      <c r="J81" s="233">
        <v>-5086212</v>
      </c>
      <c r="K81" s="234">
        <v>7720406</v>
      </c>
      <c r="L81" s="233">
        <v>1558806</v>
      </c>
      <c r="M81" s="234">
        <v>-6701990</v>
      </c>
      <c r="N81" s="233">
        <v>109407</v>
      </c>
      <c r="O81" s="234">
        <v>2857078</v>
      </c>
      <c r="P81" s="233">
        <v>4656654</v>
      </c>
      <c r="Q81" s="234">
        <v>1153055.3999999985</v>
      </c>
      <c r="R81" s="233">
        <v>3228386.5999999996</v>
      </c>
      <c r="S81" s="234">
        <v>3647127.8</v>
      </c>
      <c r="T81" s="233">
        <v>4651390.8999999994</v>
      </c>
      <c r="U81" s="234">
        <v>15078799.200000001</v>
      </c>
    </row>
    <row r="82" spans="1:21" ht="14.5">
      <c r="A82" s="148"/>
      <c r="B82" s="148"/>
      <c r="C82" s="232"/>
      <c r="D82" s="148"/>
      <c r="E82" s="232"/>
      <c r="F82" s="148"/>
      <c r="G82" s="232"/>
      <c r="H82" s="148"/>
      <c r="I82" s="232"/>
      <c r="J82" s="148"/>
      <c r="K82" s="232"/>
      <c r="L82" s="148"/>
      <c r="M82" s="232"/>
      <c r="N82" s="148"/>
      <c r="O82" s="232"/>
      <c r="P82" s="148"/>
      <c r="Q82" s="232"/>
      <c r="R82" s="148"/>
      <c r="S82" s="232"/>
      <c r="T82" s="148"/>
      <c r="U82" s="232"/>
    </row>
    <row r="83" spans="1:21" ht="15" thickBot="1">
      <c r="A83" s="241" t="s">
        <v>30</v>
      </c>
      <c r="B83" s="23">
        <v>3057518</v>
      </c>
      <c r="C83" s="242">
        <v>-3601644</v>
      </c>
      <c r="D83" s="23">
        <v>6772489.0197000047</v>
      </c>
      <c r="E83" s="242">
        <v>10951659.372</v>
      </c>
      <c r="F83" s="23">
        <v>171924.03000001423</v>
      </c>
      <c r="G83" s="242">
        <v>43506895.840000004</v>
      </c>
      <c r="H83" s="23">
        <v>-109434657.20999996</v>
      </c>
      <c r="I83" s="242">
        <v>-3881130.0200000089</v>
      </c>
      <c r="J83" s="23">
        <v>20482470</v>
      </c>
      <c r="K83" s="242">
        <v>-7097759</v>
      </c>
      <c r="L83" s="23">
        <f>L67-L73+L77+L81</f>
        <v>-741040.36600003392</v>
      </c>
      <c r="M83" s="242">
        <f>M67-M73+M77+M81</f>
        <v>16554876</v>
      </c>
      <c r="N83" s="23">
        <v>14459330</v>
      </c>
      <c r="O83" s="242">
        <v>-1922410</v>
      </c>
      <c r="P83" s="23">
        <v>37196916.041000009</v>
      </c>
      <c r="Q83" s="242">
        <v>41469188.999999993</v>
      </c>
      <c r="R83" s="23">
        <v>26925897.199999996</v>
      </c>
      <c r="S83" s="242">
        <v>29648114.174999963</v>
      </c>
      <c r="T83" s="23">
        <v>-2134282.5269999346</v>
      </c>
      <c r="U83" s="242">
        <v>20814003.300000004</v>
      </c>
    </row>
    <row r="84" spans="1:21" ht="15" thickTop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</row>
    <row r="85" spans="1:21" ht="14.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</row>
    <row r="86" spans="1:21" ht="14.5">
      <c r="A86" s="228" t="s">
        <v>97</v>
      </c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</row>
    <row r="87" spans="1:21" ht="14.5">
      <c r="A87" s="148"/>
      <c r="B87" s="229">
        <v>2002</v>
      </c>
      <c r="C87" s="230">
        <v>2003</v>
      </c>
      <c r="D87" s="229">
        <v>2004</v>
      </c>
      <c r="E87" s="230">
        <v>2005</v>
      </c>
      <c r="F87" s="229">
        <v>2006</v>
      </c>
      <c r="G87" s="230">
        <v>2007</v>
      </c>
      <c r="H87" s="229">
        <v>2008</v>
      </c>
      <c r="I87" s="230">
        <v>2009</v>
      </c>
      <c r="J87" s="229">
        <v>2010</v>
      </c>
      <c r="K87" s="230">
        <v>2011</v>
      </c>
      <c r="L87" s="229">
        <v>2012</v>
      </c>
      <c r="M87" s="230">
        <v>2013</v>
      </c>
      <c r="N87" s="229">
        <v>2014</v>
      </c>
      <c r="O87" s="230">
        <v>2015</v>
      </c>
      <c r="P87" s="229">
        <v>2016</v>
      </c>
      <c r="Q87" s="230">
        <v>2017</v>
      </c>
      <c r="R87" s="229">
        <v>2018</v>
      </c>
      <c r="S87" s="230">
        <v>2019</v>
      </c>
      <c r="T87" s="229">
        <v>2020</v>
      </c>
      <c r="U87" s="230">
        <v>2021</v>
      </c>
    </row>
    <row r="88" spans="1:21" ht="14.5">
      <c r="A88" s="231" t="s">
        <v>92</v>
      </c>
      <c r="B88" s="233"/>
      <c r="C88" s="234"/>
      <c r="D88" s="233"/>
      <c r="E88" s="234"/>
      <c r="F88" s="233"/>
      <c r="G88" s="234"/>
      <c r="H88" s="233"/>
      <c r="I88" s="234"/>
      <c r="J88" s="233"/>
      <c r="K88" s="234"/>
      <c r="L88" s="233"/>
      <c r="M88" s="234"/>
      <c r="N88" s="233"/>
      <c r="O88" s="234"/>
      <c r="P88" s="233"/>
      <c r="Q88" s="234"/>
      <c r="R88" s="233"/>
      <c r="S88" s="234"/>
      <c r="T88" s="148"/>
      <c r="U88" s="234"/>
    </row>
    <row r="89" spans="1:21" ht="14.5">
      <c r="A89" s="148" t="s">
        <v>32</v>
      </c>
      <c r="B89" s="233">
        <v>262656674</v>
      </c>
      <c r="C89" s="234">
        <v>272857417</v>
      </c>
      <c r="D89" s="233">
        <v>287178801.76719999</v>
      </c>
      <c r="E89" s="234">
        <v>310292392.31800002</v>
      </c>
      <c r="F89" s="233">
        <v>366233166.76999998</v>
      </c>
      <c r="G89" s="234">
        <v>420071424.51999998</v>
      </c>
      <c r="H89" s="233">
        <v>529753195.41000003</v>
      </c>
      <c r="I89" s="234">
        <v>617438910.21000004</v>
      </c>
      <c r="J89" s="233">
        <v>696445238</v>
      </c>
      <c r="K89" s="234">
        <v>715686311</v>
      </c>
      <c r="L89" s="233">
        <v>717272187.20200002</v>
      </c>
      <c r="M89" s="234">
        <v>753600813</v>
      </c>
      <c r="N89" s="233">
        <v>791581228</v>
      </c>
      <c r="O89" s="234">
        <v>817970535</v>
      </c>
      <c r="P89" s="233">
        <v>827632020.83099997</v>
      </c>
      <c r="Q89" s="234">
        <v>886195679.80000007</v>
      </c>
      <c r="R89" s="233">
        <v>976572253.79999995</v>
      </c>
      <c r="S89" s="234">
        <v>1051932242.8049998</v>
      </c>
      <c r="T89" s="233">
        <v>1107742426.5979998</v>
      </c>
      <c r="U89" s="234">
        <v>1198797138.8</v>
      </c>
    </row>
    <row r="90" spans="1:21" ht="14.5">
      <c r="A90" s="235" t="s">
        <v>33</v>
      </c>
      <c r="B90" s="236">
        <v>41460175</v>
      </c>
      <c r="C90" s="237">
        <v>42521947</v>
      </c>
      <c r="D90" s="236">
        <v>47416122.7993</v>
      </c>
      <c r="E90" s="237">
        <v>52195361.056999996</v>
      </c>
      <c r="F90" s="236">
        <v>60325082.259999998</v>
      </c>
      <c r="G90" s="237">
        <v>59933806.969999999</v>
      </c>
      <c r="H90" s="236">
        <v>64993492.670000002</v>
      </c>
      <c r="I90" s="237">
        <v>74903396.739999995</v>
      </c>
      <c r="J90" s="236">
        <v>66743573</v>
      </c>
      <c r="K90" s="237">
        <v>64308664</v>
      </c>
      <c r="L90" s="236">
        <v>61430257.089000002</v>
      </c>
      <c r="M90" s="237">
        <v>44053318</v>
      </c>
      <c r="N90" s="236">
        <v>43378616</v>
      </c>
      <c r="O90" s="237">
        <v>39108123</v>
      </c>
      <c r="P90" s="236">
        <v>41746642.629999995</v>
      </c>
      <c r="Q90" s="237">
        <v>53189621.799999997</v>
      </c>
      <c r="R90" s="236">
        <v>70878513</v>
      </c>
      <c r="S90" s="237">
        <v>72779043.789000005</v>
      </c>
      <c r="T90" s="236">
        <v>74083786.230000004</v>
      </c>
      <c r="U90" s="237">
        <v>64565095.299999997</v>
      </c>
    </row>
    <row r="91" spans="1:21" ht="14.5">
      <c r="A91" s="148" t="s">
        <v>34</v>
      </c>
      <c r="B91" s="233">
        <v>304116849</v>
      </c>
      <c r="C91" s="234">
        <v>315379364</v>
      </c>
      <c r="D91" s="233">
        <v>334594924.56650001</v>
      </c>
      <c r="E91" s="234">
        <v>362487753.375</v>
      </c>
      <c r="F91" s="233">
        <v>426558249.02999997</v>
      </c>
      <c r="G91" s="234">
        <v>480005231.49000001</v>
      </c>
      <c r="H91" s="233">
        <v>594746688.08000004</v>
      </c>
      <c r="I91" s="234">
        <v>692342306.95000005</v>
      </c>
      <c r="J91" s="233">
        <v>763188810</v>
      </c>
      <c r="K91" s="234">
        <v>779994975</v>
      </c>
      <c r="L91" s="233">
        <f>L89+L90</f>
        <v>778702444.29100001</v>
      </c>
      <c r="M91" s="234">
        <f t="shared" ref="M91:O91" si="6">M89+M90</f>
        <v>797654131</v>
      </c>
      <c r="N91" s="233">
        <f t="shared" si="6"/>
        <v>834959844</v>
      </c>
      <c r="O91" s="234">
        <f t="shared" si="6"/>
        <v>857078658</v>
      </c>
      <c r="P91" s="233">
        <v>869378663.46099997</v>
      </c>
      <c r="Q91" s="234">
        <v>939385301.60000002</v>
      </c>
      <c r="R91" s="233">
        <v>1047450766.8</v>
      </c>
      <c r="S91" s="234">
        <v>1124711286.5939999</v>
      </c>
      <c r="T91" s="233">
        <v>1181826212.8279998</v>
      </c>
      <c r="U91" s="234">
        <v>1263362234.0999999</v>
      </c>
    </row>
    <row r="92" spans="1:21" ht="14.5">
      <c r="A92" s="148" t="s">
        <v>35</v>
      </c>
      <c r="B92" s="233">
        <v>26638294</v>
      </c>
      <c r="C92" s="234">
        <v>28942883</v>
      </c>
      <c r="D92" s="233">
        <v>33556385.197400004</v>
      </c>
      <c r="E92" s="234">
        <v>36835147.729000002</v>
      </c>
      <c r="F92" s="233">
        <v>45531272.840000004</v>
      </c>
      <c r="G92" s="234">
        <v>88548377.019999996</v>
      </c>
      <c r="H92" s="233">
        <v>85240657.099999994</v>
      </c>
      <c r="I92" s="234">
        <v>77131924.670000002</v>
      </c>
      <c r="J92" s="233">
        <v>76022799</v>
      </c>
      <c r="K92" s="234">
        <v>70315144</v>
      </c>
      <c r="L92" s="233">
        <v>82789481.157000005</v>
      </c>
      <c r="M92" s="234">
        <v>73589839</v>
      </c>
      <c r="N92" s="233">
        <v>72732258</v>
      </c>
      <c r="O92" s="234">
        <v>86430080</v>
      </c>
      <c r="P92" s="233">
        <v>99731693.585999995</v>
      </c>
      <c r="Q92" s="234">
        <v>105511573.59999999</v>
      </c>
      <c r="R92" s="233">
        <v>113831245.3</v>
      </c>
      <c r="S92" s="234">
        <v>115109575.977</v>
      </c>
      <c r="T92" s="233">
        <v>137520111.47499996</v>
      </c>
      <c r="U92" s="234">
        <v>149363254.49999997</v>
      </c>
    </row>
    <row r="93" spans="1:21" ht="14.5">
      <c r="A93" s="228" t="s">
        <v>36</v>
      </c>
      <c r="B93" s="238">
        <v>330755143</v>
      </c>
      <c r="C93" s="239">
        <v>344322247</v>
      </c>
      <c r="D93" s="238">
        <v>368151309.76389998</v>
      </c>
      <c r="E93" s="239">
        <v>399322901.10399997</v>
      </c>
      <c r="F93" s="238">
        <v>472089521.87</v>
      </c>
      <c r="G93" s="239">
        <v>568553608.50999999</v>
      </c>
      <c r="H93" s="238">
        <v>679987345.17999995</v>
      </c>
      <c r="I93" s="239">
        <v>769474231.62</v>
      </c>
      <c r="J93" s="238">
        <v>839211609</v>
      </c>
      <c r="K93" s="239">
        <v>850310119</v>
      </c>
      <c r="L93" s="238">
        <v>861491925.44799995</v>
      </c>
      <c r="M93" s="239">
        <v>871243970</v>
      </c>
      <c r="N93" s="238">
        <v>907692102</v>
      </c>
      <c r="O93" s="239">
        <v>943508739</v>
      </c>
      <c r="P93" s="238">
        <v>969110357.04699993</v>
      </c>
      <c r="Q93" s="239">
        <v>1044896875.2000002</v>
      </c>
      <c r="R93" s="238">
        <v>1161282012.0999999</v>
      </c>
      <c r="S93" s="239">
        <v>1239820862.5709999</v>
      </c>
      <c r="T93" s="238">
        <v>1319346324.3030005</v>
      </c>
      <c r="U93" s="239">
        <v>1412725488.5999997</v>
      </c>
    </row>
    <row r="94" spans="1:21" ht="14.5">
      <c r="A94" s="148"/>
      <c r="B94" s="238"/>
      <c r="C94" s="239"/>
      <c r="D94" s="238"/>
      <c r="E94" s="239"/>
      <c r="F94" s="238"/>
      <c r="G94" s="239"/>
      <c r="H94" s="238"/>
      <c r="I94" s="239"/>
      <c r="J94" s="238"/>
      <c r="K94" s="239"/>
      <c r="L94" s="238"/>
      <c r="M94" s="239"/>
      <c r="N94" s="238"/>
      <c r="O94" s="239"/>
      <c r="P94" s="238"/>
      <c r="Q94" s="239"/>
      <c r="R94" s="238"/>
      <c r="S94" s="239"/>
      <c r="T94" s="238"/>
      <c r="U94" s="239"/>
    </row>
    <row r="95" spans="1:21" ht="14.5">
      <c r="A95" s="148" t="s">
        <v>37</v>
      </c>
      <c r="B95" s="233">
        <v>150562652</v>
      </c>
      <c r="C95" s="234">
        <v>145719228</v>
      </c>
      <c r="D95" s="233">
        <v>154342856.19069999</v>
      </c>
      <c r="E95" s="234">
        <v>170121109.83199999</v>
      </c>
      <c r="F95" s="233">
        <v>192469269.66999999</v>
      </c>
      <c r="G95" s="234">
        <v>267774081.61000001</v>
      </c>
      <c r="H95" s="233">
        <v>192796391.40000001</v>
      </c>
      <c r="I95" s="234">
        <v>207839458.69</v>
      </c>
      <c r="J95" s="233">
        <v>253300519</v>
      </c>
      <c r="K95" s="234">
        <v>260773066</v>
      </c>
      <c r="L95" s="233">
        <v>268252954.60600001</v>
      </c>
      <c r="M95" s="234">
        <v>321286620</v>
      </c>
      <c r="N95" s="233">
        <v>354087776</v>
      </c>
      <c r="O95" s="234">
        <v>364874261</v>
      </c>
      <c r="P95" s="233">
        <v>399685652.76899999</v>
      </c>
      <c r="Q95" s="234">
        <v>463315826.70000005</v>
      </c>
      <c r="R95" s="233">
        <v>527226112.80000007</v>
      </c>
      <c r="S95" s="234">
        <v>578974240.39199996</v>
      </c>
      <c r="T95" s="233">
        <v>585725146.1960001</v>
      </c>
      <c r="U95" s="234">
        <v>635674478.19999993</v>
      </c>
    </row>
    <row r="96" spans="1:21" ht="14.5">
      <c r="A96" s="148" t="s">
        <v>38</v>
      </c>
      <c r="B96" s="233">
        <v>38143991</v>
      </c>
      <c r="C96" s="234">
        <v>45510240</v>
      </c>
      <c r="D96" s="233">
        <v>50716614.046099998</v>
      </c>
      <c r="E96" s="234">
        <v>55275447.979999997</v>
      </c>
      <c r="F96" s="233">
        <v>64504712.530000001</v>
      </c>
      <c r="G96" s="234">
        <v>44456680.869999997</v>
      </c>
      <c r="H96" s="233">
        <v>42068190.689999998</v>
      </c>
      <c r="I96" s="234">
        <v>41867018.729999997</v>
      </c>
      <c r="J96" s="233">
        <v>46812655</v>
      </c>
      <c r="K96" s="234">
        <v>48384591</v>
      </c>
      <c r="L96" s="233">
        <v>55577683</v>
      </c>
      <c r="M96" s="234">
        <v>54613310</v>
      </c>
      <c r="N96" s="233">
        <v>65495293</v>
      </c>
      <c r="O96" s="234">
        <v>85537999</v>
      </c>
      <c r="P96" s="233">
        <v>96229372.266000003</v>
      </c>
      <c r="Q96" s="234">
        <v>108892585.2</v>
      </c>
      <c r="R96" s="233">
        <v>117494364.90000001</v>
      </c>
      <c r="S96" s="234">
        <v>121175880.529</v>
      </c>
      <c r="T96" s="233">
        <v>128771603.60000001</v>
      </c>
      <c r="U96" s="234">
        <v>139480669.40000001</v>
      </c>
    </row>
    <row r="97" spans="1:21" ht="14.5">
      <c r="A97" s="148" t="s">
        <v>39</v>
      </c>
      <c r="B97" s="233">
        <v>115403840</v>
      </c>
      <c r="C97" s="234">
        <v>125619646</v>
      </c>
      <c r="D97" s="233">
        <v>129559992.87719999</v>
      </c>
      <c r="E97" s="234">
        <v>139375467.766</v>
      </c>
      <c r="F97" s="233">
        <v>169225559.74000001</v>
      </c>
      <c r="G97" s="234">
        <v>201036675.86000001</v>
      </c>
      <c r="H97" s="233">
        <v>376934035.56999999</v>
      </c>
      <c r="I97" s="234">
        <v>442814403.08999997</v>
      </c>
      <c r="J97" s="233">
        <v>463198022</v>
      </c>
      <c r="K97" s="234">
        <v>471501184</v>
      </c>
      <c r="L97" s="233">
        <v>449393134</v>
      </c>
      <c r="M97" s="234">
        <v>416278010</v>
      </c>
      <c r="N97" s="233">
        <v>404329533</v>
      </c>
      <c r="O97" s="234">
        <v>404398888</v>
      </c>
      <c r="P97" s="233">
        <v>385673776.74599999</v>
      </c>
      <c r="Q97" s="234">
        <v>372529014</v>
      </c>
      <c r="R97" s="233">
        <v>417729473</v>
      </c>
      <c r="S97" s="234">
        <v>436731266.88739997</v>
      </c>
      <c r="T97" s="233">
        <v>490615909.72300005</v>
      </c>
      <c r="U97" s="234">
        <v>516634749.39999992</v>
      </c>
    </row>
    <row r="98" spans="1:21" ht="14.5">
      <c r="A98" s="235" t="s">
        <v>40</v>
      </c>
      <c r="B98" s="236">
        <v>26644660</v>
      </c>
      <c r="C98" s="237">
        <v>27473131</v>
      </c>
      <c r="D98" s="236">
        <v>33531853.111099996</v>
      </c>
      <c r="E98" s="237">
        <v>34550883.737000003</v>
      </c>
      <c r="F98" s="236">
        <v>45889978.619999997</v>
      </c>
      <c r="G98" s="237">
        <v>55286167.729999997</v>
      </c>
      <c r="H98" s="236">
        <v>68188727.420000002</v>
      </c>
      <c r="I98" s="237">
        <v>76953351.019999996</v>
      </c>
      <c r="J98" s="236">
        <v>75900413</v>
      </c>
      <c r="K98" s="237">
        <v>69651278</v>
      </c>
      <c r="L98" s="236">
        <v>88268155.841999993</v>
      </c>
      <c r="M98" s="237">
        <v>79066030</v>
      </c>
      <c r="N98" s="236">
        <v>83779500</v>
      </c>
      <c r="O98" s="237">
        <v>88697591</v>
      </c>
      <c r="P98" s="236">
        <v>87521555.266000003</v>
      </c>
      <c r="Q98" s="237">
        <v>100159449.09999999</v>
      </c>
      <c r="R98" s="236">
        <v>98832061.699999988</v>
      </c>
      <c r="S98" s="237">
        <v>102939474.43260002</v>
      </c>
      <c r="T98" s="236">
        <v>114233664.883</v>
      </c>
      <c r="U98" s="237">
        <v>120935591.59999999</v>
      </c>
    </row>
    <row r="99" spans="1:21" ht="14.5">
      <c r="A99" s="228" t="s">
        <v>41</v>
      </c>
      <c r="B99" s="238">
        <v>142048500</v>
      </c>
      <c r="C99" s="239">
        <v>153092777</v>
      </c>
      <c r="D99" s="238">
        <v>163091845.9883</v>
      </c>
      <c r="E99" s="239">
        <v>173926351.50300002</v>
      </c>
      <c r="F99" s="238">
        <v>215115538.36000001</v>
      </c>
      <c r="G99" s="239">
        <v>256322843.59</v>
      </c>
      <c r="H99" s="238">
        <v>445122762.99000001</v>
      </c>
      <c r="I99" s="239">
        <v>519767754.10999995</v>
      </c>
      <c r="J99" s="238">
        <v>539098435</v>
      </c>
      <c r="K99" s="239">
        <v>541152462</v>
      </c>
      <c r="L99" s="238">
        <f>L97+L98</f>
        <v>537661289.84200001</v>
      </c>
      <c r="M99" s="239">
        <f t="shared" ref="M99:O99" si="7">M97+M98</f>
        <v>495344040</v>
      </c>
      <c r="N99" s="238">
        <f t="shared" si="7"/>
        <v>488109033</v>
      </c>
      <c r="O99" s="239">
        <f t="shared" si="7"/>
        <v>493096479</v>
      </c>
      <c r="P99" s="238">
        <v>473195332.01199996</v>
      </c>
      <c r="Q99" s="239">
        <v>472688463.10000002</v>
      </c>
      <c r="R99" s="238">
        <v>516561534.69999999</v>
      </c>
      <c r="S99" s="239">
        <v>539670741.31999993</v>
      </c>
      <c r="T99" s="238">
        <v>604849574.60600007</v>
      </c>
      <c r="U99" s="239">
        <v>637570340.99999988</v>
      </c>
    </row>
    <row r="100" spans="1:21" ht="14.5">
      <c r="A100" s="228" t="s">
        <v>42</v>
      </c>
      <c r="B100" s="238">
        <v>180192491</v>
      </c>
      <c r="C100" s="239">
        <v>198603017</v>
      </c>
      <c r="D100" s="238">
        <v>213808460.03439999</v>
      </c>
      <c r="E100" s="239">
        <v>229201799.48300001</v>
      </c>
      <c r="F100" s="238">
        <v>279620250.88999999</v>
      </c>
      <c r="G100" s="239">
        <v>300779524.45999998</v>
      </c>
      <c r="H100" s="238">
        <v>487190953.68000001</v>
      </c>
      <c r="I100" s="239">
        <v>561634772.83999991</v>
      </c>
      <c r="J100" s="238">
        <v>585911090</v>
      </c>
      <c r="K100" s="239">
        <v>589537053</v>
      </c>
      <c r="L100" s="238">
        <f>L99+L96</f>
        <v>593238972.84200001</v>
      </c>
      <c r="M100" s="239">
        <f t="shared" ref="M100:O100" si="8">M99+M96</f>
        <v>549957350</v>
      </c>
      <c r="N100" s="238">
        <f t="shared" si="8"/>
        <v>553604326</v>
      </c>
      <c r="O100" s="239">
        <f t="shared" si="8"/>
        <v>578634478</v>
      </c>
      <c r="P100" s="238">
        <v>569424704.278</v>
      </c>
      <c r="Q100" s="239">
        <v>581581048.30000007</v>
      </c>
      <c r="R100" s="238">
        <v>634055899.60000002</v>
      </c>
      <c r="S100" s="239">
        <v>660846621.84899998</v>
      </c>
      <c r="T100" s="238">
        <v>733621178.20600009</v>
      </c>
      <c r="U100" s="239">
        <v>777051010.39999986</v>
      </c>
    </row>
    <row r="101" spans="1:21" ht="14.5">
      <c r="A101" s="228" t="s">
        <v>43</v>
      </c>
      <c r="B101" s="238">
        <v>330755143</v>
      </c>
      <c r="C101" s="239">
        <v>344322245</v>
      </c>
      <c r="D101" s="238">
        <v>368151316.22509998</v>
      </c>
      <c r="E101" s="239">
        <v>399322909.315</v>
      </c>
      <c r="F101" s="238">
        <v>472089520.56</v>
      </c>
      <c r="G101" s="239">
        <v>568553606.07000005</v>
      </c>
      <c r="H101" s="238">
        <v>679987345.08000004</v>
      </c>
      <c r="I101" s="239">
        <v>769474231.52999997</v>
      </c>
      <c r="J101" s="238">
        <v>839211609</v>
      </c>
      <c r="K101" s="239">
        <v>850310119</v>
      </c>
      <c r="L101" s="238">
        <v>861491927.44799995</v>
      </c>
      <c r="M101" s="239">
        <v>871243970</v>
      </c>
      <c r="N101" s="238">
        <v>907692102</v>
      </c>
      <c r="O101" s="239">
        <v>943508739</v>
      </c>
      <c r="P101" s="238">
        <v>969110357.04699993</v>
      </c>
      <c r="Q101" s="239">
        <v>1044896875.0000001</v>
      </c>
      <c r="R101" s="238">
        <v>1161282012.4000001</v>
      </c>
      <c r="S101" s="239">
        <v>1239820862.2409999</v>
      </c>
      <c r="T101" s="238">
        <v>1319346324.4019997</v>
      </c>
      <c r="U101" s="239">
        <v>1412725488.5999999</v>
      </c>
    </row>
    <row r="102" spans="1:21" ht="14.5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</row>
    <row r="103" spans="1:21" ht="14.5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</row>
    <row r="104" spans="1:21" ht="14.5">
      <c r="A104" s="228" t="s">
        <v>98</v>
      </c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</row>
    <row r="105" spans="1:21" ht="14.5">
      <c r="A105" s="148"/>
      <c r="B105" s="229">
        <v>2002</v>
      </c>
      <c r="C105" s="230">
        <v>2003</v>
      </c>
      <c r="D105" s="229">
        <v>2004</v>
      </c>
      <c r="E105" s="230">
        <v>2005</v>
      </c>
      <c r="F105" s="229">
        <v>2006</v>
      </c>
      <c r="G105" s="230">
        <v>2007</v>
      </c>
      <c r="H105" s="229">
        <v>2008</v>
      </c>
      <c r="I105" s="230">
        <v>2009</v>
      </c>
      <c r="J105" s="229">
        <v>2010</v>
      </c>
      <c r="K105" s="230">
        <v>2011</v>
      </c>
      <c r="L105" s="229">
        <v>2012</v>
      </c>
      <c r="M105" s="230">
        <v>2013</v>
      </c>
      <c r="N105" s="229">
        <v>2014</v>
      </c>
      <c r="O105" s="230">
        <v>2015</v>
      </c>
      <c r="P105" s="229">
        <v>2016</v>
      </c>
      <c r="Q105" s="230">
        <v>2017</v>
      </c>
      <c r="R105" s="229">
        <v>2018</v>
      </c>
      <c r="S105" s="230">
        <v>2019</v>
      </c>
      <c r="T105" s="229">
        <v>2020</v>
      </c>
      <c r="U105" s="230">
        <v>2021</v>
      </c>
    </row>
    <row r="106" spans="1:21" ht="14.5">
      <c r="A106" s="231" t="s">
        <v>92</v>
      </c>
      <c r="B106" s="233"/>
      <c r="C106" s="234"/>
      <c r="D106" s="233"/>
      <c r="E106" s="234"/>
      <c r="F106" s="233"/>
      <c r="G106" s="234"/>
      <c r="H106" s="233"/>
      <c r="I106" s="234"/>
      <c r="J106" s="233"/>
      <c r="K106" s="234"/>
      <c r="L106" s="233"/>
      <c r="M106" s="234"/>
      <c r="N106" s="233"/>
      <c r="O106" s="234"/>
      <c r="P106" s="233"/>
      <c r="Q106" s="234"/>
      <c r="R106" s="233"/>
      <c r="S106" s="234"/>
      <c r="T106" s="148"/>
      <c r="U106" s="234"/>
    </row>
    <row r="107" spans="1:21" ht="14.5">
      <c r="A107" s="148" t="s">
        <v>45</v>
      </c>
      <c r="B107" s="233">
        <v>3056797</v>
      </c>
      <c r="C107" s="234">
        <v>-3601644</v>
      </c>
      <c r="D107" s="233">
        <v>6778063.3909000009</v>
      </c>
      <c r="E107" s="234">
        <v>10952135.649</v>
      </c>
      <c r="F107" s="233">
        <v>172128.63</v>
      </c>
      <c r="G107" s="234">
        <v>43486794.729999997</v>
      </c>
      <c r="H107" s="233">
        <v>-109461404.76000001</v>
      </c>
      <c r="I107" s="234">
        <v>-3916579.34</v>
      </c>
      <c r="J107" s="233">
        <v>20492066</v>
      </c>
      <c r="K107" s="234">
        <v>-7097761</v>
      </c>
      <c r="L107" s="233">
        <v>-741046.36599999992</v>
      </c>
      <c r="M107" s="234">
        <v>16554876</v>
      </c>
      <c r="N107" s="233">
        <v>14459330</v>
      </c>
      <c r="O107" s="234">
        <v>-1922410</v>
      </c>
      <c r="P107" s="233">
        <v>37196916.041000001</v>
      </c>
      <c r="Q107" s="234">
        <v>41469189.000000007</v>
      </c>
      <c r="R107" s="233">
        <v>26925896.799999997</v>
      </c>
      <c r="S107" s="234">
        <v>29648114.044999998</v>
      </c>
      <c r="T107" s="233">
        <v>-2134282.3269999996</v>
      </c>
      <c r="U107" s="234">
        <v>20814006</v>
      </c>
    </row>
    <row r="108" spans="1:21" ht="14.5">
      <c r="A108" s="235" t="s">
        <v>46</v>
      </c>
      <c r="B108" s="236">
        <v>8163112</v>
      </c>
      <c r="C108" s="237">
        <v>14146050</v>
      </c>
      <c r="D108" s="236">
        <v>9383931.2583000008</v>
      </c>
      <c r="E108" s="237">
        <v>9929525.9360000007</v>
      </c>
      <c r="F108" s="236">
        <v>24919529.149999999</v>
      </c>
      <c r="G108" s="237">
        <v>-8044828.0499999998</v>
      </c>
      <c r="H108" s="236">
        <v>137069896.86000001</v>
      </c>
      <c r="I108" s="237">
        <v>30586162.120000001</v>
      </c>
      <c r="J108" s="236">
        <v>10690538</v>
      </c>
      <c r="K108" s="237">
        <v>51402051</v>
      </c>
      <c r="L108" s="236">
        <v>50628034.827000007</v>
      </c>
      <c r="M108" s="237">
        <v>36797926</v>
      </c>
      <c r="N108" s="236">
        <v>32516305</v>
      </c>
      <c r="O108" s="237">
        <v>54060343</v>
      </c>
      <c r="P108" s="236">
        <v>29955198.866999999</v>
      </c>
      <c r="Q108" s="237">
        <v>25896257.799999997</v>
      </c>
      <c r="R108" s="236">
        <v>50144181.399999999</v>
      </c>
      <c r="S108" s="237">
        <v>40492507.442000002</v>
      </c>
      <c r="T108" s="236">
        <v>53183159.686999999</v>
      </c>
      <c r="U108" s="237">
        <v>34351156</v>
      </c>
    </row>
    <row r="109" spans="1:21" ht="14.5">
      <c r="A109" s="228" t="s">
        <v>47</v>
      </c>
      <c r="B109" s="238">
        <v>11219909</v>
      </c>
      <c r="C109" s="239">
        <v>10544406</v>
      </c>
      <c r="D109" s="238">
        <v>16161994.649200002</v>
      </c>
      <c r="E109" s="239">
        <v>20881661.585000001</v>
      </c>
      <c r="F109" s="238">
        <v>25091657.780000001</v>
      </c>
      <c r="G109" s="239">
        <v>35441966.68</v>
      </c>
      <c r="H109" s="238">
        <v>27608492.100000001</v>
      </c>
      <c r="I109" s="239">
        <v>26669582.780000001</v>
      </c>
      <c r="J109" s="238">
        <v>31182604</v>
      </c>
      <c r="K109" s="239">
        <v>44304291</v>
      </c>
      <c r="L109" s="238">
        <v>51369081.193000004</v>
      </c>
      <c r="M109" s="239">
        <v>53352802</v>
      </c>
      <c r="N109" s="238">
        <v>46975635</v>
      </c>
      <c r="O109" s="239">
        <v>52137933</v>
      </c>
      <c r="P109" s="238">
        <v>67152114.908000007</v>
      </c>
      <c r="Q109" s="239">
        <v>67365446.799999997</v>
      </c>
      <c r="R109" s="238">
        <v>77070078.199999988</v>
      </c>
      <c r="S109" s="239">
        <v>70140621.486999989</v>
      </c>
      <c r="T109" s="238">
        <v>51048877.359999999</v>
      </c>
      <c r="U109" s="239">
        <v>55165162</v>
      </c>
    </row>
    <row r="110" spans="1:21" ht="14.5">
      <c r="A110" s="235" t="s">
        <v>48</v>
      </c>
      <c r="B110" s="236">
        <v>-1064030</v>
      </c>
      <c r="C110" s="237">
        <v>373965</v>
      </c>
      <c r="D110" s="236">
        <v>-259745.73560000007</v>
      </c>
      <c r="E110" s="237">
        <v>-591663.478</v>
      </c>
      <c r="F110" s="236">
        <v>-2595162.23</v>
      </c>
      <c r="G110" s="237">
        <v>-3988523.63</v>
      </c>
      <c r="H110" s="236">
        <v>2421187.1800000002</v>
      </c>
      <c r="I110" s="237">
        <v>-4676736.17</v>
      </c>
      <c r="J110" s="236">
        <v>1350224</v>
      </c>
      <c r="K110" s="237">
        <v>-1512503</v>
      </c>
      <c r="L110" s="236">
        <v>-408725.8339999998</v>
      </c>
      <c r="M110" s="237">
        <v>2059939</v>
      </c>
      <c r="N110" s="236">
        <v>3525623</v>
      </c>
      <c r="O110" s="237">
        <v>-3733951</v>
      </c>
      <c r="P110" s="236">
        <v>-8160080.0399999991</v>
      </c>
      <c r="Q110" s="237">
        <v>-3758535</v>
      </c>
      <c r="R110" s="236">
        <v>-8853607.4000000004</v>
      </c>
      <c r="S110" s="237">
        <v>1137172.2349999996</v>
      </c>
      <c r="T110" s="236">
        <v>-1527878.4240000008</v>
      </c>
      <c r="U110" s="237">
        <v>-3977808.6999999993</v>
      </c>
    </row>
    <row r="111" spans="1:21" ht="14.5">
      <c r="A111" s="228" t="s">
        <v>49</v>
      </c>
      <c r="B111" s="238">
        <v>10155879</v>
      </c>
      <c r="C111" s="239">
        <v>10918371</v>
      </c>
      <c r="D111" s="238">
        <v>15902248.913599998</v>
      </c>
      <c r="E111" s="239">
        <v>20289998.107000001</v>
      </c>
      <c r="F111" s="238">
        <v>22496495.550000001</v>
      </c>
      <c r="G111" s="239">
        <v>31453443.050000001</v>
      </c>
      <c r="H111" s="238">
        <v>30029679.280000001</v>
      </c>
      <c r="I111" s="239">
        <v>21992846.609999999</v>
      </c>
      <c r="J111" s="238">
        <v>32532828</v>
      </c>
      <c r="K111" s="239">
        <v>42791788</v>
      </c>
      <c r="L111" s="238">
        <v>50960355.359000005</v>
      </c>
      <c r="M111" s="239">
        <v>55412741</v>
      </c>
      <c r="N111" s="238">
        <v>50501258</v>
      </c>
      <c r="O111" s="239">
        <v>48403982</v>
      </c>
      <c r="P111" s="238">
        <v>58992034.868000001</v>
      </c>
      <c r="Q111" s="239">
        <v>63606911.799999997</v>
      </c>
      <c r="R111" s="238">
        <v>68216470.799999982</v>
      </c>
      <c r="S111" s="239">
        <v>71277793.721999988</v>
      </c>
      <c r="T111" s="238">
        <v>49520998.935999997</v>
      </c>
      <c r="U111" s="239">
        <v>51187353.299999997</v>
      </c>
    </row>
    <row r="112" spans="1:21" ht="14.5">
      <c r="A112" s="148" t="s">
        <v>50</v>
      </c>
      <c r="B112" s="233">
        <v>-27582831</v>
      </c>
      <c r="C112" s="234">
        <v>-18578266</v>
      </c>
      <c r="D112" s="233">
        <v>-21750730.690099999</v>
      </c>
      <c r="E112" s="234">
        <v>-26258808.782000002</v>
      </c>
      <c r="F112" s="233">
        <v>-37986932.189999998</v>
      </c>
      <c r="G112" s="234">
        <v>-10824061.67</v>
      </c>
      <c r="H112" s="233">
        <v>-85160176.209999993</v>
      </c>
      <c r="I112" s="234">
        <v>-45753087.350000001</v>
      </c>
      <c r="J112" s="233">
        <v>-34643384</v>
      </c>
      <c r="K112" s="234">
        <v>-25185741</v>
      </c>
      <c r="L112" s="233">
        <v>-20218587.397999998</v>
      </c>
      <c r="M112" s="234">
        <v>-19319799</v>
      </c>
      <c r="N112" s="233">
        <v>-32480794</v>
      </c>
      <c r="O112" s="234">
        <v>-28546078</v>
      </c>
      <c r="P112" s="233">
        <v>-33805684.523000002</v>
      </c>
      <c r="Q112" s="234">
        <v>-60078889.299999997</v>
      </c>
      <c r="R112" s="233">
        <v>-71711100.299999997</v>
      </c>
      <c r="S112" s="234">
        <v>-81322220.016000018</v>
      </c>
      <c r="T112" s="233">
        <v>-76084153.650999993</v>
      </c>
      <c r="U112" s="234">
        <v>-59375513.599999994</v>
      </c>
    </row>
    <row r="113" spans="1:21" ht="14.5">
      <c r="A113" s="235" t="s">
        <v>51</v>
      </c>
      <c r="B113" s="236">
        <v>17199528</v>
      </c>
      <c r="C113" s="237">
        <v>9744359</v>
      </c>
      <c r="D113" s="236">
        <v>7443124.6668000007</v>
      </c>
      <c r="E113" s="237">
        <v>8266931.21</v>
      </c>
      <c r="F113" s="236">
        <v>17752351.27</v>
      </c>
      <c r="G113" s="237">
        <v>13710261.01</v>
      </c>
      <c r="H113" s="236">
        <v>45699080.079999998</v>
      </c>
      <c r="I113" s="237">
        <v>23824642.170000002</v>
      </c>
      <c r="J113" s="236">
        <v>2461411</v>
      </c>
      <c r="K113" s="237">
        <v>-24344448</v>
      </c>
      <c r="L113" s="236">
        <v>-24688691</v>
      </c>
      <c r="M113" s="237">
        <v>-38856862</v>
      </c>
      <c r="N113" s="236">
        <v>-19687537</v>
      </c>
      <c r="O113" s="237">
        <v>-18682626</v>
      </c>
      <c r="P113" s="236">
        <v>-12172734.942</v>
      </c>
      <c r="Q113" s="237">
        <v>-10440580.700000003</v>
      </c>
      <c r="R113" s="236">
        <v>14325762.699999996</v>
      </c>
      <c r="S113" s="237">
        <v>5373308.9350000024</v>
      </c>
      <c r="T113" s="236">
        <v>32795976.644999996</v>
      </c>
      <c r="U113" s="237">
        <v>9513027.3000000007</v>
      </c>
    </row>
    <row r="114" spans="1:21" ht="14.5">
      <c r="A114" s="228" t="s">
        <v>52</v>
      </c>
      <c r="B114" s="19">
        <v>-227424</v>
      </c>
      <c r="C114" s="240">
        <v>2084464</v>
      </c>
      <c r="D114" s="19">
        <v>1594642.8902999996</v>
      </c>
      <c r="E114" s="240">
        <v>2298120.5349999992</v>
      </c>
      <c r="F114" s="19">
        <v>2261914.6300000027</v>
      </c>
      <c r="G114" s="240">
        <v>34339642.390000001</v>
      </c>
      <c r="H114" s="19">
        <v>-9431416.849999994</v>
      </c>
      <c r="I114" s="240">
        <v>64401.429999999702</v>
      </c>
      <c r="J114" s="19">
        <v>350855</v>
      </c>
      <c r="K114" s="240">
        <v>-6738401</v>
      </c>
      <c r="L114" s="19">
        <v>6053076.9610000104</v>
      </c>
      <c r="M114" s="240">
        <v>-2763920</v>
      </c>
      <c r="N114" s="19">
        <v>-1667073</v>
      </c>
      <c r="O114" s="240">
        <v>1175279</v>
      </c>
      <c r="P114" s="19">
        <v>13013615.402999999</v>
      </c>
      <c r="Q114" s="240">
        <v>-6912558.200000003</v>
      </c>
      <c r="R114" s="19">
        <v>10831133.199999966</v>
      </c>
      <c r="S114" s="240">
        <v>-4671117.3590000272</v>
      </c>
      <c r="T114" s="19">
        <v>6232821.9300000006</v>
      </c>
      <c r="U114" s="240">
        <v>1324867.0000000033</v>
      </c>
    </row>
    <row r="115" spans="1:21" ht="14.5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</row>
    <row r="116" spans="1:21" ht="14.5">
      <c r="A116" s="148"/>
      <c r="B116" s="233"/>
      <c r="C116" s="233"/>
      <c r="D116" s="233"/>
      <c r="E116" s="233"/>
      <c r="F116" s="233"/>
      <c r="G116" s="233"/>
      <c r="H116" s="233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T116" s="148"/>
    </row>
    <row r="117" spans="1:21" ht="14.5">
      <c r="A117" s="24" t="s">
        <v>99</v>
      </c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</row>
    <row r="118" spans="1:21" ht="14.5">
      <c r="A118" s="24"/>
      <c r="B118" s="229">
        <v>2002</v>
      </c>
      <c r="C118" s="230">
        <v>2003</v>
      </c>
      <c r="D118" s="229">
        <v>2004</v>
      </c>
      <c r="E118" s="230">
        <v>2005</v>
      </c>
      <c r="F118" s="229">
        <v>2006</v>
      </c>
      <c r="G118" s="230">
        <v>2007</v>
      </c>
      <c r="H118" s="229">
        <v>2008</v>
      </c>
      <c r="I118" s="230">
        <v>2009</v>
      </c>
      <c r="J118" s="229">
        <v>2010</v>
      </c>
      <c r="K118" s="230">
        <v>2011</v>
      </c>
      <c r="L118" s="229">
        <v>2012</v>
      </c>
      <c r="M118" s="230">
        <v>2013</v>
      </c>
      <c r="N118" s="229">
        <v>2014</v>
      </c>
      <c r="O118" s="230">
        <v>2015</v>
      </c>
      <c r="P118" s="229">
        <v>2016</v>
      </c>
      <c r="Q118" s="230">
        <v>2017</v>
      </c>
      <c r="R118" s="229">
        <v>2018</v>
      </c>
      <c r="S118" s="230">
        <v>2019</v>
      </c>
      <c r="T118" s="229">
        <v>2020</v>
      </c>
      <c r="U118" s="230">
        <v>2021</v>
      </c>
    </row>
    <row r="119" spans="1:21" ht="14.5">
      <c r="A119" s="148" t="s">
        <v>100</v>
      </c>
      <c r="B119" s="233">
        <v>288202</v>
      </c>
      <c r="C119" s="234">
        <v>290501</v>
      </c>
      <c r="D119" s="233">
        <v>293186</v>
      </c>
      <c r="E119" s="234">
        <v>299404</v>
      </c>
      <c r="F119" s="233">
        <v>307261</v>
      </c>
      <c r="G119" s="234">
        <v>312872</v>
      </c>
      <c r="H119" s="233">
        <v>319756</v>
      </c>
      <c r="I119" s="234">
        <v>317593</v>
      </c>
      <c r="J119" s="233">
        <v>318236</v>
      </c>
      <c r="K119" s="234">
        <v>319412</v>
      </c>
      <c r="L119" s="233">
        <v>321857</v>
      </c>
      <c r="M119" s="234">
        <v>325671</v>
      </c>
      <c r="N119" s="233">
        <v>329100</v>
      </c>
      <c r="O119" s="234">
        <v>332529</v>
      </c>
      <c r="P119" s="233">
        <v>338349</v>
      </c>
      <c r="Q119" s="234">
        <v>348450</v>
      </c>
      <c r="R119" s="233">
        <v>356991</v>
      </c>
      <c r="S119" s="234">
        <v>364134</v>
      </c>
      <c r="T119" s="233">
        <v>368792</v>
      </c>
      <c r="U119" s="234">
        <v>376248</v>
      </c>
    </row>
    <row r="120" spans="1:21" ht="14.5">
      <c r="A120" s="24"/>
      <c r="B120" s="229"/>
      <c r="C120" s="230"/>
      <c r="D120" s="229"/>
      <c r="E120" s="230"/>
      <c r="F120" s="229"/>
      <c r="G120" s="230"/>
      <c r="H120" s="229"/>
      <c r="I120" s="230"/>
      <c r="J120" s="229"/>
      <c r="K120" s="230"/>
      <c r="L120" s="229"/>
      <c r="M120" s="230"/>
      <c r="N120" s="229"/>
      <c r="O120" s="230"/>
      <c r="P120" s="229"/>
      <c r="Q120" s="230"/>
      <c r="R120" s="229"/>
      <c r="S120" s="230"/>
      <c r="T120" s="148"/>
      <c r="U120" s="230"/>
    </row>
    <row r="121" spans="1:21" ht="14.5">
      <c r="A121" s="243" t="s">
        <v>101</v>
      </c>
      <c r="B121" s="148"/>
      <c r="C121" s="232"/>
      <c r="D121" s="148"/>
      <c r="E121" s="232"/>
      <c r="F121" s="148"/>
      <c r="G121" s="232"/>
      <c r="H121" s="148"/>
      <c r="I121" s="232"/>
      <c r="J121" s="148"/>
      <c r="K121" s="232"/>
      <c r="L121" s="148"/>
      <c r="M121" s="232"/>
      <c r="N121" s="148"/>
      <c r="O121" s="232"/>
      <c r="P121" s="148"/>
      <c r="Q121" s="232"/>
      <c r="R121" s="148"/>
      <c r="S121" s="232"/>
      <c r="T121" s="148"/>
      <c r="U121" s="232"/>
    </row>
    <row r="122" spans="1:21" ht="14.5">
      <c r="A122" s="148" t="s">
        <v>102</v>
      </c>
      <c r="B122" s="244">
        <f>(B12+B13)/B10</f>
        <v>0.58657253921564945</v>
      </c>
      <c r="C122" s="245">
        <f t="shared" ref="C122:U122" si="9">(C12+C13)/C10</f>
        <v>0.56943338218474626</v>
      </c>
      <c r="D122" s="244">
        <f t="shared" si="9"/>
        <v>0.56329700399796323</v>
      </c>
      <c r="E122" s="245">
        <f t="shared" si="9"/>
        <v>0.55530263678742164</v>
      </c>
      <c r="F122" s="244">
        <f t="shared" si="9"/>
        <v>0.55495744637339406</v>
      </c>
      <c r="G122" s="245">
        <f t="shared" si="9"/>
        <v>0.4665563955766267</v>
      </c>
      <c r="H122" s="244">
        <f t="shared" si="9"/>
        <v>0.50842474855202624</v>
      </c>
      <c r="I122" s="245">
        <f t="shared" si="9"/>
        <v>0.51906413263445017</v>
      </c>
      <c r="J122" s="244">
        <f t="shared" si="9"/>
        <v>0.53020999578053962</v>
      </c>
      <c r="K122" s="245">
        <f t="shared" si="9"/>
        <v>0.54959065995480405</v>
      </c>
      <c r="L122" s="244">
        <f t="shared" si="9"/>
        <v>0.53356729904853739</v>
      </c>
      <c r="M122" s="245">
        <f t="shared" si="9"/>
        <v>0.50613739885468045</v>
      </c>
      <c r="N122" s="244">
        <f t="shared" si="9"/>
        <v>0.55343518677443793</v>
      </c>
      <c r="O122" s="245">
        <f t="shared" si="9"/>
        <v>0.61374247226305423</v>
      </c>
      <c r="P122" s="244">
        <f t="shared" si="9"/>
        <v>0.55798544755958934</v>
      </c>
      <c r="Q122" s="245">
        <f t="shared" si="9"/>
        <v>0.57463121861890143</v>
      </c>
      <c r="R122" s="244">
        <f t="shared" si="9"/>
        <v>0.55125779469667568</v>
      </c>
      <c r="S122" s="245">
        <f t="shared" si="9"/>
        <v>0.55361848002274938</v>
      </c>
      <c r="T122" s="244">
        <f t="shared" si="9"/>
        <v>0.60218608746018876</v>
      </c>
      <c r="U122" s="245">
        <f t="shared" si="9"/>
        <v>0.60306734569300613</v>
      </c>
    </row>
    <row r="123" spans="1:21" ht="14.5">
      <c r="A123" s="124" t="s">
        <v>47</v>
      </c>
      <c r="B123" s="244">
        <f t="shared" ref="B123:U123" si="10">B52/B10</f>
        <v>7.5583316300177533E-2</v>
      </c>
      <c r="C123" s="245">
        <f t="shared" si="10"/>
        <v>4.6806920180241879E-2</v>
      </c>
      <c r="D123" s="244">
        <f t="shared" si="10"/>
        <v>8.2269103546202996E-2</v>
      </c>
      <c r="E123" s="245">
        <f t="shared" si="10"/>
        <v>9.5872678088756755E-2</v>
      </c>
      <c r="F123" s="244">
        <f t="shared" si="10"/>
        <v>0.10851481076869879</v>
      </c>
      <c r="G123" s="245">
        <f t="shared" si="10"/>
        <v>0.13386052398561527</v>
      </c>
      <c r="H123" s="244">
        <f t="shared" si="10"/>
        <v>8.9651825621176087E-2</v>
      </c>
      <c r="I123" s="245">
        <f t="shared" si="10"/>
        <v>6.0184118775359612E-2</v>
      </c>
      <c r="J123" s="244">
        <f t="shared" si="10"/>
        <v>7.1164055717015492E-2</v>
      </c>
      <c r="K123" s="245">
        <f t="shared" si="10"/>
        <v>9.1770767412539811E-2</v>
      </c>
      <c r="L123" s="244">
        <f t="shared" si="10"/>
        <v>0.10157121855685086</v>
      </c>
      <c r="M123" s="245">
        <f t="shared" si="10"/>
        <v>9.7110643665112364E-2</v>
      </c>
      <c r="N123" s="244">
        <f t="shared" si="10"/>
        <v>6.8183270272790183E-2</v>
      </c>
      <c r="O123" s="245">
        <f t="shared" si="10"/>
        <v>6.517434224635868E-2</v>
      </c>
      <c r="P123" s="244">
        <f t="shared" si="10"/>
        <v>0.11916212158343427</v>
      </c>
      <c r="Q123" s="245">
        <f t="shared" si="10"/>
        <v>0.10456170996901654</v>
      </c>
      <c r="R123" s="244">
        <f t="shared" si="10"/>
        <v>0.11344715111705109</v>
      </c>
      <c r="S123" s="245">
        <f t="shared" si="10"/>
        <v>9.7773142233546204E-2</v>
      </c>
      <c r="T123" s="244">
        <f t="shared" si="10"/>
        <v>4.903075668834013E-2</v>
      </c>
      <c r="U123" s="245">
        <f t="shared" si="10"/>
        <v>3.8347983304062666E-2</v>
      </c>
    </row>
    <row r="124" spans="1:21" ht="14.5">
      <c r="A124" s="124" t="s">
        <v>41</v>
      </c>
      <c r="B124" s="244">
        <f>B42/B10</f>
        <v>0.83187722659667629</v>
      </c>
      <c r="C124" s="245">
        <f t="shared" ref="C124:U124" si="11">C42/C10</f>
        <v>0.84707231601130617</v>
      </c>
      <c r="D124" s="244">
        <f t="shared" si="11"/>
        <v>0.82647660102396459</v>
      </c>
      <c r="E124" s="245">
        <f t="shared" si="11"/>
        <v>0.70535286469926206</v>
      </c>
      <c r="F124" s="244">
        <f t="shared" si="11"/>
        <v>0.64266000645271082</v>
      </c>
      <c r="G124" s="245">
        <f t="shared" si="11"/>
        <v>0.60179638742227615</v>
      </c>
      <c r="H124" s="244">
        <f t="shared" si="11"/>
        <v>0.92594249538197859</v>
      </c>
      <c r="I124" s="245">
        <f t="shared" si="11"/>
        <v>1.0892036871341118</v>
      </c>
      <c r="J124" s="244">
        <f t="shared" si="11"/>
        <v>1.2409624351167463</v>
      </c>
      <c r="K124" s="245">
        <f t="shared" si="11"/>
        <v>1.1253287930529314</v>
      </c>
      <c r="L124" s="244">
        <f t="shared" si="11"/>
        <v>1.0411244896925604</v>
      </c>
      <c r="M124" s="245">
        <f t="shared" si="11"/>
        <v>0.94774034530823392</v>
      </c>
      <c r="N124" s="244">
        <f t="shared" si="11"/>
        <v>0.90497753670085923</v>
      </c>
      <c r="O124" s="245">
        <f t="shared" si="11"/>
        <v>0.85950648296927878</v>
      </c>
      <c r="P124" s="244">
        <f t="shared" si="11"/>
        <v>0.75843966066010882</v>
      </c>
      <c r="Q124" s="245">
        <f t="shared" si="11"/>
        <v>0.74160112319110993</v>
      </c>
      <c r="R124" s="244">
        <f t="shared" si="11"/>
        <v>0.77062531157772307</v>
      </c>
      <c r="S124" s="245">
        <f t="shared" si="11"/>
        <v>0.76311550514203697</v>
      </c>
      <c r="T124" s="244">
        <f t="shared" si="11"/>
        <v>0.82754371327463638</v>
      </c>
      <c r="U124" s="245">
        <f t="shared" si="11"/>
        <v>0.84227548741287239</v>
      </c>
    </row>
    <row r="125" spans="1:21" ht="14.5">
      <c r="A125" s="124" t="s">
        <v>42</v>
      </c>
      <c r="B125" s="244">
        <f>B43/B10</f>
        <v>1.2429063662551614</v>
      </c>
      <c r="C125" s="245">
        <f t="shared" ref="C125:T125" si="12">C43/C10</f>
        <v>1.3109906542704524</v>
      </c>
      <c r="D125" s="244">
        <f t="shared" si="12"/>
        <v>1.2956319546023536</v>
      </c>
      <c r="E125" s="245">
        <f t="shared" si="12"/>
        <v>1.1614974001431075</v>
      </c>
      <c r="F125" s="244">
        <f t="shared" si="12"/>
        <v>1.0930662584297128</v>
      </c>
      <c r="G125" s="245">
        <f t="shared" si="12"/>
        <v>0.83225913635487492</v>
      </c>
      <c r="H125" s="244">
        <f t="shared" si="12"/>
        <v>1.1633632967064105</v>
      </c>
      <c r="I125" s="245">
        <f t="shared" si="12"/>
        <v>1.3155264811701262</v>
      </c>
      <c r="J125" s="244">
        <f t="shared" si="12"/>
        <v>1.4636755625830755</v>
      </c>
      <c r="K125" s="245">
        <f t="shared" si="12"/>
        <v>1.3543816777413555</v>
      </c>
      <c r="L125" s="244">
        <f t="shared" si="12"/>
        <v>1.2855147361868793</v>
      </c>
      <c r="M125" s="245">
        <f t="shared" si="12"/>
        <v>1.1699306236068769</v>
      </c>
      <c r="N125" s="244">
        <f t="shared" si="12"/>
        <v>1.1386385969984933</v>
      </c>
      <c r="O125" s="245">
        <f t="shared" si="12"/>
        <v>1.14079767229444</v>
      </c>
      <c r="P125" s="244">
        <f t="shared" si="12"/>
        <v>1.0461599634947107</v>
      </c>
      <c r="Q125" s="245">
        <f t="shared" si="12"/>
        <v>1.0297110756626711</v>
      </c>
      <c r="R125" s="244">
        <f t="shared" si="12"/>
        <v>1.0601531403589031</v>
      </c>
      <c r="S125" s="245">
        <f t="shared" si="12"/>
        <v>1.0429478123820675</v>
      </c>
      <c r="T125" s="244">
        <f t="shared" si="12"/>
        <v>1.1144602651197297</v>
      </c>
      <c r="U125" s="245">
        <f>U43/U10</f>
        <v>1.1196329786729762</v>
      </c>
    </row>
    <row r="126" spans="1:21" ht="14.5">
      <c r="A126" s="148"/>
      <c r="B126" s="148"/>
      <c r="C126" s="232"/>
      <c r="D126" s="148"/>
      <c r="E126" s="232"/>
      <c r="F126" s="148"/>
      <c r="G126" s="232"/>
      <c r="H126" s="148"/>
      <c r="I126" s="232"/>
      <c r="J126" s="148"/>
      <c r="K126" s="232"/>
      <c r="L126" s="148"/>
      <c r="M126" s="232"/>
      <c r="N126" s="148"/>
      <c r="O126" s="232"/>
      <c r="P126" s="148"/>
      <c r="Q126" s="232"/>
      <c r="R126" s="148"/>
      <c r="S126" s="232"/>
      <c r="T126" s="148"/>
      <c r="U126" s="232"/>
    </row>
    <row r="127" spans="1:21" ht="14.5">
      <c r="A127" s="243" t="s">
        <v>103</v>
      </c>
      <c r="B127" s="148"/>
      <c r="C127" s="232"/>
      <c r="D127" s="148"/>
      <c r="E127" s="232"/>
      <c r="F127" s="148"/>
      <c r="G127" s="232"/>
      <c r="H127" s="148"/>
      <c r="I127" s="232"/>
      <c r="J127" s="148"/>
      <c r="K127" s="232"/>
      <c r="L127" s="148"/>
      <c r="M127" s="232"/>
      <c r="N127" s="148"/>
      <c r="O127" s="232"/>
      <c r="P127" s="148"/>
      <c r="Q127" s="232"/>
      <c r="R127" s="148"/>
      <c r="S127" s="232"/>
      <c r="T127" s="148"/>
      <c r="U127" s="232"/>
    </row>
    <row r="128" spans="1:21" ht="14.5">
      <c r="A128" s="124" t="s">
        <v>20</v>
      </c>
      <c r="B128" s="233">
        <f t="shared" ref="B128:U128" si="13">(B10/B119)*1000</f>
        <v>302353.46388991055</v>
      </c>
      <c r="C128" s="234">
        <f t="shared" si="13"/>
        <v>319506.06366243149</v>
      </c>
      <c r="D128" s="233">
        <f t="shared" si="13"/>
        <v>346649.6171358797</v>
      </c>
      <c r="E128" s="234">
        <f t="shared" si="13"/>
        <v>392143.79253450187</v>
      </c>
      <c r="F128" s="233">
        <f t="shared" si="13"/>
        <v>452356.08385053754</v>
      </c>
      <c r="G128" s="234">
        <f t="shared" si="13"/>
        <v>520850.81359150069</v>
      </c>
      <c r="H128" s="233">
        <f t="shared" si="13"/>
        <v>522126.73069465475</v>
      </c>
      <c r="I128" s="234">
        <f t="shared" si="13"/>
        <v>538106.42164657277</v>
      </c>
      <c r="J128" s="233">
        <f t="shared" si="13"/>
        <v>544257.22419839364</v>
      </c>
      <c r="K128" s="234">
        <f t="shared" si="13"/>
        <v>602360.08352848364</v>
      </c>
      <c r="L128" s="233">
        <f t="shared" si="13"/>
        <v>641783.68797323026</v>
      </c>
      <c r="M128" s="234">
        <f t="shared" si="13"/>
        <v>685418.81530747283</v>
      </c>
      <c r="N128" s="233">
        <f t="shared" si="13"/>
        <v>714276.94621695532</v>
      </c>
      <c r="O128" s="234">
        <f t="shared" si="13"/>
        <v>767220.26951032842</v>
      </c>
      <c r="P128" s="233">
        <f t="shared" si="13"/>
        <v>842382.50466234575</v>
      </c>
      <c r="Q128" s="234">
        <f t="shared" si="13"/>
        <v>905838.61127851903</v>
      </c>
      <c r="R128" s="233">
        <f t="shared" si="13"/>
        <v>938622.30756517686</v>
      </c>
      <c r="S128" s="234">
        <f t="shared" si="13"/>
        <v>972173.15882340015</v>
      </c>
      <c r="T128" s="233">
        <f t="shared" si="13"/>
        <v>999588.16986539867</v>
      </c>
      <c r="U128" s="234">
        <f t="shared" si="13"/>
        <v>1075827.94460037</v>
      </c>
    </row>
    <row r="129" spans="1:21" ht="14.5">
      <c r="A129" s="148" t="s">
        <v>102</v>
      </c>
      <c r="B129" s="233">
        <f>((B12+B13)/B119)*1000</f>
        <v>177352.23905455202</v>
      </c>
      <c r="C129" s="234">
        <f t="shared" ref="C129:U129" si="14">((C12+C13)/C119)*1000</f>
        <v>181937.41845983319</v>
      </c>
      <c r="D129" s="233">
        <f t="shared" si="14"/>
        <v>195266.69076968206</v>
      </c>
      <c r="E129" s="234">
        <f t="shared" si="14"/>
        <v>217758.48199422852</v>
      </c>
      <c r="F129" s="233">
        <f t="shared" si="14"/>
        <v>251038.37714516322</v>
      </c>
      <c r="G129" s="234">
        <f t="shared" si="14"/>
        <v>243006.27822240407</v>
      </c>
      <c r="H129" s="233">
        <f t="shared" si="14"/>
        <v>265462.15176572133</v>
      </c>
      <c r="I129" s="234">
        <f t="shared" si="14"/>
        <v>279311.74301700603</v>
      </c>
      <c r="J129" s="233">
        <f t="shared" si="14"/>
        <v>288570.62054575852</v>
      </c>
      <c r="K129" s="234">
        <f t="shared" si="14"/>
        <v>331051.47583685024</v>
      </c>
      <c r="L129" s="233">
        <f t="shared" si="14"/>
        <v>342434.78896528581</v>
      </c>
      <c r="M129" s="234">
        <f t="shared" si="14"/>
        <v>346916.09630578099</v>
      </c>
      <c r="N129" s="233">
        <f t="shared" si="14"/>
        <v>395305.99513825588</v>
      </c>
      <c r="O129" s="234">
        <f t="shared" si="14"/>
        <v>470875.66497959575</v>
      </c>
      <c r="P129" s="233">
        <f t="shared" si="14"/>
        <v>470037.17888038681</v>
      </c>
      <c r="Q129" s="234">
        <f t="shared" si="14"/>
        <v>520523.14507102879</v>
      </c>
      <c r="R129" s="233">
        <f t="shared" si="14"/>
        <v>517422.86332148424</v>
      </c>
      <c r="S129" s="234">
        <f t="shared" si="14"/>
        <v>538213.0265067257</v>
      </c>
      <c r="T129" s="233">
        <f t="shared" si="14"/>
        <v>601938.08908273489</v>
      </c>
      <c r="U129" s="234">
        <f t="shared" si="14"/>
        <v>648796.70297250757</v>
      </c>
    </row>
    <row r="130" spans="1:21" ht="14.5">
      <c r="A130" s="124" t="s">
        <v>47</v>
      </c>
      <c r="B130" s="233">
        <f t="shared" ref="B130:U130" si="15">(B52/B119)*1000</f>
        <v>22852.877495645414</v>
      </c>
      <c r="C130" s="234">
        <f t="shared" si="15"/>
        <v>14955.094818950709</v>
      </c>
      <c r="D130" s="233">
        <f t="shared" si="15"/>
        <v>28518.553246403309</v>
      </c>
      <c r="E130" s="234">
        <f t="shared" si="15"/>
        <v>37595.875586164511</v>
      </c>
      <c r="F130" s="233">
        <f t="shared" si="15"/>
        <v>49087.334839110721</v>
      </c>
      <c r="G130" s="234">
        <f t="shared" si="15"/>
        <v>69721.362825692297</v>
      </c>
      <c r="H130" s="233">
        <f t="shared" si="15"/>
        <v>46809.614612391953</v>
      </c>
      <c r="I130" s="234">
        <f t="shared" si="15"/>
        <v>32385.460794161085</v>
      </c>
      <c r="J130" s="233">
        <f t="shared" si="15"/>
        <v>38731.551427242681</v>
      </c>
      <c r="K130" s="234">
        <f t="shared" si="15"/>
        <v>55279.047124090517</v>
      </c>
      <c r="L130" s="233">
        <f t="shared" si="15"/>
        <v>65186.751237350749</v>
      </c>
      <c r="M130" s="234">
        <f t="shared" si="15"/>
        <v>66561.462334687458</v>
      </c>
      <c r="N130" s="233">
        <f t="shared" si="15"/>
        <v>48701.738073533881</v>
      </c>
      <c r="O130" s="234">
        <f t="shared" si="15"/>
        <v>50003.076423409686</v>
      </c>
      <c r="P130" s="233">
        <f t="shared" si="15"/>
        <v>100380.08644033232</v>
      </c>
      <c r="Q130" s="234">
        <f t="shared" si="15"/>
        <v>94716.034151241212</v>
      </c>
      <c r="R130" s="233">
        <f t="shared" si="15"/>
        <v>106484.02676818182</v>
      </c>
      <c r="S130" s="234">
        <f t="shared" si="15"/>
        <v>95052.424533276208</v>
      </c>
      <c r="T130" s="233">
        <f t="shared" si="15"/>
        <v>49010.564345213563</v>
      </c>
      <c r="U130" s="234">
        <f t="shared" si="15"/>
        <v>41255.832057579042</v>
      </c>
    </row>
    <row r="131" spans="1:21" ht="14.5">
      <c r="A131" s="124" t="s">
        <v>41</v>
      </c>
      <c r="B131" s="233">
        <f t="shared" ref="B131:U131" si="16">(B42/B119)*1000</f>
        <v>251520.96099263709</v>
      </c>
      <c r="C131" s="234">
        <f t="shared" si="16"/>
        <v>270644.74132619164</v>
      </c>
      <c r="D131" s="233">
        <f t="shared" si="16"/>
        <v>286497.79731672048</v>
      </c>
      <c r="E131" s="234">
        <f t="shared" si="16"/>
        <v>276599.747438244</v>
      </c>
      <c r="F131" s="233">
        <f t="shared" si="16"/>
        <v>290711.16376630944</v>
      </c>
      <c r="G131" s="234">
        <f t="shared" si="16"/>
        <v>313446.13800531847</v>
      </c>
      <c r="H131" s="233">
        <f t="shared" si="16"/>
        <v>483459.32792504289</v>
      </c>
      <c r="I131" s="234">
        <f t="shared" si="16"/>
        <v>586107.49852799019</v>
      </c>
      <c r="J131" s="233">
        <f t="shared" si="16"/>
        <v>675402.77027111955</v>
      </c>
      <c r="K131" s="234">
        <f t="shared" si="16"/>
        <v>677853.14578037139</v>
      </c>
      <c r="L131" s="233">
        <f t="shared" si="16"/>
        <v>668176.71463413874</v>
      </c>
      <c r="M131" s="234">
        <f t="shared" si="16"/>
        <v>649599.06470026495</v>
      </c>
      <c r="N131" s="233">
        <f t="shared" si="16"/>
        <v>646404.59130963229</v>
      </c>
      <c r="O131" s="234">
        <f t="shared" si="16"/>
        <v>659430.79550956469</v>
      </c>
      <c r="P131" s="233">
        <f t="shared" si="16"/>
        <v>638896.30098212196</v>
      </c>
      <c r="Q131" s="234">
        <f t="shared" si="16"/>
        <v>671770.93155402492</v>
      </c>
      <c r="R131" s="233">
        <f t="shared" si="16"/>
        <v>723326.10822121578</v>
      </c>
      <c r="S131" s="234">
        <f t="shared" si="16"/>
        <v>741880.41118104861</v>
      </c>
      <c r="T131" s="233">
        <f t="shared" si="16"/>
        <v>827202.90583580988</v>
      </c>
      <c r="U131" s="234">
        <f t="shared" si="16"/>
        <v>906143.50641066523</v>
      </c>
    </row>
    <row r="132" spans="1:21" ht="14.5">
      <c r="A132" s="124" t="s">
        <v>42</v>
      </c>
      <c r="B132" s="233">
        <f>(B43/B119)*1000</f>
        <v>375797.04512806988</v>
      </c>
      <c r="C132" s="234">
        <f t="shared" ref="C132:U132" si="17">(C43/C119)*1000</f>
        <v>418869.46344418777</v>
      </c>
      <c r="D132" s="233">
        <f t="shared" si="17"/>
        <v>449130.32101191732</v>
      </c>
      <c r="E132" s="234">
        <f t="shared" si="17"/>
        <v>455473.995511082</v>
      </c>
      <c r="F132" s="233">
        <f t="shared" si="17"/>
        <v>494455.17205242452</v>
      </c>
      <c r="G132" s="234">
        <f t="shared" si="17"/>
        <v>433482.84828939632</v>
      </c>
      <c r="H132" s="233">
        <f t="shared" si="17"/>
        <v>607423.07471947372</v>
      </c>
      <c r="I132" s="234">
        <f t="shared" si="17"/>
        <v>707893.24736376421</v>
      </c>
      <c r="J132" s="233">
        <f t="shared" si="17"/>
        <v>796615.99881848693</v>
      </c>
      <c r="K132" s="234">
        <f t="shared" si="17"/>
        <v>815825.46053373069</v>
      </c>
      <c r="L132" s="233">
        <f t="shared" si="17"/>
        <v>825022.38833394961</v>
      </c>
      <c r="M132" s="234">
        <f t="shared" si="17"/>
        <v>801892.46202455857</v>
      </c>
      <c r="N132" s="233">
        <f t="shared" si="17"/>
        <v>813303.29990884231</v>
      </c>
      <c r="O132" s="234">
        <f t="shared" si="17"/>
        <v>875243.09759449551</v>
      </c>
      <c r="P132" s="233">
        <f t="shared" si="17"/>
        <v>881266.85032614251</v>
      </c>
      <c r="Q132" s="234">
        <f t="shared" si="17"/>
        <v>932752.05079638411</v>
      </c>
      <c r="R132" s="233">
        <f t="shared" si="17"/>
        <v>995083.38697614241</v>
      </c>
      <c r="S132" s="234">
        <f t="shared" si="17"/>
        <v>1013925.8692514293</v>
      </c>
      <c r="T132" s="233">
        <f t="shared" si="17"/>
        <v>1114001.2967987375</v>
      </c>
      <c r="U132" s="234">
        <f t="shared" si="17"/>
        <v>1204532.4461525376</v>
      </c>
    </row>
    <row r="133" spans="1:21" ht="14.5">
      <c r="A133" s="148"/>
      <c r="B133" s="148"/>
      <c r="C133" s="232"/>
      <c r="D133" s="148"/>
      <c r="E133" s="232"/>
      <c r="F133" s="148"/>
      <c r="G133" s="232"/>
      <c r="H133" s="148"/>
      <c r="I133" s="232"/>
      <c r="J133" s="148"/>
      <c r="K133" s="232"/>
      <c r="L133" s="148"/>
      <c r="M133" s="232"/>
      <c r="N133" s="148"/>
      <c r="O133" s="232"/>
      <c r="P133" s="148"/>
      <c r="Q133" s="232"/>
      <c r="R133" s="148"/>
      <c r="S133" s="232"/>
      <c r="T133" s="148"/>
      <c r="U133" s="232"/>
    </row>
    <row r="134" spans="1:21" ht="14.5">
      <c r="A134" s="124" t="s">
        <v>104</v>
      </c>
      <c r="B134" s="246">
        <f>B35/B41</f>
        <v>1.2142809340387786</v>
      </c>
      <c r="C134" s="247">
        <f t="shared" ref="C134:U134" si="18">C35/C41</f>
        <v>1.1991850052275448</v>
      </c>
      <c r="D134" s="246">
        <f t="shared" si="18"/>
        <v>1.2866336949851789</v>
      </c>
      <c r="E134" s="247">
        <f t="shared" si="18"/>
        <v>1.37740883290865</v>
      </c>
      <c r="F134" s="246">
        <f t="shared" si="18"/>
        <v>1.4106487121807516</v>
      </c>
      <c r="G134" s="247">
        <f t="shared" si="18"/>
        <v>2.0383513063489245</v>
      </c>
      <c r="H134" s="246">
        <f t="shared" si="18"/>
        <v>1.7065712656472463</v>
      </c>
      <c r="I134" s="247">
        <f t="shared" si="18"/>
        <v>1.442151975019216</v>
      </c>
      <c r="J134" s="246">
        <f t="shared" si="18"/>
        <v>1.4152639454942206</v>
      </c>
      <c r="K134" s="247">
        <f t="shared" si="18"/>
        <v>1.4029811654677338</v>
      </c>
      <c r="L134" s="246">
        <f t="shared" si="18"/>
        <v>1.2674010252053243</v>
      </c>
      <c r="M134" s="247">
        <f t="shared" si="18"/>
        <v>1.1101222445489114</v>
      </c>
      <c r="N134" s="246">
        <f t="shared" si="18"/>
        <v>0.96424544126772493</v>
      </c>
      <c r="O134" s="247">
        <f t="shared" si="18"/>
        <v>1.0375920174129065</v>
      </c>
      <c r="P134" s="246">
        <f t="shared" si="18"/>
        <v>1.2388197281392328</v>
      </c>
      <c r="Q134" s="247">
        <f t="shared" si="18"/>
        <v>1.1753523407596265</v>
      </c>
      <c r="R134" s="246">
        <f t="shared" si="18"/>
        <v>1.1041943120203221</v>
      </c>
      <c r="S134" s="247">
        <f t="shared" si="18"/>
        <v>1.0544662819842057</v>
      </c>
      <c r="T134" s="246">
        <f t="shared" si="18"/>
        <v>1.1501415077602561</v>
      </c>
      <c r="U134" s="247">
        <f t="shared" si="18"/>
        <v>1.0892081525192245</v>
      </c>
    </row>
    <row r="135" spans="1:21" ht="14.5">
      <c r="A135" s="124"/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148"/>
    </row>
    <row r="136" spans="1:21" ht="14.5">
      <c r="A136" s="24" t="s">
        <v>105</v>
      </c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</row>
    <row r="137" spans="1:21" ht="14.5">
      <c r="A137" s="24"/>
      <c r="B137" s="229">
        <v>2002</v>
      </c>
      <c r="C137" s="230">
        <v>2003</v>
      </c>
      <c r="D137" s="229">
        <v>2004</v>
      </c>
      <c r="E137" s="230">
        <v>2005</v>
      </c>
      <c r="F137" s="229">
        <v>2006</v>
      </c>
      <c r="G137" s="230">
        <v>2007</v>
      </c>
      <c r="H137" s="229">
        <v>2008</v>
      </c>
      <c r="I137" s="230">
        <v>2009</v>
      </c>
      <c r="J137" s="229">
        <v>2010</v>
      </c>
      <c r="K137" s="230">
        <v>2011</v>
      </c>
      <c r="L137" s="229">
        <v>2012</v>
      </c>
      <c r="M137" s="230">
        <v>2013</v>
      </c>
      <c r="N137" s="229">
        <v>2014</v>
      </c>
      <c r="O137" s="230">
        <v>2015</v>
      </c>
      <c r="P137" s="229">
        <v>2016</v>
      </c>
      <c r="Q137" s="230">
        <v>2017</v>
      </c>
      <c r="R137" s="229">
        <v>2018</v>
      </c>
      <c r="S137" s="230">
        <v>2019</v>
      </c>
      <c r="T137" s="229">
        <v>2020</v>
      </c>
      <c r="U137" s="230">
        <v>2021</v>
      </c>
    </row>
    <row r="138" spans="1:21" ht="14.5">
      <c r="A138" s="243" t="s">
        <v>101</v>
      </c>
      <c r="B138" s="148"/>
      <c r="C138" s="232"/>
      <c r="D138" s="148"/>
      <c r="E138" s="232"/>
      <c r="F138" s="148"/>
      <c r="G138" s="232"/>
      <c r="H138" s="148"/>
      <c r="I138" s="232"/>
      <c r="J138" s="148"/>
      <c r="K138" s="232"/>
      <c r="L138" s="148"/>
      <c r="M138" s="232"/>
      <c r="N138" s="148"/>
      <c r="O138" s="232"/>
      <c r="P138" s="148"/>
      <c r="Q138" s="232"/>
      <c r="R138" s="148"/>
      <c r="S138" s="232"/>
      <c r="T138" s="148"/>
      <c r="U138" s="232"/>
    </row>
    <row r="139" spans="1:21" ht="14.5">
      <c r="A139" s="148" t="s">
        <v>102</v>
      </c>
      <c r="B139" s="244">
        <f>(B69+B70)/B67</f>
        <v>0.52012269669032263</v>
      </c>
      <c r="C139" s="245">
        <f t="shared" ref="C139:U139" si="19">(C69+C70)/C67</f>
        <v>0.50213034779251831</v>
      </c>
      <c r="D139" s="244">
        <f t="shared" si="19"/>
        <v>0.49771522079639297</v>
      </c>
      <c r="E139" s="245">
        <f t="shared" si="19"/>
        <v>0.49138562777620387</v>
      </c>
      <c r="F139" s="244">
        <f t="shared" si="19"/>
        <v>0.49916746988832528</v>
      </c>
      <c r="G139" s="245">
        <f t="shared" si="19"/>
        <v>0.42586861344786187</v>
      </c>
      <c r="H139" s="244">
        <f t="shared" si="19"/>
        <v>0.45486761233359219</v>
      </c>
      <c r="I139" s="245">
        <f t="shared" si="19"/>
        <v>0.45377582258019061</v>
      </c>
      <c r="J139" s="244">
        <f t="shared" si="19"/>
        <v>0.45629580146953963</v>
      </c>
      <c r="K139" s="245">
        <f t="shared" si="19"/>
        <v>0.46593841937666652</v>
      </c>
      <c r="L139" s="244">
        <f t="shared" si="19"/>
        <v>0.44460042276940975</v>
      </c>
      <c r="M139" s="245">
        <f t="shared" si="19"/>
        <v>0.42747723351663452</v>
      </c>
      <c r="N139" s="244">
        <f t="shared" si="19"/>
        <v>0.46856751541940783</v>
      </c>
      <c r="O139" s="245">
        <f t="shared" si="19"/>
        <v>0.52032566930965041</v>
      </c>
      <c r="P139" s="244">
        <f t="shared" si="19"/>
        <v>0.48618823308790654</v>
      </c>
      <c r="Q139" s="245">
        <f t="shared" si="19"/>
        <v>0.50446144254258374</v>
      </c>
      <c r="R139" s="244">
        <f t="shared" si="19"/>
        <v>0.48564697491718256</v>
      </c>
      <c r="S139" s="245">
        <f t="shared" si="19"/>
        <v>0.49029976033638833</v>
      </c>
      <c r="T139" s="244">
        <f t="shared" si="19"/>
        <v>0.53547052732378897</v>
      </c>
      <c r="U139" s="245">
        <f t="shared" si="19"/>
        <v>0.53126769050578759</v>
      </c>
    </row>
    <row r="140" spans="1:21" ht="14.5">
      <c r="A140" s="124" t="s">
        <v>47</v>
      </c>
      <c r="B140" s="244">
        <f t="shared" ref="B140:U140" si="20">B109/B67</f>
        <v>9.9734964183301619E-2</v>
      </c>
      <c r="C140" s="245">
        <f t="shared" si="20"/>
        <v>8.8151161851364956E-2</v>
      </c>
      <c r="D140" s="244">
        <f t="shared" si="20"/>
        <v>0.12307030187402722</v>
      </c>
      <c r="E140" s="245">
        <f t="shared" si="20"/>
        <v>0.13876200647615833</v>
      </c>
      <c r="F140" s="244">
        <f t="shared" si="20"/>
        <v>0.14391409624601795</v>
      </c>
      <c r="G140" s="245">
        <f t="shared" si="20"/>
        <v>0.17416491629323866</v>
      </c>
      <c r="H140" s="244">
        <f t="shared" si="20"/>
        <v>0.1294383424763827</v>
      </c>
      <c r="I140" s="245">
        <f t="shared" si="20"/>
        <v>0.11977683663151363</v>
      </c>
      <c r="J140" s="244">
        <f t="shared" si="20"/>
        <v>0.13583443438756301</v>
      </c>
      <c r="K140" s="245">
        <f t="shared" si="20"/>
        <v>0.17346077991743919</v>
      </c>
      <c r="L140" s="244">
        <f t="shared" si="20"/>
        <v>0.18440745811297435</v>
      </c>
      <c r="M140" s="245">
        <f t="shared" si="20"/>
        <v>0.1780946939474404</v>
      </c>
      <c r="N140" s="244">
        <f t="shared" si="20"/>
        <v>0.15047778397010714</v>
      </c>
      <c r="O140" s="245">
        <f t="shared" si="20"/>
        <v>0.15448449604399567</v>
      </c>
      <c r="P140" s="244">
        <f t="shared" si="20"/>
        <v>0.18095504950332136</v>
      </c>
      <c r="Q140" s="245">
        <f t="shared" si="20"/>
        <v>0.16619624932726368</v>
      </c>
      <c r="R140" s="244">
        <f t="shared" si="20"/>
        <v>0.1791918960410297</v>
      </c>
      <c r="S140" s="245">
        <f t="shared" si="20"/>
        <v>0.15460081838654702</v>
      </c>
      <c r="T140" s="244">
        <f t="shared" si="20"/>
        <v>0.10858777908619574</v>
      </c>
      <c r="U140" s="245">
        <f t="shared" si="20"/>
        <v>0.10890601100180039</v>
      </c>
    </row>
    <row r="141" spans="1:21" ht="14.5">
      <c r="A141" s="124" t="s">
        <v>41</v>
      </c>
      <c r="B141" s="244">
        <f>B99/B67</f>
        <v>1.2626842213953535</v>
      </c>
      <c r="C141" s="245">
        <f t="shared" ref="C141:U141" si="21">C99/C67</f>
        <v>1.2798545658808966</v>
      </c>
      <c r="D141" s="244">
        <f t="shared" si="21"/>
        <v>1.2419112340175142</v>
      </c>
      <c r="E141" s="245">
        <f t="shared" si="21"/>
        <v>1.1557686353355332</v>
      </c>
      <c r="F141" s="244">
        <f t="shared" si="21"/>
        <v>1.2338028265406626</v>
      </c>
      <c r="G141" s="245">
        <f t="shared" si="21"/>
        <v>1.259592815516333</v>
      </c>
      <c r="H141" s="244">
        <f t="shared" si="21"/>
        <v>2.0868924109018376</v>
      </c>
      <c r="I141" s="245">
        <f t="shared" si="21"/>
        <v>2.3343498803081841</v>
      </c>
      <c r="J141" s="244">
        <f t="shared" si="21"/>
        <v>2.348364844624439</v>
      </c>
      <c r="K141" s="245">
        <f t="shared" si="21"/>
        <v>2.1187276896669527</v>
      </c>
      <c r="L141" s="244">
        <f t="shared" si="21"/>
        <v>1.9301250768529854</v>
      </c>
      <c r="M141" s="245">
        <f t="shared" si="21"/>
        <v>1.6534866379180737</v>
      </c>
      <c r="N141" s="244">
        <f t="shared" si="21"/>
        <v>1.5635672752828547</v>
      </c>
      <c r="O141" s="245">
        <f t="shared" si="21"/>
        <v>1.4610429811128816</v>
      </c>
      <c r="P141" s="244">
        <f t="shared" si="21"/>
        <v>1.2751211908408719</v>
      </c>
      <c r="Q141" s="245">
        <f t="shared" si="21"/>
        <v>1.1661623784775177</v>
      </c>
      <c r="R141" s="244">
        <f t="shared" si="21"/>
        <v>1.201032138368288</v>
      </c>
      <c r="S141" s="245">
        <f t="shared" si="21"/>
        <v>1.189518092348387</v>
      </c>
      <c r="T141" s="244">
        <f t="shared" si="21"/>
        <v>1.2865958153109092</v>
      </c>
      <c r="U141" s="245">
        <f t="shared" si="21"/>
        <v>1.2586792108281604</v>
      </c>
    </row>
    <row r="142" spans="1:21" ht="14.5">
      <c r="A142" s="124" t="s">
        <v>42</v>
      </c>
      <c r="B142" s="244">
        <f>B100/B67</f>
        <v>1.6017502134807777</v>
      </c>
      <c r="C142" s="245">
        <f t="shared" ref="C142:U142" si="22">C100/C67</f>
        <v>1.6603198601928251</v>
      </c>
      <c r="D142" s="244">
        <f t="shared" si="22"/>
        <v>1.6281079341253817</v>
      </c>
      <c r="E142" s="245">
        <f t="shared" si="22"/>
        <v>1.5230828952353788</v>
      </c>
      <c r="F142" s="244">
        <f t="shared" si="22"/>
        <v>1.6037719010736142</v>
      </c>
      <c r="G142" s="245">
        <f t="shared" si="22"/>
        <v>1.4780568238008407</v>
      </c>
      <c r="H142" s="244">
        <f t="shared" si="22"/>
        <v>2.2841229171595119</v>
      </c>
      <c r="I142" s="245">
        <f t="shared" si="22"/>
        <v>2.522380533207349</v>
      </c>
      <c r="J142" s="244">
        <f t="shared" si="22"/>
        <v>2.5522852905918483</v>
      </c>
      <c r="K142" s="245">
        <f t="shared" si="22"/>
        <v>2.3081637172256899</v>
      </c>
      <c r="L142" s="244">
        <f t="shared" si="22"/>
        <v>2.1296407974346354</v>
      </c>
      <c r="M142" s="245">
        <f t="shared" si="22"/>
        <v>1.8357889794128406</v>
      </c>
      <c r="N142" s="244">
        <f t="shared" si="22"/>
        <v>1.7733693684554721</v>
      </c>
      <c r="O142" s="245">
        <f t="shared" si="22"/>
        <v>1.7144917449548776</v>
      </c>
      <c r="P142" s="244">
        <f t="shared" si="22"/>
        <v>1.5344308320327251</v>
      </c>
      <c r="Q142" s="245">
        <f t="shared" si="22"/>
        <v>1.4348095870905468</v>
      </c>
      <c r="R142" s="244">
        <f t="shared" si="22"/>
        <v>1.4742125802763852</v>
      </c>
      <c r="S142" s="245">
        <f t="shared" si="22"/>
        <v>1.4566085443764751</v>
      </c>
      <c r="T142" s="244">
        <f t="shared" si="22"/>
        <v>1.5605102120112084</v>
      </c>
      <c r="U142" s="245">
        <f t="shared" si="22"/>
        <v>1.5340392889190191</v>
      </c>
    </row>
    <row r="143" spans="1:21" ht="14.5">
      <c r="A143" s="148"/>
      <c r="B143" s="148"/>
      <c r="C143" s="232"/>
      <c r="D143" s="148"/>
      <c r="E143" s="232"/>
      <c r="F143" s="148"/>
      <c r="G143" s="232"/>
      <c r="H143" s="148"/>
      <c r="I143" s="232"/>
      <c r="J143" s="148"/>
      <c r="K143" s="232"/>
      <c r="L143" s="148"/>
      <c r="M143" s="232"/>
      <c r="N143" s="148"/>
      <c r="O143" s="232"/>
      <c r="P143" s="148"/>
      <c r="Q143" s="232"/>
      <c r="R143" s="148"/>
      <c r="S143" s="232"/>
      <c r="T143" s="148"/>
      <c r="U143" s="232"/>
    </row>
    <row r="144" spans="1:21" ht="14.5">
      <c r="A144" s="243" t="s">
        <v>103</v>
      </c>
      <c r="B144" s="148"/>
      <c r="C144" s="232"/>
      <c r="D144" s="148"/>
      <c r="E144" s="232"/>
      <c r="F144" s="148"/>
      <c r="G144" s="232"/>
      <c r="H144" s="148"/>
      <c r="I144" s="232"/>
      <c r="J144" s="148"/>
      <c r="K144" s="232"/>
      <c r="L144" s="148"/>
      <c r="M144" s="232"/>
      <c r="N144" s="148"/>
      <c r="O144" s="232"/>
      <c r="P144" s="148"/>
      <c r="Q144" s="232"/>
      <c r="R144" s="148"/>
      <c r="S144" s="232"/>
      <c r="T144" s="148"/>
      <c r="U144" s="232"/>
    </row>
    <row r="145" spans="1:21" ht="14.5">
      <c r="A145" s="124" t="s">
        <v>20</v>
      </c>
      <c r="B145" s="233">
        <f t="shared" ref="B145:U145" si="23">(B67/B119)*1000</f>
        <v>390341.66313904832</v>
      </c>
      <c r="C145" s="234">
        <f t="shared" si="23"/>
        <v>411762.17293572135</v>
      </c>
      <c r="D145" s="233">
        <f t="shared" si="23"/>
        <v>447917.94751011307</v>
      </c>
      <c r="E145" s="234">
        <f t="shared" si="23"/>
        <v>502616.66475063795</v>
      </c>
      <c r="F145" s="233">
        <f t="shared" si="23"/>
        <v>567438.21575142967</v>
      </c>
      <c r="G145" s="234">
        <f t="shared" si="23"/>
        <v>650414.83632284123</v>
      </c>
      <c r="H145" s="233">
        <f t="shared" si="23"/>
        <v>667054.07548255555</v>
      </c>
      <c r="I145" s="234">
        <f t="shared" si="23"/>
        <v>701087.88266743906</v>
      </c>
      <c r="J145" s="233">
        <f t="shared" si="23"/>
        <v>721361.88866124512</v>
      </c>
      <c r="K145" s="234">
        <f t="shared" si="23"/>
        <v>799637.71242157463</v>
      </c>
      <c r="L145" s="233">
        <f t="shared" si="23"/>
        <v>865486.61815651041</v>
      </c>
      <c r="M145" s="234">
        <f t="shared" si="23"/>
        <v>919871.50222156721</v>
      </c>
      <c r="N145" s="233">
        <f t="shared" si="23"/>
        <v>948576.56335460348</v>
      </c>
      <c r="O145" s="234">
        <f t="shared" si="23"/>
        <v>1014937.6956596267</v>
      </c>
      <c r="P145" s="233">
        <f t="shared" si="23"/>
        <v>1096791.5384144774</v>
      </c>
      <c r="Q145" s="234">
        <f t="shared" si="23"/>
        <v>1163256.5515855933</v>
      </c>
      <c r="R145" s="233">
        <f t="shared" si="23"/>
        <v>1204786.7080682709</v>
      </c>
      <c r="S145" s="234">
        <f t="shared" si="23"/>
        <v>1245938.4522099008</v>
      </c>
      <c r="T145" s="233">
        <f t="shared" si="23"/>
        <v>1274746.280542962</v>
      </c>
      <c r="U145" s="234">
        <f t="shared" si="23"/>
        <v>1346290.7032063957</v>
      </c>
    </row>
    <row r="146" spans="1:21" ht="14.5">
      <c r="A146" s="148" t="s">
        <v>102</v>
      </c>
      <c r="B146" s="233">
        <f>((B69+B70)/B119)*1000</f>
        <v>203025.55846246731</v>
      </c>
      <c r="C146" s="234">
        <f t="shared" ref="C146:U146" si="24">((C69+C70)/C119)*1000</f>
        <v>206758.28310401685</v>
      </c>
      <c r="D146" s="233">
        <f t="shared" si="24"/>
        <v>222935.58014366307</v>
      </c>
      <c r="E146" s="234">
        <f t="shared" si="24"/>
        <v>246978.60533927401</v>
      </c>
      <c r="F146" s="233">
        <f t="shared" si="24"/>
        <v>283246.69847458677</v>
      </c>
      <c r="G146" s="234">
        <f t="shared" si="24"/>
        <v>276991.26451072638</v>
      </c>
      <c r="H146" s="233">
        <f t="shared" si="24"/>
        <v>303421.29461214179</v>
      </c>
      <c r="I146" s="234">
        <f t="shared" si="24"/>
        <v>318136.73065842129</v>
      </c>
      <c r="J146" s="233">
        <f t="shared" si="24"/>
        <v>329154.40113626362</v>
      </c>
      <c r="K146" s="234">
        <f t="shared" si="24"/>
        <v>372581.93179968192</v>
      </c>
      <c r="L146" s="233">
        <f t="shared" si="24"/>
        <v>384795.71633365127</v>
      </c>
      <c r="M146" s="234">
        <f t="shared" si="24"/>
        <v>393224.12496046623</v>
      </c>
      <c r="N146" s="233">
        <f t="shared" si="24"/>
        <v>444472.16347614705</v>
      </c>
      <c r="O146" s="234">
        <f t="shared" si="24"/>
        <v>528098.13580168947</v>
      </c>
      <c r="P146" s="233">
        <f t="shared" si="24"/>
        <v>533247.14012750157</v>
      </c>
      <c r="Q146" s="234">
        <f t="shared" si="24"/>
        <v>586818.07805997983</v>
      </c>
      <c r="R146" s="233">
        <f t="shared" si="24"/>
        <v>585101.02019378648</v>
      </c>
      <c r="S146" s="234">
        <f t="shared" si="24"/>
        <v>610883.32451240486</v>
      </c>
      <c r="T146" s="233">
        <f t="shared" si="24"/>
        <v>682589.06304637855</v>
      </c>
      <c r="U146" s="234">
        <f t="shared" si="24"/>
        <v>715240.75264187471</v>
      </c>
    </row>
    <row r="147" spans="1:21" ht="14.5">
      <c r="A147" s="124" t="s">
        <v>47</v>
      </c>
      <c r="B147" s="233">
        <f t="shared" ref="B147:U147" si="25">(B109/B119)*1000</f>
        <v>38930.711792423368</v>
      </c>
      <c r="C147" s="234">
        <f t="shared" si="25"/>
        <v>36297.313950726508</v>
      </c>
      <c r="D147" s="233">
        <f t="shared" si="25"/>
        <v>55125.397014864291</v>
      </c>
      <c r="E147" s="234">
        <f t="shared" si="25"/>
        <v>69744.096889153123</v>
      </c>
      <c r="F147" s="233">
        <f t="shared" si="25"/>
        <v>81662.357995319937</v>
      </c>
      <c r="G147" s="234">
        <f t="shared" si="25"/>
        <v>113279.44552404818</v>
      </c>
      <c r="H147" s="233">
        <f t="shared" si="25"/>
        <v>86342.373872577853</v>
      </c>
      <c r="I147" s="234">
        <f t="shared" si="25"/>
        <v>83974.088786591645</v>
      </c>
      <c r="J147" s="233">
        <f t="shared" si="25"/>
        <v>97985.784135044421</v>
      </c>
      <c r="K147" s="234">
        <f t="shared" si="25"/>
        <v>138705.78124804329</v>
      </c>
      <c r="L147" s="233">
        <f t="shared" si="25"/>
        <v>159602.18728503655</v>
      </c>
      <c r="M147" s="234">
        <f t="shared" si="25"/>
        <v>163824.23365912226</v>
      </c>
      <c r="N147" s="233">
        <f t="shared" si="25"/>
        <v>142739.69917958067</v>
      </c>
      <c r="O147" s="234">
        <f t="shared" si="25"/>
        <v>156792.13843003166</v>
      </c>
      <c r="P147" s="233">
        <f t="shared" si="25"/>
        <v>198469.96712861574</v>
      </c>
      <c r="Q147" s="234">
        <f t="shared" si="25"/>
        <v>193328.87587889223</v>
      </c>
      <c r="R147" s="233">
        <f t="shared" si="25"/>
        <v>215888.01454378397</v>
      </c>
      <c r="S147" s="234">
        <f t="shared" si="25"/>
        <v>192623.10437091836</v>
      </c>
      <c r="T147" s="233">
        <f t="shared" si="25"/>
        <v>138421.86750254885</v>
      </c>
      <c r="U147" s="234">
        <f t="shared" si="25"/>
        <v>146619.15013501732</v>
      </c>
    </row>
    <row r="148" spans="1:21" ht="14.5">
      <c r="A148" s="124" t="s">
        <v>41</v>
      </c>
      <c r="B148" s="233">
        <f t="shared" ref="B148:U148" si="26">(B99/B119)*1000</f>
        <v>492878.25899889664</v>
      </c>
      <c r="C148" s="234">
        <f t="shared" si="26"/>
        <v>526995.69708882249</v>
      </c>
      <c r="D148" s="233">
        <f t="shared" si="26"/>
        <v>556274.33093087666</v>
      </c>
      <c r="E148" s="234">
        <f t="shared" si="26"/>
        <v>580908.57671574201</v>
      </c>
      <c r="F148" s="233">
        <f t="shared" si="26"/>
        <v>700106.8744813042</v>
      </c>
      <c r="G148" s="234">
        <f t="shared" si="26"/>
        <v>819257.85493748239</v>
      </c>
      <c r="H148" s="233">
        <f t="shared" si="26"/>
        <v>1392070.0877856866</v>
      </c>
      <c r="I148" s="234">
        <f t="shared" si="26"/>
        <v>1636584.4149902547</v>
      </c>
      <c r="J148" s="233">
        <f t="shared" si="26"/>
        <v>1694020.8995839567</v>
      </c>
      <c r="K148" s="234">
        <f t="shared" si="26"/>
        <v>1694214.5630095298</v>
      </c>
      <c r="L148" s="233">
        <f t="shared" si="26"/>
        <v>1670497.4253845653</v>
      </c>
      <c r="M148" s="234">
        <f t="shared" si="26"/>
        <v>1520995.2375249867</v>
      </c>
      <c r="N148" s="233">
        <f t="shared" si="26"/>
        <v>1483163.2725615313</v>
      </c>
      <c r="O148" s="234">
        <f t="shared" si="26"/>
        <v>1482867.5965103796</v>
      </c>
      <c r="P148" s="233">
        <f t="shared" si="26"/>
        <v>1398542.1325672602</v>
      </c>
      <c r="Q148" s="234">
        <f t="shared" si="26"/>
        <v>1356546.0269766108</v>
      </c>
      <c r="R148" s="233">
        <f t="shared" si="26"/>
        <v>1446987.5562689255</v>
      </c>
      <c r="S148" s="234">
        <f t="shared" si="26"/>
        <v>1482066.3308562229</v>
      </c>
      <c r="T148" s="233">
        <f t="shared" si="26"/>
        <v>1640083.2301297209</v>
      </c>
      <c r="U148" s="234">
        <f t="shared" si="26"/>
        <v>1694548.1198571152</v>
      </c>
    </row>
    <row r="149" spans="1:21" ht="14.5">
      <c r="A149" s="124" t="s">
        <v>42</v>
      </c>
      <c r="B149" s="233">
        <f>(B100/B119)*1000</f>
        <v>625229.84226341243</v>
      </c>
      <c r="C149" s="234">
        <f t="shared" ref="C149:U149" si="27">(C100/C119)*1000</f>
        <v>683656.91340133082</v>
      </c>
      <c r="D149" s="233">
        <f t="shared" si="27"/>
        <v>729258.76417837141</v>
      </c>
      <c r="E149" s="234">
        <f t="shared" si="27"/>
        <v>765526.84494195133</v>
      </c>
      <c r="F149" s="233">
        <f t="shared" si="27"/>
        <v>910041.4660174899</v>
      </c>
      <c r="G149" s="234">
        <f t="shared" si="27"/>
        <v>961350.08712828241</v>
      </c>
      <c r="H149" s="233">
        <f t="shared" si="27"/>
        <v>1523633.5007943558</v>
      </c>
      <c r="I149" s="234">
        <f t="shared" si="27"/>
        <v>1768410.4273079066</v>
      </c>
      <c r="J149" s="233">
        <f t="shared" si="27"/>
        <v>1841121.3376236504</v>
      </c>
      <c r="K149" s="234">
        <f t="shared" si="27"/>
        <v>1845694.7547368289</v>
      </c>
      <c r="L149" s="233">
        <f t="shared" si="27"/>
        <v>1843175.6116598365</v>
      </c>
      <c r="M149" s="234">
        <f t="shared" si="27"/>
        <v>1688689.9662542874</v>
      </c>
      <c r="N149" s="233">
        <f t="shared" si="27"/>
        <v>1682176.6210878151</v>
      </c>
      <c r="O149" s="234">
        <f t="shared" si="27"/>
        <v>1740102.3008519558</v>
      </c>
      <c r="P149" s="233">
        <f t="shared" si="27"/>
        <v>1682950.7528557789</v>
      </c>
      <c r="Q149" s="234">
        <f t="shared" si="27"/>
        <v>1669051.6524608983</v>
      </c>
      <c r="R149" s="233">
        <f t="shared" si="27"/>
        <v>1776111.7215840176</v>
      </c>
      <c r="S149" s="234">
        <f t="shared" si="27"/>
        <v>1814844.5952561419</v>
      </c>
      <c r="T149" s="233">
        <f t="shared" si="27"/>
        <v>1989254.5885105969</v>
      </c>
      <c r="U149" s="234">
        <f t="shared" si="27"/>
        <v>2065262.8330250259</v>
      </c>
    </row>
    <row r="150" spans="1:21" ht="14.5">
      <c r="A150" s="148"/>
      <c r="B150" s="148"/>
      <c r="C150" s="232"/>
      <c r="D150" s="148"/>
      <c r="E150" s="232"/>
      <c r="F150" s="148"/>
      <c r="G150" s="232"/>
      <c r="H150" s="148"/>
      <c r="I150" s="232"/>
      <c r="J150" s="148"/>
      <c r="K150" s="232"/>
      <c r="L150" s="148"/>
      <c r="M150" s="232"/>
      <c r="N150" s="148"/>
      <c r="O150" s="232"/>
      <c r="P150" s="148"/>
      <c r="Q150" s="232"/>
      <c r="R150" s="148"/>
      <c r="S150" s="232"/>
      <c r="T150" s="148"/>
      <c r="U150" s="232"/>
    </row>
    <row r="151" spans="1:21" ht="14.5">
      <c r="A151" s="124" t="s">
        <v>104</v>
      </c>
      <c r="B151" s="246">
        <f>B92/B98</f>
        <v>0.99976107782947876</v>
      </c>
      <c r="C151" s="247">
        <f t="shared" ref="C151:U151" si="28">C92/C98</f>
        <v>1.0534977975389845</v>
      </c>
      <c r="D151" s="246">
        <f t="shared" si="28"/>
        <v>1.0007316054444926</v>
      </c>
      <c r="E151" s="247">
        <f t="shared" si="28"/>
        <v>1.0661130409684374</v>
      </c>
      <c r="F151" s="246">
        <f t="shared" si="28"/>
        <v>0.99218335264502255</v>
      </c>
      <c r="G151" s="247">
        <f t="shared" si="28"/>
        <v>1.6016370939733429</v>
      </c>
      <c r="H151" s="246">
        <f t="shared" si="28"/>
        <v>1.250069627710908</v>
      </c>
      <c r="I151" s="247">
        <f t="shared" si="28"/>
        <v>1.0023205441690719</v>
      </c>
      <c r="J151" s="246">
        <f t="shared" si="28"/>
        <v>1.0016124549941514</v>
      </c>
      <c r="K151" s="247">
        <f t="shared" si="28"/>
        <v>1.0095312823980056</v>
      </c>
      <c r="L151" s="246">
        <f t="shared" si="28"/>
        <v>0.93793146993116272</v>
      </c>
      <c r="M151" s="247">
        <f t="shared" si="28"/>
        <v>0.93073901649039414</v>
      </c>
      <c r="N151" s="246">
        <f t="shared" si="28"/>
        <v>0.8681390793690581</v>
      </c>
      <c r="O151" s="247">
        <f t="shared" si="28"/>
        <v>0.97443548382277934</v>
      </c>
      <c r="P151" s="246">
        <f t="shared" si="28"/>
        <v>1.1395100702094509</v>
      </c>
      <c r="Q151" s="247">
        <f t="shared" si="28"/>
        <v>1.053436041712414</v>
      </c>
      <c r="R151" s="246">
        <f t="shared" si="28"/>
        <v>1.1517643499690344</v>
      </c>
      <c r="S151" s="247">
        <f t="shared" si="28"/>
        <v>1.1182257983293706</v>
      </c>
      <c r="T151" s="246">
        <f t="shared" si="28"/>
        <v>1.203849247206157</v>
      </c>
      <c r="U151" s="247">
        <f t="shared" si="28"/>
        <v>1.2350644878310577</v>
      </c>
    </row>
  </sheetData>
  <hyperlinks>
    <hyperlink ref="A1" location="Efnisyfirlit!A1" display="Efnisyfirlit" xr:uid="{98FD8450-5BB6-4B78-857A-BB861E9215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0AA-CF04-4026-8898-35FD6753BEAD}">
  <dimension ref="A1:P102"/>
  <sheetViews>
    <sheetView topLeftCell="B1" workbookViewId="0">
      <selection activeCell="B1" sqref="B1"/>
    </sheetView>
  </sheetViews>
  <sheetFormatPr defaultRowHeight="14.5"/>
  <cols>
    <col min="1" max="1" width="0" hidden="1" customWidth="1"/>
    <col min="2" max="2" width="21.90625" customWidth="1"/>
    <col min="3" max="3" width="0" hidden="1" customWidth="1"/>
    <col min="4" max="4" width="11.81640625" customWidth="1"/>
    <col min="5" max="5" width="12.1796875" customWidth="1"/>
    <col min="6" max="6" width="10.36328125" customWidth="1"/>
    <col min="7" max="7" width="9.54296875" customWidth="1"/>
    <col min="8" max="8" width="11.08984375" customWidth="1"/>
    <col min="9" max="9" width="13.08984375" customWidth="1"/>
    <col min="10" max="10" width="10.81640625" customWidth="1"/>
    <col min="11" max="11" width="10.54296875" customWidth="1"/>
    <col min="12" max="12" width="9.6328125" customWidth="1"/>
    <col min="13" max="14" width="9.453125" customWidth="1"/>
    <col min="15" max="15" width="11" customWidth="1"/>
    <col min="16" max="17" width="10.36328125" customWidth="1"/>
  </cols>
  <sheetData>
    <row r="1" spans="1:16">
      <c r="B1" s="221" t="s">
        <v>1188</v>
      </c>
    </row>
    <row r="2" spans="1:16" ht="15.5">
      <c r="B2" s="58" t="s">
        <v>1194</v>
      </c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>
      <c r="B4" s="59"/>
      <c r="C4" s="59"/>
      <c r="D4" s="317" t="s">
        <v>106</v>
      </c>
      <c r="E4" s="318"/>
      <c r="F4" s="318"/>
      <c r="G4" s="318"/>
      <c r="H4" s="319"/>
      <c r="I4" s="317" t="s">
        <v>107</v>
      </c>
      <c r="J4" s="318"/>
      <c r="K4" s="318"/>
      <c r="L4" s="318"/>
      <c r="M4" s="319"/>
      <c r="N4" s="60" t="s">
        <v>108</v>
      </c>
      <c r="O4" s="60" t="s">
        <v>109</v>
      </c>
      <c r="P4" s="61"/>
    </row>
    <row r="5" spans="1:16">
      <c r="B5" s="59"/>
      <c r="C5" s="59"/>
      <c r="D5" s="8" t="s">
        <v>110</v>
      </c>
      <c r="E5" s="62" t="s">
        <v>110</v>
      </c>
      <c r="F5" s="30" t="s">
        <v>110</v>
      </c>
      <c r="G5" s="25"/>
      <c r="H5" s="25"/>
      <c r="I5" s="62" t="s">
        <v>111</v>
      </c>
      <c r="J5" s="30" t="s">
        <v>110</v>
      </c>
      <c r="K5" s="62" t="s">
        <v>110</v>
      </c>
      <c r="L5" s="62"/>
      <c r="M5" s="62" t="s">
        <v>7</v>
      </c>
      <c r="N5" s="62" t="s">
        <v>110</v>
      </c>
      <c r="O5" s="62" t="s">
        <v>110</v>
      </c>
      <c r="P5" s="30"/>
    </row>
    <row r="6" spans="1:16">
      <c r="B6" s="59"/>
      <c r="C6" s="59"/>
      <c r="D6" s="8" t="s">
        <v>112</v>
      </c>
      <c r="E6" s="8" t="s">
        <v>112</v>
      </c>
      <c r="F6" s="8" t="s">
        <v>113</v>
      </c>
      <c r="G6" s="8" t="s">
        <v>114</v>
      </c>
      <c r="H6" s="64" t="s">
        <v>115</v>
      </c>
      <c r="I6" s="8" t="s">
        <v>116</v>
      </c>
      <c r="J6" s="8" t="s">
        <v>117</v>
      </c>
      <c r="K6" s="8" t="s">
        <v>112</v>
      </c>
      <c r="L6" s="8" t="s">
        <v>118</v>
      </c>
      <c r="M6" s="8" t="s">
        <v>119</v>
      </c>
      <c r="N6" s="8" t="s">
        <v>112</v>
      </c>
      <c r="O6" s="8" t="s">
        <v>113</v>
      </c>
      <c r="P6" s="8"/>
    </row>
    <row r="7" spans="1:16">
      <c r="B7" s="59"/>
      <c r="C7" s="59"/>
      <c r="D7" s="8" t="s">
        <v>120</v>
      </c>
      <c r="E7" s="8" t="s">
        <v>121</v>
      </c>
      <c r="F7" s="8" t="s">
        <v>122</v>
      </c>
      <c r="G7" s="8" t="s">
        <v>123</v>
      </c>
      <c r="H7" s="64" t="s">
        <v>123</v>
      </c>
      <c r="I7" s="8" t="s">
        <v>124</v>
      </c>
      <c r="J7" s="8" t="s">
        <v>125</v>
      </c>
      <c r="K7" s="8" t="s">
        <v>126</v>
      </c>
      <c r="L7" s="8" t="s">
        <v>127</v>
      </c>
      <c r="M7" s="8" t="s">
        <v>112</v>
      </c>
      <c r="N7" s="8" t="s">
        <v>128</v>
      </c>
      <c r="O7" s="8" t="s">
        <v>129</v>
      </c>
      <c r="P7" s="8"/>
    </row>
    <row r="8" spans="1:16">
      <c r="B8" s="59"/>
      <c r="C8" s="59"/>
      <c r="D8" s="8" t="s">
        <v>130</v>
      </c>
      <c r="E8" s="8" t="s">
        <v>131</v>
      </c>
      <c r="F8" s="8" t="s">
        <v>132</v>
      </c>
      <c r="G8" s="8" t="s">
        <v>119</v>
      </c>
      <c r="H8" s="64" t="s">
        <v>119</v>
      </c>
      <c r="I8" s="8" t="s">
        <v>133</v>
      </c>
      <c r="J8" s="8" t="s">
        <v>134</v>
      </c>
      <c r="K8" s="8" t="s">
        <v>135</v>
      </c>
      <c r="L8" s="8" t="s">
        <v>136</v>
      </c>
      <c r="M8" s="8" t="s">
        <v>137</v>
      </c>
      <c r="N8" s="8" t="s">
        <v>138</v>
      </c>
      <c r="O8" s="8" t="s">
        <v>139</v>
      </c>
      <c r="P8" s="8"/>
    </row>
    <row r="9" spans="1:16">
      <c r="B9" s="66" t="s">
        <v>67</v>
      </c>
      <c r="C9" s="66"/>
      <c r="D9" s="10" t="s">
        <v>140</v>
      </c>
      <c r="E9" s="10" t="s">
        <v>141</v>
      </c>
      <c r="F9" s="10" t="s">
        <v>142</v>
      </c>
      <c r="G9" s="10" t="s">
        <v>143</v>
      </c>
      <c r="H9" s="35" t="s">
        <v>144</v>
      </c>
      <c r="I9" s="10" t="s">
        <v>145</v>
      </c>
      <c r="J9" s="10" t="s">
        <v>146</v>
      </c>
      <c r="K9" s="10" t="s">
        <v>147</v>
      </c>
      <c r="L9" s="10" t="s">
        <v>148</v>
      </c>
      <c r="M9" s="10" t="s">
        <v>149</v>
      </c>
      <c r="N9" s="10" t="s">
        <v>150</v>
      </c>
      <c r="O9" s="10" t="s">
        <v>151</v>
      </c>
      <c r="P9" s="67" t="s">
        <v>152</v>
      </c>
    </row>
    <row r="10" spans="1:16">
      <c r="A10" s="11">
        <v>0</v>
      </c>
      <c r="B10" s="11" t="s">
        <v>153</v>
      </c>
      <c r="C10" s="13">
        <v>135688</v>
      </c>
      <c r="D10" s="13"/>
      <c r="E10" s="13"/>
      <c r="F10" s="13"/>
      <c r="G10" s="13">
        <v>0</v>
      </c>
      <c r="H10" s="13">
        <v>34954.544000000002</v>
      </c>
      <c r="I10" s="13">
        <v>0</v>
      </c>
      <c r="J10" s="13">
        <v>1555235.0220000001</v>
      </c>
      <c r="K10" s="13">
        <v>0</v>
      </c>
      <c r="L10" s="13"/>
      <c r="M10" s="13">
        <v>23499.192999999999</v>
      </c>
      <c r="N10" s="13">
        <v>0</v>
      </c>
      <c r="O10" s="13">
        <v>280480.21663134062</v>
      </c>
      <c r="P10" s="13">
        <f>SUM(D10:O10)</f>
        <v>1894168.9756313406</v>
      </c>
    </row>
    <row r="11" spans="1:16">
      <c r="A11">
        <v>1000</v>
      </c>
      <c r="B11" t="s">
        <v>154</v>
      </c>
      <c r="C11" s="14">
        <v>38998</v>
      </c>
      <c r="D11" s="14"/>
      <c r="E11" s="14"/>
      <c r="F11" s="14"/>
      <c r="G11" s="14">
        <v>0</v>
      </c>
      <c r="H11" s="14">
        <v>32.896000000000001</v>
      </c>
      <c r="I11" s="14">
        <v>429483.87521935499</v>
      </c>
      <c r="J11" s="14">
        <v>177600</v>
      </c>
      <c r="K11" s="14">
        <v>64500</v>
      </c>
      <c r="L11" s="14"/>
      <c r="M11" s="14"/>
      <c r="N11" s="14">
        <v>0</v>
      </c>
      <c r="O11" s="14">
        <v>45924.992321167651</v>
      </c>
      <c r="P11" s="14">
        <f t="shared" ref="P11:P74" si="0">SUM(D11:O11)</f>
        <v>717541.76354052266</v>
      </c>
    </row>
    <row r="12" spans="1:16">
      <c r="A12" s="11">
        <v>1100</v>
      </c>
      <c r="B12" s="11" t="s">
        <v>246</v>
      </c>
      <c r="C12" s="13">
        <v>4720</v>
      </c>
      <c r="D12" s="13"/>
      <c r="E12" s="13"/>
      <c r="F12" s="13"/>
      <c r="G12" s="13">
        <v>0</v>
      </c>
      <c r="H12" s="13">
        <v>166471.04699999999</v>
      </c>
      <c r="I12" s="13">
        <v>0</v>
      </c>
      <c r="J12" s="13">
        <v>10650</v>
      </c>
      <c r="K12" s="13">
        <v>4650</v>
      </c>
      <c r="L12" s="13"/>
      <c r="M12" s="13"/>
      <c r="N12" s="13">
        <v>0</v>
      </c>
      <c r="O12" s="13">
        <v>3598.9598348732638</v>
      </c>
      <c r="P12" s="13">
        <f t="shared" si="0"/>
        <v>185370.00683487326</v>
      </c>
    </row>
    <row r="13" spans="1:16">
      <c r="A13">
        <v>1300</v>
      </c>
      <c r="B13" t="s">
        <v>156</v>
      </c>
      <c r="C13" s="14">
        <v>18445</v>
      </c>
      <c r="D13" s="14"/>
      <c r="E13" s="14"/>
      <c r="F13" s="14"/>
      <c r="G13" s="14">
        <v>0</v>
      </c>
      <c r="H13" s="14">
        <v>192587.76199999999</v>
      </c>
      <c r="I13" s="14">
        <v>312679.34382844181</v>
      </c>
      <c r="J13" s="14">
        <v>97000</v>
      </c>
      <c r="K13" s="14">
        <v>15150</v>
      </c>
      <c r="L13" s="14"/>
      <c r="M13" s="14"/>
      <c r="N13" s="14">
        <v>0</v>
      </c>
      <c r="O13" s="14">
        <v>33586.30401464038</v>
      </c>
      <c r="P13" s="14">
        <f t="shared" si="0"/>
        <v>651003.40984308219</v>
      </c>
    </row>
    <row r="14" spans="1:16">
      <c r="A14" s="11">
        <v>1400</v>
      </c>
      <c r="B14" s="11" t="s">
        <v>157</v>
      </c>
      <c r="C14" s="13">
        <v>29763</v>
      </c>
      <c r="D14" s="13"/>
      <c r="E14" s="13"/>
      <c r="F14" s="13"/>
      <c r="G14" s="13">
        <v>0</v>
      </c>
      <c r="H14" s="13">
        <v>0</v>
      </c>
      <c r="I14" s="13">
        <v>1058670.5682739448</v>
      </c>
      <c r="J14" s="13">
        <v>164650</v>
      </c>
      <c r="K14" s="13">
        <v>45900</v>
      </c>
      <c r="L14" s="13"/>
      <c r="M14" s="13"/>
      <c r="N14" s="13">
        <v>0</v>
      </c>
      <c r="O14" s="13">
        <v>23528.693452646894</v>
      </c>
      <c r="P14" s="13">
        <f t="shared" si="0"/>
        <v>1292749.2617265917</v>
      </c>
    </row>
    <row r="15" spans="1:16">
      <c r="A15">
        <v>1604</v>
      </c>
      <c r="B15" t="s">
        <v>158</v>
      </c>
      <c r="C15" s="14">
        <v>13024</v>
      </c>
      <c r="D15" s="14"/>
      <c r="E15" s="14"/>
      <c r="F15" s="14"/>
      <c r="G15" s="14">
        <v>0</v>
      </c>
      <c r="H15" s="14">
        <v>367383.576</v>
      </c>
      <c r="I15" s="14">
        <v>533232.39172199124</v>
      </c>
      <c r="J15" s="14">
        <v>67350</v>
      </c>
      <c r="K15" s="14">
        <v>30000</v>
      </c>
      <c r="L15" s="14"/>
      <c r="M15" s="14"/>
      <c r="N15" s="14">
        <v>28130.17</v>
      </c>
      <c r="O15" s="14">
        <v>16073.899471063221</v>
      </c>
      <c r="P15" s="14">
        <f t="shared" si="0"/>
        <v>1042170.0371930544</v>
      </c>
    </row>
    <row r="16" spans="1:16">
      <c r="A16" s="11">
        <v>1606</v>
      </c>
      <c r="B16" s="11" t="s">
        <v>159</v>
      </c>
      <c r="C16" s="13">
        <v>244</v>
      </c>
      <c r="D16" s="13">
        <v>1932.2660000000001</v>
      </c>
      <c r="E16" s="13"/>
      <c r="F16" s="13"/>
      <c r="G16" s="13">
        <v>0</v>
      </c>
      <c r="H16" s="13">
        <v>0</v>
      </c>
      <c r="I16" s="13">
        <v>-301.80648774988856</v>
      </c>
      <c r="J16" s="13">
        <v>2750</v>
      </c>
      <c r="K16" s="13">
        <v>0</v>
      </c>
      <c r="L16" s="13"/>
      <c r="M16" s="13"/>
      <c r="N16" s="13">
        <v>13371.505999999999</v>
      </c>
      <c r="O16" s="13">
        <v>0</v>
      </c>
      <c r="P16" s="13">
        <f t="shared" si="0"/>
        <v>17751.96551225011</v>
      </c>
    </row>
    <row r="17" spans="1:16">
      <c r="A17">
        <v>2000</v>
      </c>
      <c r="B17" t="s">
        <v>160</v>
      </c>
      <c r="C17" s="14">
        <v>20416</v>
      </c>
      <c r="D17" s="14"/>
      <c r="E17" s="14"/>
      <c r="F17" s="14"/>
      <c r="G17" s="14">
        <v>855303.45200000005</v>
      </c>
      <c r="H17" s="14">
        <v>210172.42600000001</v>
      </c>
      <c r="I17" s="14">
        <v>810171.54614728747</v>
      </c>
      <c r="J17" s="14">
        <v>119300</v>
      </c>
      <c r="K17" s="14">
        <v>77700</v>
      </c>
      <c r="L17" s="14"/>
      <c r="M17" s="14"/>
      <c r="N17" s="14">
        <v>441775.24300000002</v>
      </c>
      <c r="O17" s="14">
        <v>21109.755973849053</v>
      </c>
      <c r="P17" s="14">
        <f t="shared" si="0"/>
        <v>2535532.4231211361</v>
      </c>
    </row>
    <row r="18" spans="1:16">
      <c r="A18" s="11">
        <v>2300</v>
      </c>
      <c r="B18" s="11" t="s">
        <v>161</v>
      </c>
      <c r="C18" s="13">
        <v>3585</v>
      </c>
      <c r="D18" s="13"/>
      <c r="E18" s="13"/>
      <c r="F18" s="13"/>
      <c r="G18" s="13">
        <v>0</v>
      </c>
      <c r="H18" s="13">
        <v>398731.42700000003</v>
      </c>
      <c r="I18" s="13">
        <v>174542.46985734848</v>
      </c>
      <c r="J18" s="13">
        <v>24300</v>
      </c>
      <c r="K18" s="13">
        <v>10350</v>
      </c>
      <c r="L18" s="13"/>
      <c r="M18" s="13"/>
      <c r="N18" s="13">
        <v>60065.815000000002</v>
      </c>
      <c r="O18" s="13">
        <v>1347.2454843050252</v>
      </c>
      <c r="P18" s="13">
        <f t="shared" si="0"/>
        <v>669336.95734165353</v>
      </c>
    </row>
    <row r="19" spans="1:16">
      <c r="A19">
        <v>2506</v>
      </c>
      <c r="B19" t="s">
        <v>162</v>
      </c>
      <c r="C19" s="14">
        <v>1354</v>
      </c>
      <c r="D19" s="14">
        <v>3000</v>
      </c>
      <c r="E19" s="14">
        <v>4546.1329999999998</v>
      </c>
      <c r="F19" s="14"/>
      <c r="G19" s="14">
        <v>22867.601999999999</v>
      </c>
      <c r="H19" s="14">
        <v>140164.82399999999</v>
      </c>
      <c r="I19" s="14">
        <v>101131.24645974873</v>
      </c>
      <c r="J19" s="14">
        <v>9950</v>
      </c>
      <c r="K19" s="14">
        <v>3750</v>
      </c>
      <c r="L19" s="14"/>
      <c r="M19" s="14"/>
      <c r="N19" s="14">
        <v>35230.311000000002</v>
      </c>
      <c r="O19" s="14">
        <v>-4.6466387578052593E-4</v>
      </c>
      <c r="P19" s="14">
        <f t="shared" si="0"/>
        <v>320640.11599508481</v>
      </c>
    </row>
    <row r="20" spans="1:16">
      <c r="A20" s="11">
        <v>2510</v>
      </c>
      <c r="B20" s="11" t="s">
        <v>163</v>
      </c>
      <c r="C20" s="13">
        <v>3753</v>
      </c>
      <c r="D20" s="13">
        <v>88540</v>
      </c>
      <c r="E20" s="13"/>
      <c r="F20" s="13"/>
      <c r="G20" s="13">
        <v>0</v>
      </c>
      <c r="H20" s="13">
        <v>430552.897</v>
      </c>
      <c r="I20" s="13">
        <v>313175.90148509078</v>
      </c>
      <c r="J20" s="13">
        <v>25950</v>
      </c>
      <c r="K20" s="13">
        <v>11250</v>
      </c>
      <c r="L20" s="13"/>
      <c r="M20" s="13"/>
      <c r="N20" s="13">
        <v>88702.763999999996</v>
      </c>
      <c r="O20" s="13">
        <v>1130.5075515902345</v>
      </c>
      <c r="P20" s="13">
        <f t="shared" si="0"/>
        <v>959302.0700366809</v>
      </c>
    </row>
    <row r="21" spans="1:16">
      <c r="A21">
        <v>3000</v>
      </c>
      <c r="B21" t="s">
        <v>164</v>
      </c>
      <c r="C21" s="14">
        <v>7841</v>
      </c>
      <c r="D21" s="14"/>
      <c r="E21" s="14"/>
      <c r="F21" s="14"/>
      <c r="G21" s="14">
        <v>0</v>
      </c>
      <c r="H21" s="14">
        <v>441721.43400000001</v>
      </c>
      <c r="I21" s="14">
        <v>324050.11218516977</v>
      </c>
      <c r="J21" s="14">
        <v>54550</v>
      </c>
      <c r="K21" s="14">
        <v>10800</v>
      </c>
      <c r="L21" s="14"/>
      <c r="M21" s="14"/>
      <c r="N21" s="14">
        <v>99979.131999999998</v>
      </c>
      <c r="O21" s="14">
        <v>9748.6384703045278</v>
      </c>
      <c r="P21" s="14">
        <f t="shared" si="0"/>
        <v>940849.31665547437</v>
      </c>
    </row>
    <row r="22" spans="1:16">
      <c r="A22" s="11">
        <v>3506</v>
      </c>
      <c r="B22" s="11" t="s">
        <v>165</v>
      </c>
      <c r="C22" s="13">
        <v>60</v>
      </c>
      <c r="D22" s="13"/>
      <c r="E22" s="13"/>
      <c r="F22" s="13"/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/>
      <c r="M22" s="13"/>
      <c r="N22" s="13">
        <v>0</v>
      </c>
      <c r="O22" s="13">
        <v>0</v>
      </c>
      <c r="P22" s="13">
        <f t="shared" si="0"/>
        <v>0</v>
      </c>
    </row>
    <row r="23" spans="1:16">
      <c r="A23">
        <v>3511</v>
      </c>
      <c r="B23" t="s">
        <v>166</v>
      </c>
      <c r="C23" s="14">
        <v>687</v>
      </c>
      <c r="D23" s="14"/>
      <c r="E23" s="14"/>
      <c r="F23" s="14"/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/>
      <c r="M23" s="14"/>
      <c r="N23" s="14">
        <v>0</v>
      </c>
      <c r="O23" s="14">
        <v>0</v>
      </c>
      <c r="P23" s="14">
        <f t="shared" si="0"/>
        <v>0</v>
      </c>
    </row>
    <row r="24" spans="1:16">
      <c r="A24" s="11">
        <v>3609</v>
      </c>
      <c r="B24" s="11" t="s">
        <v>167</v>
      </c>
      <c r="C24" s="13">
        <v>3868</v>
      </c>
      <c r="D24" s="13"/>
      <c r="E24" s="13"/>
      <c r="F24" s="13"/>
      <c r="G24" s="13">
        <v>0</v>
      </c>
      <c r="H24" s="13">
        <v>543505.31200000003</v>
      </c>
      <c r="I24" s="13">
        <v>280472.8462505301</v>
      </c>
      <c r="J24" s="13">
        <v>23700</v>
      </c>
      <c r="K24" s="13">
        <v>7950</v>
      </c>
      <c r="L24" s="13"/>
      <c r="M24" s="13"/>
      <c r="N24" s="13">
        <v>184972.576</v>
      </c>
      <c r="O24" s="13">
        <v>936.77969239018853</v>
      </c>
      <c r="P24" s="13">
        <f t="shared" si="0"/>
        <v>1041537.5139429204</v>
      </c>
    </row>
    <row r="25" spans="1:16">
      <c r="A25">
        <v>3709</v>
      </c>
      <c r="B25" t="s">
        <v>168</v>
      </c>
      <c r="C25" s="14">
        <v>840</v>
      </c>
      <c r="D25" s="14"/>
      <c r="E25" s="14"/>
      <c r="F25" s="14"/>
      <c r="G25" s="14">
        <v>2976.54</v>
      </c>
      <c r="H25" s="14">
        <v>105765.65399999999</v>
      </c>
      <c r="I25" s="14">
        <v>80903.941697320217</v>
      </c>
      <c r="J25" s="14">
        <v>8250</v>
      </c>
      <c r="K25" s="14">
        <v>5120</v>
      </c>
      <c r="L25" s="14"/>
      <c r="M25" s="14"/>
      <c r="N25" s="14">
        <v>39476.900999999998</v>
      </c>
      <c r="O25" s="14">
        <v>0</v>
      </c>
      <c r="P25" s="14">
        <f t="shared" si="0"/>
        <v>242493.03669732023</v>
      </c>
    </row>
    <row r="26" spans="1:16">
      <c r="A26" s="11">
        <v>3710</v>
      </c>
      <c r="B26" s="11" t="s">
        <v>169</v>
      </c>
      <c r="C26" s="13">
        <v>79</v>
      </c>
      <c r="D26" s="13"/>
      <c r="E26" s="13"/>
      <c r="F26" s="13"/>
      <c r="G26" s="13">
        <v>753.36599999999999</v>
      </c>
      <c r="H26" s="13">
        <v>14088.031000000001</v>
      </c>
      <c r="I26" s="13">
        <v>5120.6527174222101</v>
      </c>
      <c r="J26" s="13">
        <v>0</v>
      </c>
      <c r="K26" s="13">
        <v>0</v>
      </c>
      <c r="L26" s="13"/>
      <c r="M26" s="13"/>
      <c r="N26" s="13">
        <v>3257.1390000000001</v>
      </c>
      <c r="O26" s="13">
        <v>0</v>
      </c>
      <c r="P26" s="13">
        <f t="shared" si="0"/>
        <v>23219.18871742221</v>
      </c>
    </row>
    <row r="27" spans="1:16">
      <c r="A27">
        <v>3711</v>
      </c>
      <c r="B27" t="s">
        <v>170</v>
      </c>
      <c r="C27" s="14">
        <v>1211</v>
      </c>
      <c r="D27" s="14"/>
      <c r="E27" s="14"/>
      <c r="F27" s="14"/>
      <c r="G27" s="14">
        <v>5874.9070000000002</v>
      </c>
      <c r="H27" s="14">
        <v>156231.29</v>
      </c>
      <c r="I27" s="14">
        <v>83444.945999991905</v>
      </c>
      <c r="J27" s="14">
        <v>3700</v>
      </c>
      <c r="K27" s="14">
        <v>3450</v>
      </c>
      <c r="L27" s="14"/>
      <c r="M27" s="14"/>
      <c r="N27" s="14">
        <v>45905.576999999997</v>
      </c>
      <c r="O27" s="14">
        <v>2193.0364132687464</v>
      </c>
      <c r="P27" s="14">
        <f t="shared" si="0"/>
        <v>300799.75641326071</v>
      </c>
    </row>
    <row r="28" spans="1:16">
      <c r="A28" s="11">
        <v>3713</v>
      </c>
      <c r="B28" s="11" t="s">
        <v>171</v>
      </c>
      <c r="C28" s="13">
        <v>102</v>
      </c>
      <c r="D28" s="13"/>
      <c r="E28" s="13"/>
      <c r="F28" s="13">
        <v>2677.9009999999998</v>
      </c>
      <c r="G28" s="13">
        <v>0</v>
      </c>
      <c r="H28" s="13">
        <v>21208.919000000002</v>
      </c>
      <c r="I28" s="13">
        <v>12779.305238417426</v>
      </c>
      <c r="J28" s="13">
        <v>1300</v>
      </c>
      <c r="K28" s="13">
        <v>600</v>
      </c>
      <c r="L28" s="13"/>
      <c r="M28" s="13"/>
      <c r="N28" s="13">
        <v>7641.134</v>
      </c>
      <c r="O28" s="13">
        <v>0</v>
      </c>
      <c r="P28" s="13">
        <f t="shared" si="0"/>
        <v>46207.259238417428</v>
      </c>
    </row>
    <row r="29" spans="1:16">
      <c r="A29">
        <v>3714</v>
      </c>
      <c r="B29" t="s">
        <v>172</v>
      </c>
      <c r="C29" s="14">
        <v>1666</v>
      </c>
      <c r="D29" s="14">
        <v>4453.8320000000003</v>
      </c>
      <c r="E29" s="14"/>
      <c r="F29" s="14"/>
      <c r="G29" s="14">
        <v>0</v>
      </c>
      <c r="H29" s="14">
        <v>246786.24299999999</v>
      </c>
      <c r="I29" s="14">
        <v>148383.47811363512</v>
      </c>
      <c r="J29" s="14">
        <v>9100</v>
      </c>
      <c r="K29" s="14">
        <v>6750</v>
      </c>
      <c r="L29" s="14"/>
      <c r="M29" s="14"/>
      <c r="N29" s="14">
        <v>78870.210000000006</v>
      </c>
      <c r="O29" s="14">
        <v>0</v>
      </c>
      <c r="P29" s="14">
        <f t="shared" si="0"/>
        <v>494343.76311363513</v>
      </c>
    </row>
    <row r="30" spans="1:16">
      <c r="A30" s="11">
        <v>3811</v>
      </c>
      <c r="B30" s="11" t="s">
        <v>173</v>
      </c>
      <c r="C30" s="13">
        <v>665</v>
      </c>
      <c r="D30" s="13"/>
      <c r="E30" s="13"/>
      <c r="F30" s="13"/>
      <c r="G30" s="13">
        <v>6762.1989999999996</v>
      </c>
      <c r="H30" s="13">
        <v>147134.41500000001</v>
      </c>
      <c r="I30" s="13">
        <v>89778.459944196831</v>
      </c>
      <c r="J30" s="13">
        <v>2550</v>
      </c>
      <c r="K30" s="13">
        <v>0</v>
      </c>
      <c r="L30" s="13"/>
      <c r="M30" s="13"/>
      <c r="N30" s="13">
        <v>55906.381999999998</v>
      </c>
      <c r="O30" s="13">
        <v>487.11799999999999</v>
      </c>
      <c r="P30" s="13">
        <f t="shared" si="0"/>
        <v>302618.57394419686</v>
      </c>
    </row>
    <row r="31" spans="1:16">
      <c r="A31">
        <v>4100</v>
      </c>
      <c r="B31" t="s">
        <v>174</v>
      </c>
      <c r="C31" s="14">
        <v>956</v>
      </c>
      <c r="D31" s="14"/>
      <c r="E31" s="14"/>
      <c r="F31" s="14"/>
      <c r="G31" s="14">
        <v>5809.8950000000004</v>
      </c>
      <c r="H31" s="14">
        <v>119318.211</v>
      </c>
      <c r="I31" s="14">
        <v>78941.40136768292</v>
      </c>
      <c r="J31" s="14">
        <v>1300</v>
      </c>
      <c r="K31" s="14">
        <v>4800</v>
      </c>
      <c r="L31" s="14"/>
      <c r="M31" s="14"/>
      <c r="N31" s="14">
        <v>65008.336000000003</v>
      </c>
      <c r="O31" s="14">
        <v>310.62665808413317</v>
      </c>
      <c r="P31" s="14">
        <f t="shared" si="0"/>
        <v>275488.47002576711</v>
      </c>
    </row>
    <row r="32" spans="1:16">
      <c r="A32" s="11">
        <v>4200</v>
      </c>
      <c r="B32" s="11" t="s">
        <v>175</v>
      </c>
      <c r="C32" s="13">
        <v>3840</v>
      </c>
      <c r="D32" s="13"/>
      <c r="E32" s="13"/>
      <c r="F32" s="13">
        <v>1110.0219999999999</v>
      </c>
      <c r="G32" s="13">
        <v>0</v>
      </c>
      <c r="H32" s="13">
        <v>505364.00799999997</v>
      </c>
      <c r="I32" s="13">
        <v>173211.67038886304</v>
      </c>
      <c r="J32" s="13">
        <v>21000</v>
      </c>
      <c r="K32" s="13">
        <v>6300</v>
      </c>
      <c r="L32" s="13"/>
      <c r="M32" s="13"/>
      <c r="N32" s="13">
        <v>245752.829</v>
      </c>
      <c r="O32" s="13">
        <v>22296.567436750935</v>
      </c>
      <c r="P32" s="13">
        <f t="shared" si="0"/>
        <v>975035.09682561399</v>
      </c>
    </row>
    <row r="33" spans="1:16">
      <c r="A33">
        <v>4502</v>
      </c>
      <c r="B33" t="s">
        <v>176</v>
      </c>
      <c r="C33" s="14">
        <v>233</v>
      </c>
      <c r="D33" s="14">
        <v>2595.1669999999999</v>
      </c>
      <c r="E33" s="14"/>
      <c r="F33" s="14">
        <v>347.38799999999998</v>
      </c>
      <c r="G33" s="14">
        <v>6619.15</v>
      </c>
      <c r="H33" s="14">
        <v>121586.06200000001</v>
      </c>
      <c r="I33" s="14">
        <v>57369.261295166507</v>
      </c>
      <c r="J33" s="14">
        <v>2900</v>
      </c>
      <c r="K33" s="14">
        <v>0</v>
      </c>
      <c r="L33" s="14"/>
      <c r="M33" s="14"/>
      <c r="N33" s="14">
        <v>22625.601999999999</v>
      </c>
      <c r="O33" s="14">
        <v>0</v>
      </c>
      <c r="P33" s="14">
        <f t="shared" si="0"/>
        <v>214042.63029516651</v>
      </c>
    </row>
    <row r="34" spans="1:16">
      <c r="A34" s="11">
        <v>4604</v>
      </c>
      <c r="B34" s="11" t="s">
        <v>177</v>
      </c>
      <c r="C34" s="13">
        <v>255</v>
      </c>
      <c r="D34" s="13"/>
      <c r="E34" s="13"/>
      <c r="F34" s="13"/>
      <c r="G34" s="13">
        <v>0</v>
      </c>
      <c r="H34" s="13">
        <v>29889.293000000001</v>
      </c>
      <c r="I34" s="13">
        <v>49853.340218600642</v>
      </c>
      <c r="J34" s="13">
        <v>0</v>
      </c>
      <c r="K34" s="13">
        <v>0</v>
      </c>
      <c r="L34" s="13"/>
      <c r="M34" s="13"/>
      <c r="N34" s="13">
        <v>29231.080999999998</v>
      </c>
      <c r="O34" s="13">
        <v>0</v>
      </c>
      <c r="P34" s="13">
        <f t="shared" si="0"/>
        <v>108973.71421860065</v>
      </c>
    </row>
    <row r="35" spans="1:16">
      <c r="A35">
        <v>4607</v>
      </c>
      <c r="B35" t="s">
        <v>178</v>
      </c>
      <c r="C35" s="14">
        <v>1131</v>
      </c>
      <c r="D35" s="14"/>
      <c r="E35" s="14"/>
      <c r="F35" s="14"/>
      <c r="G35" s="14">
        <v>2745.7020000000002</v>
      </c>
      <c r="H35" s="14">
        <v>201984.538</v>
      </c>
      <c r="I35" s="14">
        <v>88124.782441982912</v>
      </c>
      <c r="J35" s="14">
        <v>1166.6669999999999</v>
      </c>
      <c r="K35" s="14">
        <v>3900</v>
      </c>
      <c r="L35" s="14"/>
      <c r="M35" s="14"/>
      <c r="N35" s="14">
        <v>76017.975000000006</v>
      </c>
      <c r="O35" s="14">
        <v>325.90100000000001</v>
      </c>
      <c r="P35" s="14">
        <f t="shared" si="0"/>
        <v>374265.56544198288</v>
      </c>
    </row>
    <row r="36" spans="1:16">
      <c r="A36" s="11">
        <v>4803</v>
      </c>
      <c r="B36" s="11" t="s">
        <v>179</v>
      </c>
      <c r="C36" s="13">
        <v>215</v>
      </c>
      <c r="D36" s="13"/>
      <c r="E36" s="13"/>
      <c r="F36" s="13"/>
      <c r="G36" s="13">
        <v>0</v>
      </c>
      <c r="H36" s="13">
        <v>80341.948000000004</v>
      </c>
      <c r="I36" s="13">
        <v>9648.0470755520964</v>
      </c>
      <c r="J36" s="13">
        <v>2000</v>
      </c>
      <c r="K36" s="13">
        <v>1200</v>
      </c>
      <c r="L36" s="13"/>
      <c r="M36" s="13"/>
      <c r="N36" s="13">
        <v>23152.168000000001</v>
      </c>
      <c r="O36" s="13">
        <v>0</v>
      </c>
      <c r="P36" s="13">
        <f t="shared" si="0"/>
        <v>116342.1630755521</v>
      </c>
    </row>
    <row r="37" spans="1:16">
      <c r="A37">
        <v>4901</v>
      </c>
      <c r="B37" t="s">
        <v>180</v>
      </c>
      <c r="C37" s="14">
        <v>42</v>
      </c>
      <c r="D37" s="14"/>
      <c r="E37" s="14"/>
      <c r="F37" s="14"/>
      <c r="G37" s="14">
        <v>0</v>
      </c>
      <c r="H37" s="14">
        <v>2E-3</v>
      </c>
      <c r="I37" s="14">
        <v>0</v>
      </c>
      <c r="J37" s="14">
        <v>0</v>
      </c>
      <c r="K37" s="14">
        <v>0</v>
      </c>
      <c r="L37" s="14"/>
      <c r="M37" s="14"/>
      <c r="N37" s="14">
        <v>7849.2910000000002</v>
      </c>
      <c r="O37" s="14">
        <v>0</v>
      </c>
      <c r="P37" s="14">
        <f t="shared" si="0"/>
        <v>7849.2930000000006</v>
      </c>
    </row>
    <row r="38" spans="1:16">
      <c r="A38" s="11">
        <v>4902</v>
      </c>
      <c r="B38" s="11" t="s">
        <v>181</v>
      </c>
      <c r="C38" s="13">
        <v>109</v>
      </c>
      <c r="D38" s="13"/>
      <c r="E38" s="13"/>
      <c r="F38" s="13"/>
      <c r="G38" s="13">
        <v>0</v>
      </c>
      <c r="H38" s="13">
        <v>15733.532999999999</v>
      </c>
      <c r="I38" s="13">
        <v>-678.30619451961252</v>
      </c>
      <c r="J38" s="13">
        <v>0</v>
      </c>
      <c r="K38" s="13">
        <v>150</v>
      </c>
      <c r="L38" s="13"/>
      <c r="M38" s="13"/>
      <c r="N38" s="13">
        <v>10884.924999999999</v>
      </c>
      <c r="O38" s="13">
        <v>0</v>
      </c>
      <c r="P38" s="13">
        <f t="shared" si="0"/>
        <v>26090.151805480386</v>
      </c>
    </row>
    <row r="39" spans="1:16">
      <c r="A39">
        <v>4911</v>
      </c>
      <c r="B39" t="s">
        <v>182</v>
      </c>
      <c r="C39" s="14">
        <v>424</v>
      </c>
      <c r="D39" s="14">
        <v>2403.6779999999999</v>
      </c>
      <c r="E39" s="14">
        <v>34000</v>
      </c>
      <c r="F39" s="14"/>
      <c r="G39" s="14">
        <v>6169.9390000000003</v>
      </c>
      <c r="H39" s="14">
        <v>113545.16899999999</v>
      </c>
      <c r="I39" s="14">
        <v>47039.028934453854</v>
      </c>
      <c r="J39" s="14">
        <v>6250</v>
      </c>
      <c r="K39" s="14">
        <v>1650</v>
      </c>
      <c r="L39" s="14"/>
      <c r="M39" s="14"/>
      <c r="N39" s="14">
        <v>34769.561999999998</v>
      </c>
      <c r="O39" s="14">
        <v>0</v>
      </c>
      <c r="P39" s="14">
        <f t="shared" si="0"/>
        <v>245827.37693445385</v>
      </c>
    </row>
    <row r="40" spans="1:16">
      <c r="A40" s="11">
        <v>5200</v>
      </c>
      <c r="B40" s="11" t="s">
        <v>183</v>
      </c>
      <c r="C40" s="13">
        <v>4090</v>
      </c>
      <c r="D40" s="13"/>
      <c r="E40" s="13"/>
      <c r="F40" s="13"/>
      <c r="G40" s="13">
        <v>0</v>
      </c>
      <c r="H40" s="13">
        <v>589300.41599999997</v>
      </c>
      <c r="I40" s="13">
        <v>251662.2867370492</v>
      </c>
      <c r="J40" s="13">
        <v>14550</v>
      </c>
      <c r="K40" s="13">
        <v>3900</v>
      </c>
      <c r="L40" s="13"/>
      <c r="M40" s="13"/>
      <c r="N40" s="13">
        <v>204195.16</v>
      </c>
      <c r="O40" s="13">
        <v>1439.7053570420303</v>
      </c>
      <c r="P40" s="13">
        <f t="shared" si="0"/>
        <v>1065047.5680940913</v>
      </c>
    </row>
    <row r="41" spans="1:16">
      <c r="A41">
        <v>5508</v>
      </c>
      <c r="B41" t="s">
        <v>184</v>
      </c>
      <c r="C41" s="14">
        <v>1226</v>
      </c>
      <c r="D41" s="14"/>
      <c r="E41" s="14"/>
      <c r="F41" s="14"/>
      <c r="G41" s="14">
        <v>32757.902999999998</v>
      </c>
      <c r="H41" s="14">
        <v>225057.834</v>
      </c>
      <c r="I41" s="14">
        <v>86585.29970995523</v>
      </c>
      <c r="J41" s="14">
        <v>9800</v>
      </c>
      <c r="K41" s="14">
        <v>3300</v>
      </c>
      <c r="L41" s="14">
        <v>62055.817999999999</v>
      </c>
      <c r="M41" s="14"/>
      <c r="N41" s="14">
        <v>65600.926000000007</v>
      </c>
      <c r="O41" s="14">
        <v>324.16800000000001</v>
      </c>
      <c r="P41" s="14">
        <f t="shared" si="0"/>
        <v>485481.94870995515</v>
      </c>
    </row>
    <row r="42" spans="1:16">
      <c r="A42" s="11">
        <v>5604</v>
      </c>
      <c r="B42" s="11" t="s">
        <v>185</v>
      </c>
      <c r="C42" s="13">
        <v>928</v>
      </c>
      <c r="D42" s="13"/>
      <c r="E42" s="13"/>
      <c r="F42" s="13"/>
      <c r="G42" s="13">
        <v>12613.816000000001</v>
      </c>
      <c r="H42" s="13">
        <v>154101.43799999999</v>
      </c>
      <c r="I42" s="13">
        <v>122502.8215243786</v>
      </c>
      <c r="J42" s="13">
        <v>8350</v>
      </c>
      <c r="K42" s="13">
        <v>4500</v>
      </c>
      <c r="L42" s="13"/>
      <c r="M42" s="13"/>
      <c r="N42" s="13">
        <v>49849.866000000002</v>
      </c>
      <c r="O42" s="13">
        <v>0</v>
      </c>
      <c r="P42" s="13">
        <f t="shared" si="0"/>
        <v>351917.94152437855</v>
      </c>
    </row>
    <row r="43" spans="1:16">
      <c r="A43">
        <v>5609</v>
      </c>
      <c r="B43" t="s">
        <v>186</v>
      </c>
      <c r="C43" s="14">
        <v>483</v>
      </c>
      <c r="D43" s="14"/>
      <c r="E43" s="14"/>
      <c r="F43" s="14"/>
      <c r="G43" s="14">
        <v>0</v>
      </c>
      <c r="H43" s="14">
        <v>57084.029000000002</v>
      </c>
      <c r="I43" s="14">
        <v>57491.241339499269</v>
      </c>
      <c r="J43" s="14">
        <v>2200</v>
      </c>
      <c r="K43" s="14">
        <v>900</v>
      </c>
      <c r="L43" s="14"/>
      <c r="M43" s="14"/>
      <c r="N43" s="14">
        <v>23673.557000000001</v>
      </c>
      <c r="O43" s="14">
        <v>0</v>
      </c>
      <c r="P43" s="14">
        <f t="shared" si="0"/>
        <v>141348.82733949926</v>
      </c>
    </row>
    <row r="44" spans="1:16">
      <c r="A44" s="11">
        <v>5611</v>
      </c>
      <c r="B44" s="11" t="s">
        <v>187</v>
      </c>
      <c r="C44" s="13">
        <v>90</v>
      </c>
      <c r="D44" s="13"/>
      <c r="E44" s="13"/>
      <c r="F44" s="13"/>
      <c r="G44" s="13">
        <v>9596.2659999999996</v>
      </c>
      <c r="H44" s="13">
        <v>20133.074000000001</v>
      </c>
      <c r="I44" s="13">
        <v>13844.450786010275</v>
      </c>
      <c r="J44" s="13">
        <v>0</v>
      </c>
      <c r="K44" s="13">
        <v>0</v>
      </c>
      <c r="L44" s="13"/>
      <c r="M44" s="13"/>
      <c r="N44" s="13">
        <v>4136.1289999999999</v>
      </c>
      <c r="O44" s="13">
        <v>0</v>
      </c>
      <c r="P44" s="13">
        <f t="shared" si="0"/>
        <v>47709.919786010272</v>
      </c>
    </row>
    <row r="45" spans="1:16">
      <c r="A45">
        <v>5612</v>
      </c>
      <c r="B45" t="s">
        <v>188</v>
      </c>
      <c r="C45" s="14">
        <v>384</v>
      </c>
      <c r="D45" s="14">
        <v>5994.9629999999997</v>
      </c>
      <c r="E45" s="14"/>
      <c r="F45" s="14"/>
      <c r="G45" s="14">
        <v>0</v>
      </c>
      <c r="H45" s="14">
        <v>48478.946000000004</v>
      </c>
      <c r="I45" s="14">
        <v>42143.052405362461</v>
      </c>
      <c r="J45" s="14">
        <v>2050</v>
      </c>
      <c r="K45" s="14">
        <v>0</v>
      </c>
      <c r="L45" s="14"/>
      <c r="M45" s="14"/>
      <c r="N45" s="14">
        <v>25833.276999999998</v>
      </c>
      <c r="O45" s="14">
        <v>487.11799999999999</v>
      </c>
      <c r="P45" s="14">
        <f t="shared" si="0"/>
        <v>124987.35640536247</v>
      </c>
    </row>
    <row r="46" spans="1:16">
      <c r="A46" s="11">
        <v>5706</v>
      </c>
      <c r="B46" s="11" t="s">
        <v>189</v>
      </c>
      <c r="C46" s="13">
        <v>204</v>
      </c>
      <c r="D46" s="13"/>
      <c r="E46" s="13"/>
      <c r="F46" s="13"/>
      <c r="G46" s="13">
        <v>15385.183999999999</v>
      </c>
      <c r="H46" s="13">
        <v>34873.195</v>
      </c>
      <c r="I46" s="13">
        <v>20080.037444355137</v>
      </c>
      <c r="J46" s="13">
        <v>650</v>
      </c>
      <c r="K46" s="13">
        <v>750</v>
      </c>
      <c r="L46" s="13"/>
      <c r="M46" s="13"/>
      <c r="N46" s="13">
        <v>9433.09</v>
      </c>
      <c r="O46" s="13">
        <v>324.16800000000001</v>
      </c>
      <c r="P46" s="13">
        <f t="shared" si="0"/>
        <v>81495.674444355143</v>
      </c>
    </row>
    <row r="47" spans="1:16">
      <c r="A47">
        <v>6000</v>
      </c>
      <c r="B47" t="s">
        <v>1195</v>
      </c>
      <c r="C47" s="14">
        <v>19642</v>
      </c>
      <c r="D47" s="14"/>
      <c r="E47" s="14"/>
      <c r="F47" s="14"/>
      <c r="G47" s="14">
        <v>148047.041</v>
      </c>
      <c r="H47" s="14">
        <v>310249.864</v>
      </c>
      <c r="I47" s="14">
        <v>1009251.7764233671</v>
      </c>
      <c r="J47" s="14">
        <v>80050</v>
      </c>
      <c r="K47" s="14">
        <v>30450</v>
      </c>
      <c r="L47" s="14"/>
      <c r="M47" s="14"/>
      <c r="N47" s="14">
        <v>274115.82400000002</v>
      </c>
      <c r="O47" s="14">
        <v>75683.912739874708</v>
      </c>
      <c r="P47" s="14">
        <f t="shared" si="0"/>
        <v>1927848.4181632418</v>
      </c>
    </row>
    <row r="48" spans="1:16">
      <c r="A48" s="11">
        <v>6100</v>
      </c>
      <c r="B48" s="11" t="s">
        <v>191</v>
      </c>
      <c r="C48" s="13">
        <v>3041</v>
      </c>
      <c r="D48" s="13"/>
      <c r="E48" s="13"/>
      <c r="F48" s="13"/>
      <c r="G48" s="13">
        <v>0</v>
      </c>
      <c r="H48" s="13">
        <v>541382.52399999998</v>
      </c>
      <c r="I48" s="13">
        <v>113392.47784677771</v>
      </c>
      <c r="J48" s="13">
        <v>13800</v>
      </c>
      <c r="K48" s="13">
        <v>4950</v>
      </c>
      <c r="L48" s="13"/>
      <c r="M48" s="13"/>
      <c r="N48" s="13">
        <v>171825.91899999999</v>
      </c>
      <c r="O48" s="13">
        <v>1288.9170033206888</v>
      </c>
      <c r="P48" s="13">
        <f t="shared" si="0"/>
        <v>846639.83785009838</v>
      </c>
    </row>
    <row r="49" spans="1:16">
      <c r="A49">
        <v>6250</v>
      </c>
      <c r="B49" t="s">
        <v>192</v>
      </c>
      <c r="C49" s="14">
        <v>1966</v>
      </c>
      <c r="D49" s="14"/>
      <c r="E49" s="14"/>
      <c r="F49" s="14"/>
      <c r="G49" s="14">
        <v>0</v>
      </c>
      <c r="H49" s="14">
        <v>282922.35100000002</v>
      </c>
      <c r="I49" s="14">
        <v>73897.771203329088</v>
      </c>
      <c r="J49" s="14">
        <v>12300</v>
      </c>
      <c r="K49" s="14">
        <v>3000</v>
      </c>
      <c r="L49" s="14"/>
      <c r="M49" s="14"/>
      <c r="N49" s="14">
        <v>118988.095</v>
      </c>
      <c r="O49" s="14">
        <v>0</v>
      </c>
      <c r="P49" s="14">
        <f t="shared" si="0"/>
        <v>491108.21720332908</v>
      </c>
    </row>
    <row r="50" spans="1:16">
      <c r="A50" s="11">
        <v>6400</v>
      </c>
      <c r="B50" s="11" t="s">
        <v>193</v>
      </c>
      <c r="C50" s="13">
        <v>1860</v>
      </c>
      <c r="D50" s="13"/>
      <c r="E50" s="13"/>
      <c r="F50" s="13"/>
      <c r="G50" s="13">
        <v>1823.002</v>
      </c>
      <c r="H50" s="13">
        <v>275842.17099999997</v>
      </c>
      <c r="I50" s="13">
        <v>141660.37357282417</v>
      </c>
      <c r="J50" s="13">
        <v>5000</v>
      </c>
      <c r="K50" s="13">
        <v>5700</v>
      </c>
      <c r="L50" s="13"/>
      <c r="M50" s="13"/>
      <c r="N50" s="13">
        <v>86873.839000000007</v>
      </c>
      <c r="O50" s="13">
        <v>974.23699999999997</v>
      </c>
      <c r="P50" s="13">
        <f t="shared" si="0"/>
        <v>517873.62257282418</v>
      </c>
    </row>
    <row r="51" spans="1:16">
      <c r="A51">
        <v>6513</v>
      </c>
      <c r="B51" t="s">
        <v>194</v>
      </c>
      <c r="C51" s="14">
        <v>1119</v>
      </c>
      <c r="D51" s="14"/>
      <c r="E51" s="14"/>
      <c r="F51" s="14"/>
      <c r="G51" s="14">
        <v>22232.812000000002</v>
      </c>
      <c r="H51" s="14">
        <v>182013.856</v>
      </c>
      <c r="I51" s="14">
        <v>115446.32762435367</v>
      </c>
      <c r="J51" s="14">
        <v>6350</v>
      </c>
      <c r="K51" s="14">
        <v>900</v>
      </c>
      <c r="L51" s="14"/>
      <c r="M51" s="14"/>
      <c r="N51" s="14">
        <v>28942</v>
      </c>
      <c r="O51" s="14">
        <v>4901.9910225660478</v>
      </c>
      <c r="P51" s="14">
        <f t="shared" si="0"/>
        <v>360786.98664691969</v>
      </c>
    </row>
    <row r="52" spans="1:16">
      <c r="A52" s="11">
        <v>6515</v>
      </c>
      <c r="B52" s="11" t="s">
        <v>195</v>
      </c>
      <c r="C52" s="13">
        <v>704</v>
      </c>
      <c r="D52" s="13"/>
      <c r="E52" s="13"/>
      <c r="F52" s="13"/>
      <c r="G52" s="13">
        <v>10399.043</v>
      </c>
      <c r="H52" s="13">
        <v>104084.573</v>
      </c>
      <c r="I52" s="13">
        <v>53089.67013107497</v>
      </c>
      <c r="J52" s="13">
        <v>2200</v>
      </c>
      <c r="K52" s="13">
        <v>2100</v>
      </c>
      <c r="L52" s="13"/>
      <c r="M52" s="13"/>
      <c r="N52" s="13">
        <v>28425.955000000002</v>
      </c>
      <c r="O52" s="13">
        <v>0</v>
      </c>
      <c r="P52" s="13">
        <f t="shared" si="0"/>
        <v>200299.24113107496</v>
      </c>
    </row>
    <row r="53" spans="1:16">
      <c r="A53">
        <v>6601</v>
      </c>
      <c r="B53" t="s">
        <v>196</v>
      </c>
      <c r="C53" s="14">
        <v>449</v>
      </c>
      <c r="D53" s="14"/>
      <c r="E53" s="14"/>
      <c r="F53" s="14">
        <v>100.417</v>
      </c>
      <c r="G53" s="14">
        <v>0</v>
      </c>
      <c r="H53" s="14">
        <v>81973.98</v>
      </c>
      <c r="I53" s="14">
        <v>59420.239097600308</v>
      </c>
      <c r="J53" s="14">
        <v>2950</v>
      </c>
      <c r="K53" s="14">
        <v>900</v>
      </c>
      <c r="L53" s="14"/>
      <c r="M53" s="14"/>
      <c r="N53" s="14">
        <v>16939.716</v>
      </c>
      <c r="O53" s="14">
        <v>324.16800000000001</v>
      </c>
      <c r="P53" s="14">
        <f t="shared" si="0"/>
        <v>162608.5200976003</v>
      </c>
    </row>
    <row r="54" spans="1:16">
      <c r="A54" s="11">
        <v>6602</v>
      </c>
      <c r="B54" s="11" t="s">
        <v>197</v>
      </c>
      <c r="C54" s="13">
        <v>369</v>
      </c>
      <c r="D54" s="13"/>
      <c r="E54" s="13"/>
      <c r="F54" s="13"/>
      <c r="G54" s="13">
        <v>0</v>
      </c>
      <c r="H54" s="13">
        <v>52450.677000000003</v>
      </c>
      <c r="I54" s="13">
        <v>61366.695018601255</v>
      </c>
      <c r="J54" s="13">
        <v>0</v>
      </c>
      <c r="K54" s="13">
        <v>1200</v>
      </c>
      <c r="L54" s="13"/>
      <c r="M54" s="13"/>
      <c r="N54" s="13">
        <v>17342.375</v>
      </c>
      <c r="O54" s="13">
        <v>0</v>
      </c>
      <c r="P54" s="13">
        <f t="shared" si="0"/>
        <v>132359.74701860125</v>
      </c>
    </row>
    <row r="55" spans="1:16">
      <c r="A55">
        <v>6607</v>
      </c>
      <c r="B55" t="s">
        <v>198</v>
      </c>
      <c r="C55" s="14">
        <v>483</v>
      </c>
      <c r="D55" s="14"/>
      <c r="E55" s="14"/>
      <c r="F55" s="14"/>
      <c r="G55" s="14">
        <v>0</v>
      </c>
      <c r="H55" s="14">
        <v>3221</v>
      </c>
      <c r="I55" s="14">
        <v>21675.545538342485</v>
      </c>
      <c r="J55" s="14">
        <v>2200</v>
      </c>
      <c r="K55" s="14">
        <v>750</v>
      </c>
      <c r="L55" s="14"/>
      <c r="M55" s="14"/>
      <c r="N55" s="14">
        <v>56678.468000000001</v>
      </c>
      <c r="O55" s="14">
        <v>0</v>
      </c>
      <c r="P55" s="14">
        <f t="shared" si="0"/>
        <v>84525.013538342493</v>
      </c>
    </row>
    <row r="56" spans="1:16">
      <c r="A56" s="11">
        <v>6611</v>
      </c>
      <c r="B56" s="11" t="s">
        <v>199</v>
      </c>
      <c r="C56" s="13">
        <v>61</v>
      </c>
      <c r="D56" s="13"/>
      <c r="E56" s="13"/>
      <c r="F56" s="13">
        <v>367.76299999999998</v>
      </c>
      <c r="G56" s="13">
        <v>0</v>
      </c>
      <c r="H56" s="13">
        <v>9190.1509999999998</v>
      </c>
      <c r="I56" s="13">
        <v>0</v>
      </c>
      <c r="J56" s="13">
        <v>0</v>
      </c>
      <c r="K56" s="13">
        <v>0</v>
      </c>
      <c r="L56" s="13"/>
      <c r="M56" s="13"/>
      <c r="N56" s="13">
        <v>2828.6469999999999</v>
      </c>
      <c r="O56" s="13">
        <v>0</v>
      </c>
      <c r="P56" s="13">
        <f t="shared" si="0"/>
        <v>12386.561000000002</v>
      </c>
    </row>
    <row r="57" spans="1:16">
      <c r="A57">
        <v>6612</v>
      </c>
      <c r="B57" t="s">
        <v>200</v>
      </c>
      <c r="C57" s="14">
        <v>867</v>
      </c>
      <c r="D57" s="14">
        <v>12191.769</v>
      </c>
      <c r="E57" s="14"/>
      <c r="F57" s="14"/>
      <c r="G57" s="14">
        <v>0</v>
      </c>
      <c r="H57" s="14">
        <v>133661.875</v>
      </c>
      <c r="I57" s="14">
        <v>125485.41307454868</v>
      </c>
      <c r="J57" s="14">
        <v>1950</v>
      </c>
      <c r="K57" s="14">
        <v>450</v>
      </c>
      <c r="L57" s="14"/>
      <c r="M57" s="14"/>
      <c r="N57" s="14">
        <v>70894.076000000001</v>
      </c>
      <c r="O57" s="14">
        <v>1298.405</v>
      </c>
      <c r="P57" s="14">
        <f t="shared" si="0"/>
        <v>345931.53807454871</v>
      </c>
    </row>
    <row r="58" spans="1:16">
      <c r="A58" s="11">
        <v>6706</v>
      </c>
      <c r="B58" s="11" t="s">
        <v>201</v>
      </c>
      <c r="C58" s="13">
        <v>94</v>
      </c>
      <c r="D58" s="13"/>
      <c r="E58" s="13"/>
      <c r="F58" s="13">
        <v>1096.239</v>
      </c>
      <c r="G58" s="13">
        <v>7352.6390000000001</v>
      </c>
      <c r="H58" s="13">
        <v>9594.8940000000002</v>
      </c>
      <c r="I58" s="13">
        <v>12117.060548927528</v>
      </c>
      <c r="J58" s="13">
        <v>0</v>
      </c>
      <c r="K58" s="13">
        <v>0</v>
      </c>
      <c r="L58" s="13"/>
      <c r="M58" s="13"/>
      <c r="N58" s="13">
        <v>4508.5510000000004</v>
      </c>
      <c r="O58" s="13">
        <v>0</v>
      </c>
      <c r="P58" s="13">
        <f t="shared" si="0"/>
        <v>34669.38354892753</v>
      </c>
    </row>
    <row r="59" spans="1:16">
      <c r="A59">
        <v>6709</v>
      </c>
      <c r="B59" t="s">
        <v>202</v>
      </c>
      <c r="C59" s="14">
        <v>506</v>
      </c>
      <c r="D59" s="14"/>
      <c r="E59" s="14"/>
      <c r="F59" s="14"/>
      <c r="G59" s="14">
        <v>0</v>
      </c>
      <c r="H59" s="14">
        <v>105607.50599999999</v>
      </c>
      <c r="I59" s="14">
        <v>42782.133570210659</v>
      </c>
      <c r="J59" s="14">
        <v>3500</v>
      </c>
      <c r="K59" s="14">
        <v>2700</v>
      </c>
      <c r="L59" s="14"/>
      <c r="M59" s="14"/>
      <c r="N59" s="14">
        <v>45216.587</v>
      </c>
      <c r="O59" s="14">
        <v>0</v>
      </c>
      <c r="P59" s="14">
        <f t="shared" si="0"/>
        <v>199806.22657021065</v>
      </c>
    </row>
    <row r="60" spans="1:16">
      <c r="A60" s="11">
        <v>7300</v>
      </c>
      <c r="B60" s="11" t="s">
        <v>203</v>
      </c>
      <c r="C60" s="13">
        <v>5206</v>
      </c>
      <c r="D60" s="13">
        <v>70524.667000000001</v>
      </c>
      <c r="E60" s="13"/>
      <c r="F60" s="13"/>
      <c r="G60" s="13">
        <v>0</v>
      </c>
      <c r="H60" s="13">
        <v>229447.78200000001</v>
      </c>
      <c r="I60" s="13">
        <v>369348.73387324339</v>
      </c>
      <c r="J60" s="13">
        <v>41100</v>
      </c>
      <c r="K60" s="13">
        <v>19500</v>
      </c>
      <c r="L60" s="13"/>
      <c r="M60" s="13"/>
      <c r="N60" s="13">
        <v>265166.15100000001</v>
      </c>
      <c r="O60" s="13">
        <v>650.06899999999996</v>
      </c>
      <c r="P60" s="13">
        <f t="shared" si="0"/>
        <v>995737.40287324355</v>
      </c>
    </row>
    <row r="61" spans="1:16">
      <c r="A61">
        <v>7400</v>
      </c>
      <c r="B61" t="s">
        <v>204</v>
      </c>
      <c r="C61" s="14">
        <v>5057</v>
      </c>
      <c r="D61" s="14"/>
      <c r="E61" s="14"/>
      <c r="F61" s="14"/>
      <c r="G61" s="14">
        <v>21981.33</v>
      </c>
      <c r="H61" s="14">
        <v>713300.80500000005</v>
      </c>
      <c r="I61" s="14">
        <v>428260.83384882915</v>
      </c>
      <c r="J61" s="14">
        <v>33050</v>
      </c>
      <c r="K61" s="14">
        <v>9450</v>
      </c>
      <c r="L61" s="14"/>
      <c r="M61" s="14"/>
      <c r="N61" s="14">
        <v>251124.85500000001</v>
      </c>
      <c r="O61" s="14">
        <v>5441.5623678215925</v>
      </c>
      <c r="P61" s="14">
        <f t="shared" si="0"/>
        <v>1462609.3862166507</v>
      </c>
    </row>
    <row r="62" spans="1:16">
      <c r="A62" s="11">
        <v>7502</v>
      </c>
      <c r="B62" s="11" t="s">
        <v>205</v>
      </c>
      <c r="C62" s="13">
        <v>665</v>
      </c>
      <c r="D62" s="13"/>
      <c r="E62" s="13">
        <v>2500</v>
      </c>
      <c r="F62" s="13"/>
      <c r="G62" s="13">
        <v>0</v>
      </c>
      <c r="H62" s="13">
        <v>107075.489</v>
      </c>
      <c r="I62" s="13">
        <v>65146.314062786732</v>
      </c>
      <c r="J62" s="13">
        <v>916.66700000000003</v>
      </c>
      <c r="K62" s="13">
        <v>2400</v>
      </c>
      <c r="L62" s="13"/>
      <c r="M62" s="13"/>
      <c r="N62" s="13">
        <v>50870.334000000003</v>
      </c>
      <c r="O62" s="13">
        <v>755.84954815932099</v>
      </c>
      <c r="P62" s="13">
        <f t="shared" si="0"/>
        <v>229664.65361094603</v>
      </c>
    </row>
    <row r="63" spans="1:16">
      <c r="A63">
        <v>7505</v>
      </c>
      <c r="B63" t="s">
        <v>206</v>
      </c>
      <c r="C63" s="14">
        <v>103</v>
      </c>
      <c r="D63" s="14">
        <v>330496.24599999998</v>
      </c>
      <c r="E63" s="14"/>
      <c r="F63" s="14"/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/>
      <c r="M63" s="14"/>
      <c r="N63" s="14">
        <v>0</v>
      </c>
      <c r="O63" s="14">
        <v>0</v>
      </c>
      <c r="P63" s="14">
        <f t="shared" si="0"/>
        <v>330496.24599999998</v>
      </c>
    </row>
    <row r="64" spans="1:16">
      <c r="A64" s="11">
        <v>8000</v>
      </c>
      <c r="B64" s="11" t="s">
        <v>207</v>
      </c>
      <c r="C64" s="13">
        <v>4414</v>
      </c>
      <c r="D64" s="13"/>
      <c r="E64" s="13"/>
      <c r="F64" s="13"/>
      <c r="G64" s="13">
        <v>0</v>
      </c>
      <c r="H64" s="13">
        <v>366982.22200000001</v>
      </c>
      <c r="I64" s="13">
        <v>7559.6702324199841</v>
      </c>
      <c r="J64" s="13">
        <v>23500</v>
      </c>
      <c r="K64" s="13">
        <v>8250</v>
      </c>
      <c r="L64" s="13"/>
      <c r="M64" s="13"/>
      <c r="N64" s="13">
        <v>134470.848</v>
      </c>
      <c r="O64" s="13">
        <v>4081.2075834576171</v>
      </c>
      <c r="P64" s="13">
        <f t="shared" si="0"/>
        <v>544843.9478158775</v>
      </c>
    </row>
    <row r="65" spans="1:16">
      <c r="A65">
        <v>8200</v>
      </c>
      <c r="B65" t="s">
        <v>208</v>
      </c>
      <c r="C65" s="14">
        <v>10834</v>
      </c>
      <c r="D65" s="14"/>
      <c r="E65" s="14"/>
      <c r="F65" s="14"/>
      <c r="G65" s="14">
        <v>175318.76699999999</v>
      </c>
      <c r="H65" s="14">
        <v>373016.91</v>
      </c>
      <c r="I65" s="14">
        <v>482909.35411645082</v>
      </c>
      <c r="J65" s="14">
        <v>72200</v>
      </c>
      <c r="K65" s="14">
        <v>19950</v>
      </c>
      <c r="L65" s="14"/>
      <c r="M65" s="14"/>
      <c r="N65" s="14">
        <v>138950.58799999999</v>
      </c>
      <c r="O65" s="14">
        <v>20245.690120803516</v>
      </c>
      <c r="P65" s="14">
        <f t="shared" si="0"/>
        <v>1282591.3092372541</v>
      </c>
    </row>
    <row r="66" spans="1:16">
      <c r="A66" s="11">
        <v>8401</v>
      </c>
      <c r="B66" s="11" t="s">
        <v>209</v>
      </c>
      <c r="C66" s="13">
        <v>2450</v>
      </c>
      <c r="D66" s="13"/>
      <c r="E66" s="13"/>
      <c r="F66" s="13"/>
      <c r="G66" s="13">
        <v>0</v>
      </c>
      <c r="H66" s="13">
        <v>356756.11700000003</v>
      </c>
      <c r="I66" s="13">
        <v>144675.53027265501</v>
      </c>
      <c r="J66" s="13">
        <v>8950</v>
      </c>
      <c r="K66" s="13">
        <v>6600</v>
      </c>
      <c r="L66" s="13"/>
      <c r="M66" s="13"/>
      <c r="N66" s="13">
        <v>135919.40700000001</v>
      </c>
      <c r="O66" s="13">
        <v>1271.7327177243476</v>
      </c>
      <c r="P66" s="13">
        <f t="shared" si="0"/>
        <v>654172.78699037945</v>
      </c>
    </row>
    <row r="67" spans="1:16">
      <c r="A67">
        <v>8508</v>
      </c>
      <c r="B67" t="s">
        <v>210</v>
      </c>
      <c r="C67" s="14">
        <v>814</v>
      </c>
      <c r="D67" s="14"/>
      <c r="E67" s="14"/>
      <c r="F67" s="14"/>
      <c r="G67" s="14">
        <v>0</v>
      </c>
      <c r="H67" s="14">
        <v>93399.320999999996</v>
      </c>
      <c r="I67" s="14">
        <v>18281.467091742918</v>
      </c>
      <c r="J67" s="14">
        <v>1100</v>
      </c>
      <c r="K67" s="14">
        <v>750</v>
      </c>
      <c r="L67" s="14"/>
      <c r="M67" s="14"/>
      <c r="N67" s="14">
        <v>55133.152000000002</v>
      </c>
      <c r="O67" s="14">
        <v>162.94999999999999</v>
      </c>
      <c r="P67" s="14">
        <f t="shared" si="0"/>
        <v>168826.89009174291</v>
      </c>
    </row>
    <row r="68" spans="1:16">
      <c r="A68" s="11">
        <v>8509</v>
      </c>
      <c r="B68" s="11" t="s">
        <v>211</v>
      </c>
      <c r="C68" s="13">
        <v>641</v>
      </c>
      <c r="D68" s="13"/>
      <c r="E68" s="13"/>
      <c r="F68" s="13">
        <v>18147.348000000002</v>
      </c>
      <c r="G68" s="13">
        <v>3130.9380000000001</v>
      </c>
      <c r="H68" s="13">
        <v>104648.219</v>
      </c>
      <c r="I68" s="13">
        <v>27684.713</v>
      </c>
      <c r="J68" s="13">
        <v>0</v>
      </c>
      <c r="K68" s="13">
        <v>0</v>
      </c>
      <c r="L68" s="13"/>
      <c r="M68" s="13"/>
      <c r="N68" s="13">
        <v>50246.216999999997</v>
      </c>
      <c r="O68" s="13">
        <v>0</v>
      </c>
      <c r="P68" s="13">
        <f t="shared" si="0"/>
        <v>203857.435</v>
      </c>
    </row>
    <row r="69" spans="1:16">
      <c r="A69">
        <v>8610</v>
      </c>
      <c r="B69" t="s">
        <v>212</v>
      </c>
      <c r="C69" s="14">
        <v>261</v>
      </c>
      <c r="D69" s="14"/>
      <c r="E69" s="14"/>
      <c r="F69" s="14"/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/>
      <c r="M69" s="14"/>
      <c r="N69" s="14">
        <v>0</v>
      </c>
      <c r="O69" s="14">
        <v>0</v>
      </c>
      <c r="P69" s="14">
        <f t="shared" si="0"/>
        <v>0</v>
      </c>
    </row>
    <row r="70" spans="1:16">
      <c r="A70" s="11">
        <v>8613</v>
      </c>
      <c r="B70" s="11" t="s">
        <v>213</v>
      </c>
      <c r="C70" s="13">
        <v>1971</v>
      </c>
      <c r="D70" s="13">
        <v>13668.376</v>
      </c>
      <c r="E70" s="13"/>
      <c r="F70" s="13">
        <v>15573.946</v>
      </c>
      <c r="G70" s="13">
        <v>0</v>
      </c>
      <c r="H70" s="13">
        <v>284908.04599999997</v>
      </c>
      <c r="I70" s="13">
        <v>97735.334904463904</v>
      </c>
      <c r="J70" s="13">
        <v>7850</v>
      </c>
      <c r="K70" s="13">
        <v>3750</v>
      </c>
      <c r="L70" s="13"/>
      <c r="M70" s="13"/>
      <c r="N70" s="13">
        <v>86887.247000000003</v>
      </c>
      <c r="O70" s="13">
        <v>1871.3064263859212</v>
      </c>
      <c r="P70" s="13">
        <f t="shared" si="0"/>
        <v>512244.25633084978</v>
      </c>
    </row>
    <row r="71" spans="1:16">
      <c r="A71">
        <v>8614</v>
      </c>
      <c r="B71" t="s">
        <v>214</v>
      </c>
      <c r="C71" s="14">
        <v>1810</v>
      </c>
      <c r="D71" s="14"/>
      <c r="E71" s="14"/>
      <c r="F71" s="14"/>
      <c r="G71" s="14">
        <v>0</v>
      </c>
      <c r="H71" s="14">
        <v>141932.41500000001</v>
      </c>
      <c r="I71" s="14">
        <v>101743.02950797092</v>
      </c>
      <c r="J71" s="14">
        <v>7850</v>
      </c>
      <c r="K71" s="14">
        <v>7350</v>
      </c>
      <c r="L71" s="14"/>
      <c r="M71" s="14"/>
      <c r="N71" s="14">
        <v>105921.148</v>
      </c>
      <c r="O71" s="14">
        <v>867.69917123331231</v>
      </c>
      <c r="P71" s="14">
        <f t="shared" si="0"/>
        <v>365664.29167920427</v>
      </c>
    </row>
    <row r="72" spans="1:16">
      <c r="A72" s="11">
        <v>8710</v>
      </c>
      <c r="B72" s="11" t="s">
        <v>215</v>
      </c>
      <c r="C72" s="13">
        <v>818</v>
      </c>
      <c r="D72" s="13"/>
      <c r="E72" s="13"/>
      <c r="F72" s="13"/>
      <c r="G72" s="13">
        <v>0</v>
      </c>
      <c r="H72" s="13">
        <v>113977.553</v>
      </c>
      <c r="I72" s="13">
        <v>40489.992150569786</v>
      </c>
      <c r="J72" s="13">
        <v>0</v>
      </c>
      <c r="K72" s="13">
        <v>1800</v>
      </c>
      <c r="L72" s="13"/>
      <c r="M72" s="13"/>
      <c r="N72" s="13">
        <v>40544.404000000002</v>
      </c>
      <c r="O72" s="13">
        <v>0</v>
      </c>
      <c r="P72" s="13">
        <f t="shared" si="0"/>
        <v>196811.9491505698</v>
      </c>
    </row>
    <row r="73" spans="1:16">
      <c r="A73">
        <v>8716</v>
      </c>
      <c r="B73" t="s">
        <v>216</v>
      </c>
      <c r="C73" s="14">
        <v>2984</v>
      </c>
      <c r="D73" s="14"/>
      <c r="E73" s="14"/>
      <c r="F73" s="14"/>
      <c r="G73" s="14">
        <v>14644.656999999999</v>
      </c>
      <c r="H73" s="14">
        <v>329634.245</v>
      </c>
      <c r="I73" s="14">
        <v>59695.874085636409</v>
      </c>
      <c r="J73" s="14">
        <v>8750</v>
      </c>
      <c r="K73" s="14">
        <v>5400</v>
      </c>
      <c r="L73" s="14"/>
      <c r="M73" s="14"/>
      <c r="N73" s="14">
        <v>50955.519999999997</v>
      </c>
      <c r="O73" s="14">
        <v>0</v>
      </c>
      <c r="P73" s="14">
        <f t="shared" si="0"/>
        <v>469080.29608563642</v>
      </c>
    </row>
    <row r="74" spans="1:16">
      <c r="A74" s="11">
        <v>8717</v>
      </c>
      <c r="B74" s="11" t="s">
        <v>217</v>
      </c>
      <c r="C74" s="13">
        <v>2481</v>
      </c>
      <c r="D74" s="13"/>
      <c r="E74" s="13"/>
      <c r="F74" s="13"/>
      <c r="G74" s="13">
        <v>0</v>
      </c>
      <c r="H74" s="13">
        <v>249463.94500000001</v>
      </c>
      <c r="I74" s="13">
        <v>136133.66449978971</v>
      </c>
      <c r="J74" s="13">
        <v>14250</v>
      </c>
      <c r="K74" s="13">
        <v>7200</v>
      </c>
      <c r="L74" s="13"/>
      <c r="M74" s="13"/>
      <c r="N74" s="13">
        <v>64756.989000000001</v>
      </c>
      <c r="O74" s="13">
        <v>0</v>
      </c>
      <c r="P74" s="13">
        <f t="shared" si="0"/>
        <v>471804.59849978972</v>
      </c>
    </row>
    <row r="75" spans="1:16">
      <c r="A75">
        <v>8719</v>
      </c>
      <c r="B75" t="s">
        <v>218</v>
      </c>
      <c r="C75" s="14">
        <v>525</v>
      </c>
      <c r="D75" s="14"/>
      <c r="E75" s="14"/>
      <c r="F75" s="14"/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/>
      <c r="M75" s="14"/>
      <c r="N75" s="14">
        <v>0</v>
      </c>
      <c r="O75" s="14">
        <v>0</v>
      </c>
      <c r="P75" s="14">
        <f t="shared" ref="P75:P78" si="1">SUM(D75:O75)</f>
        <v>0</v>
      </c>
    </row>
    <row r="76" spans="1:16">
      <c r="A76" s="11">
        <v>8720</v>
      </c>
      <c r="B76" s="11" t="s">
        <v>219</v>
      </c>
      <c r="C76" s="13">
        <v>576</v>
      </c>
      <c r="D76" s="13"/>
      <c r="E76" s="13"/>
      <c r="F76" s="13"/>
      <c r="G76" s="13">
        <v>0</v>
      </c>
      <c r="H76" s="13">
        <v>0</v>
      </c>
      <c r="I76" s="13">
        <v>72256.586283860204</v>
      </c>
      <c r="J76" s="13">
        <v>0</v>
      </c>
      <c r="K76" s="13">
        <v>150</v>
      </c>
      <c r="L76" s="13"/>
      <c r="M76" s="13"/>
      <c r="N76" s="13">
        <v>29092.982</v>
      </c>
      <c r="O76" s="13">
        <v>488.851</v>
      </c>
      <c r="P76" s="13">
        <f t="shared" si="1"/>
        <v>101988.4192838602</v>
      </c>
    </row>
    <row r="77" spans="1:16">
      <c r="A77">
        <v>8721</v>
      </c>
      <c r="B77" t="s">
        <v>220</v>
      </c>
      <c r="C77" s="14">
        <v>1164</v>
      </c>
      <c r="D77" s="14"/>
      <c r="E77" s="14"/>
      <c r="F77" s="14"/>
      <c r="G77" s="14">
        <v>0</v>
      </c>
      <c r="H77" s="14">
        <v>0</v>
      </c>
      <c r="I77" s="14">
        <v>130003.51400588143</v>
      </c>
      <c r="J77" s="14">
        <v>900</v>
      </c>
      <c r="K77" s="14">
        <v>1050</v>
      </c>
      <c r="L77" s="14"/>
      <c r="M77" s="14"/>
      <c r="N77" s="14">
        <v>103027.81200000001</v>
      </c>
      <c r="O77" s="14">
        <v>0</v>
      </c>
      <c r="P77" s="14">
        <f t="shared" si="1"/>
        <v>234981.32600588145</v>
      </c>
    </row>
    <row r="78" spans="1:16">
      <c r="A78" s="11">
        <v>8722</v>
      </c>
      <c r="B78" s="11" t="s">
        <v>221</v>
      </c>
      <c r="C78" s="13">
        <v>694</v>
      </c>
      <c r="D78" s="13"/>
      <c r="E78" s="13"/>
      <c r="F78" s="13">
        <v>2578.9769999999999</v>
      </c>
      <c r="G78" s="13">
        <v>8833.8549999999996</v>
      </c>
      <c r="H78" s="13">
        <v>108977.099</v>
      </c>
      <c r="I78" s="13">
        <v>97871.010352927347</v>
      </c>
      <c r="J78" s="13">
        <v>1416.6669999999999</v>
      </c>
      <c r="K78" s="13">
        <v>1800</v>
      </c>
      <c r="L78" s="13"/>
      <c r="M78" s="13"/>
      <c r="N78" s="13">
        <v>32374.592000000001</v>
      </c>
      <c r="O78" s="13">
        <v>0</v>
      </c>
      <c r="P78" s="13">
        <f t="shared" si="1"/>
        <v>253852.20035292735</v>
      </c>
    </row>
    <row r="79" spans="1:16">
      <c r="B79" s="68" t="s">
        <v>152</v>
      </c>
      <c r="C79" s="69">
        <f>SUM(C10:C78)</f>
        <v>376248</v>
      </c>
      <c r="D79" s="69">
        <f t="shared" ref="D79:P79" si="2">SUM(D10:D78)</f>
        <v>535800.96400000004</v>
      </c>
      <c r="E79" s="69">
        <f t="shared" si="2"/>
        <v>41046.133000000002</v>
      </c>
      <c r="F79" s="69">
        <f t="shared" si="2"/>
        <v>42000.001000000004</v>
      </c>
      <c r="G79" s="69">
        <f t="shared" si="2"/>
        <v>1400000.0050000004</v>
      </c>
      <c r="H79" s="69">
        <f t="shared" si="2"/>
        <v>11599999.982999999</v>
      </c>
      <c r="I79" s="69">
        <f t="shared" si="2"/>
        <v>9964918.8000657205</v>
      </c>
      <c r="J79" s="69">
        <f t="shared" si="2"/>
        <v>2782235.0229999996</v>
      </c>
      <c r="K79" s="69">
        <f t="shared" si="2"/>
        <v>477770</v>
      </c>
      <c r="L79" s="69">
        <f t="shared" si="2"/>
        <v>62055.817999999999</v>
      </c>
      <c r="M79" s="69">
        <f t="shared" si="2"/>
        <v>23499.192999999999</v>
      </c>
      <c r="N79" s="69">
        <f t="shared" si="2"/>
        <v>4600320.9319999982</v>
      </c>
      <c r="O79" s="69">
        <f t="shared" si="2"/>
        <v>585962.95000000007</v>
      </c>
      <c r="P79" s="69">
        <f t="shared" si="2"/>
        <v>32115609.802065715</v>
      </c>
    </row>
    <row r="80" spans="1:16" ht="4.75" customHeight="1"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1:16">
      <c r="A81" s="11"/>
      <c r="B81" s="11" t="s">
        <v>222</v>
      </c>
      <c r="C81" s="13"/>
      <c r="D81" s="13"/>
      <c r="E81" s="13"/>
      <c r="F81" s="13">
        <v>20840.739000000001</v>
      </c>
      <c r="G81" s="13"/>
      <c r="H81" s="13"/>
      <c r="I81" s="13"/>
      <c r="J81" s="13"/>
      <c r="K81" s="13"/>
      <c r="L81" s="13"/>
      <c r="M81" s="13"/>
      <c r="N81" s="13"/>
      <c r="O81" s="13"/>
      <c r="P81" s="13">
        <f t="shared" ref="P81:P98" si="3">SUM(D81:O81)</f>
        <v>20840.739000000001</v>
      </c>
    </row>
    <row r="82" spans="1:16">
      <c r="B82" t="s">
        <v>223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>
        <v>22480.017</v>
      </c>
      <c r="N82" s="14"/>
      <c r="O82" s="14"/>
      <c r="P82" s="14">
        <f t="shared" si="3"/>
        <v>22480.017</v>
      </c>
    </row>
    <row r="83" spans="1:16">
      <c r="A83" s="11"/>
      <c r="B83" s="11" t="s">
        <v>1196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>
        <v>23400</v>
      </c>
      <c r="N83" s="13"/>
      <c r="O83" s="13"/>
      <c r="P83" s="13">
        <f t="shared" si="3"/>
        <v>23400</v>
      </c>
    </row>
    <row r="84" spans="1:16">
      <c r="B84" t="s">
        <v>1197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>
        <v>1000</v>
      </c>
      <c r="N84" s="14"/>
      <c r="O84" s="14"/>
      <c r="P84" s="14">
        <f t="shared" si="3"/>
        <v>1000</v>
      </c>
    </row>
    <row r="85" spans="1:16">
      <c r="A85" s="11"/>
      <c r="B85" s="11" t="s">
        <v>1198</v>
      </c>
      <c r="C85" s="13"/>
      <c r="D85" s="13"/>
      <c r="E85" s="13"/>
      <c r="F85" s="13"/>
      <c r="G85" s="13"/>
      <c r="H85" s="13"/>
      <c r="I85" s="13"/>
      <c r="J85" s="13"/>
      <c r="K85" s="13">
        <v>17094.996999999999</v>
      </c>
      <c r="L85" s="13"/>
      <c r="M85" s="13"/>
      <c r="N85" s="13"/>
      <c r="O85" s="13"/>
      <c r="P85" s="13">
        <f t="shared" si="3"/>
        <v>17094.996999999999</v>
      </c>
    </row>
    <row r="86" spans="1:16">
      <c r="B86" t="s">
        <v>1199</v>
      </c>
      <c r="C86" s="14"/>
      <c r="D86" s="14"/>
      <c r="E86" s="14"/>
      <c r="F86" s="14">
        <v>8000</v>
      </c>
      <c r="G86" s="14"/>
      <c r="H86" s="14"/>
      <c r="I86" s="14"/>
      <c r="J86" s="14"/>
      <c r="K86" s="14"/>
      <c r="L86" s="14"/>
      <c r="M86" s="14"/>
      <c r="N86" s="14"/>
      <c r="O86" s="14"/>
      <c r="P86" s="14">
        <f t="shared" si="3"/>
        <v>8000</v>
      </c>
    </row>
    <row r="87" spans="1:16">
      <c r="A87" s="11"/>
      <c r="B87" s="11" t="s">
        <v>1200</v>
      </c>
      <c r="C87" s="13"/>
      <c r="D87" s="13"/>
      <c r="E87" s="13"/>
      <c r="F87" s="13">
        <v>23000</v>
      </c>
      <c r="G87" s="13"/>
      <c r="H87" s="13"/>
      <c r="I87" s="13"/>
      <c r="J87" s="13"/>
      <c r="K87" s="13"/>
      <c r="L87" s="13"/>
      <c r="M87" s="13"/>
      <c r="N87" s="13"/>
      <c r="O87" s="13"/>
      <c r="P87" s="13">
        <f t="shared" si="3"/>
        <v>23000</v>
      </c>
    </row>
    <row r="88" spans="1:16">
      <c r="B88" t="s">
        <v>224</v>
      </c>
      <c r="C88" s="14"/>
      <c r="D88" s="14"/>
      <c r="E88" s="14"/>
      <c r="F88" s="14">
        <v>3002.739</v>
      </c>
      <c r="G88" s="14"/>
      <c r="H88" s="14"/>
      <c r="I88" s="14"/>
      <c r="J88" s="14"/>
      <c r="K88" s="14"/>
      <c r="L88" s="14"/>
      <c r="M88" s="14"/>
      <c r="N88" s="14"/>
      <c r="O88" s="14"/>
      <c r="P88" s="14">
        <f t="shared" si="3"/>
        <v>3002.739</v>
      </c>
    </row>
    <row r="89" spans="1:16">
      <c r="A89" s="11"/>
      <c r="B89" s="11" t="s">
        <v>225</v>
      </c>
      <c r="C89" s="13"/>
      <c r="D89" s="13"/>
      <c r="E89" s="13"/>
      <c r="F89" s="13">
        <v>3652.9940000000001</v>
      </c>
      <c r="G89" s="13"/>
      <c r="H89" s="13"/>
      <c r="I89" s="13"/>
      <c r="J89" s="13"/>
      <c r="K89" s="13"/>
      <c r="L89" s="13"/>
      <c r="M89" s="13"/>
      <c r="N89" s="13"/>
      <c r="O89" s="13"/>
      <c r="P89" s="13">
        <f t="shared" si="3"/>
        <v>3652.9940000000001</v>
      </c>
    </row>
    <row r="90" spans="1:16">
      <c r="B90" t="s">
        <v>226</v>
      </c>
      <c r="C90" s="14"/>
      <c r="D90" s="14"/>
      <c r="E90" s="14"/>
      <c r="F90" s="14">
        <v>4874.29</v>
      </c>
      <c r="G90" s="14"/>
      <c r="H90" s="14"/>
      <c r="I90" s="14"/>
      <c r="J90" s="14"/>
      <c r="K90" s="14"/>
      <c r="L90" s="14"/>
      <c r="M90" s="14"/>
      <c r="N90" s="14"/>
      <c r="O90" s="14"/>
      <c r="P90" s="14">
        <f t="shared" si="3"/>
        <v>4874.29</v>
      </c>
    </row>
    <row r="91" spans="1:16">
      <c r="A91" s="11"/>
      <c r="B91" s="11" t="s">
        <v>227</v>
      </c>
      <c r="C91" s="13"/>
      <c r="D91" s="13"/>
      <c r="E91" s="13"/>
      <c r="F91" s="13">
        <v>5845.9650000000001</v>
      </c>
      <c r="G91" s="13"/>
      <c r="H91" s="13"/>
      <c r="I91" s="13"/>
      <c r="J91" s="13"/>
      <c r="K91" s="13"/>
      <c r="L91" s="13"/>
      <c r="M91" s="13"/>
      <c r="N91" s="13"/>
      <c r="O91" s="13"/>
      <c r="P91" s="13">
        <f t="shared" si="3"/>
        <v>5845.9650000000001</v>
      </c>
    </row>
    <row r="92" spans="1:16">
      <c r="B92" t="s">
        <v>228</v>
      </c>
      <c r="C92" s="14"/>
      <c r="D92" s="14"/>
      <c r="E92" s="14"/>
      <c r="F92" s="14">
        <v>5942.3680000000004</v>
      </c>
      <c r="G92" s="14"/>
      <c r="H92" s="14"/>
      <c r="I92" s="14"/>
      <c r="J92" s="14"/>
      <c r="K92" s="14"/>
      <c r="L92" s="14"/>
      <c r="M92" s="14"/>
      <c r="N92" s="14"/>
      <c r="O92" s="14"/>
      <c r="P92" s="14">
        <f t="shared" si="3"/>
        <v>5942.3680000000004</v>
      </c>
    </row>
    <row r="93" spans="1:16">
      <c r="A93" s="11"/>
      <c r="B93" s="11" t="s">
        <v>229</v>
      </c>
      <c r="C93" s="13"/>
      <c r="D93" s="13"/>
      <c r="E93" s="13"/>
      <c r="F93" s="13">
        <v>6422.0150000000003</v>
      </c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6422.0150000000003</v>
      </c>
    </row>
    <row r="94" spans="1:16">
      <c r="B94" t="s">
        <v>230</v>
      </c>
      <c r="C94" s="14"/>
      <c r="D94" s="14"/>
      <c r="E94" s="14"/>
      <c r="F94" s="14">
        <v>5683.3230000000003</v>
      </c>
      <c r="G94" s="14"/>
      <c r="H94" s="14"/>
      <c r="I94" s="14"/>
      <c r="J94" s="14"/>
      <c r="K94" s="14"/>
      <c r="L94" s="14"/>
      <c r="M94" s="14"/>
      <c r="N94" s="14"/>
      <c r="O94" s="14"/>
      <c r="P94" s="14">
        <f t="shared" si="3"/>
        <v>5683.3230000000003</v>
      </c>
    </row>
    <row r="95" spans="1:16">
      <c r="A95" s="11"/>
      <c r="B95" s="11" t="s">
        <v>231</v>
      </c>
      <c r="C95" s="13"/>
      <c r="D95" s="13"/>
      <c r="E95" s="13"/>
      <c r="F95" s="13">
        <v>8501.3060000000005</v>
      </c>
      <c r="G95" s="13"/>
      <c r="H95" s="13"/>
      <c r="I95" s="13"/>
      <c r="J95" s="13"/>
      <c r="K95" s="13"/>
      <c r="L95" s="13"/>
      <c r="M95" s="13"/>
      <c r="N95" s="13"/>
      <c r="O95" s="13"/>
      <c r="P95" s="13">
        <f t="shared" si="3"/>
        <v>8501.3060000000005</v>
      </c>
    </row>
    <row r="96" spans="1:16">
      <c r="B96" t="s">
        <v>1201</v>
      </c>
      <c r="C96" s="14"/>
      <c r="D96" s="14"/>
      <c r="E96" s="14"/>
      <c r="F96" s="14"/>
      <c r="G96" s="14"/>
      <c r="H96" s="14"/>
      <c r="I96" s="14">
        <v>388901.87800000003</v>
      </c>
      <c r="J96" s="14"/>
      <c r="K96" s="14"/>
      <c r="L96" s="14"/>
      <c r="M96" s="14"/>
      <c r="N96" s="14"/>
      <c r="O96" s="14"/>
      <c r="P96" s="14">
        <f t="shared" si="3"/>
        <v>388901.87800000003</v>
      </c>
    </row>
    <row r="97" spans="1:16">
      <c r="A97" s="11"/>
      <c r="B97" s="11" t="s">
        <v>1202</v>
      </c>
      <c r="C97" s="13"/>
      <c r="D97" s="13"/>
      <c r="E97" s="13"/>
      <c r="F97" s="13"/>
      <c r="G97" s="13"/>
      <c r="H97" s="13"/>
      <c r="I97" s="13">
        <v>-243721.53099999999</v>
      </c>
      <c r="J97" s="13"/>
      <c r="K97" s="13"/>
      <c r="L97" s="13"/>
      <c r="M97" s="13"/>
      <c r="N97" s="13">
        <v>294006.40100000001</v>
      </c>
      <c r="O97" s="13"/>
      <c r="P97" s="13">
        <f t="shared" si="3"/>
        <v>50284.870000000024</v>
      </c>
    </row>
    <row r="98" spans="1:16">
      <c r="B98" t="s">
        <v>1203</v>
      </c>
      <c r="C98" s="14"/>
      <c r="D98" s="14"/>
      <c r="E98" s="14"/>
      <c r="F98" s="14"/>
      <c r="G98" s="14"/>
      <c r="H98" s="14"/>
      <c r="I98" s="14">
        <v>400369.18099999998</v>
      </c>
      <c r="J98" s="14"/>
      <c r="K98" s="14"/>
      <c r="L98" s="14"/>
      <c r="M98" s="14"/>
      <c r="N98" s="14">
        <v>127112.692</v>
      </c>
      <c r="O98" s="14">
        <v>4138.45</v>
      </c>
      <c r="P98" s="14">
        <f t="shared" si="3"/>
        <v>531620.32299999997</v>
      </c>
    </row>
    <row r="99" spans="1:16" ht="15" thickBot="1">
      <c r="B99" s="70" t="s">
        <v>232</v>
      </c>
      <c r="C99" s="248"/>
      <c r="D99" s="71">
        <f t="shared" ref="D99:P99" si="4">D79+SUM(D81:D98)</f>
        <v>535800.96400000004</v>
      </c>
      <c r="E99" s="71">
        <f t="shared" si="4"/>
        <v>41046.133000000002</v>
      </c>
      <c r="F99" s="71">
        <f t="shared" si="4"/>
        <v>137765.74</v>
      </c>
      <c r="G99" s="71">
        <f t="shared" si="4"/>
        <v>1400000.0050000004</v>
      </c>
      <c r="H99" s="71">
        <f t="shared" si="4"/>
        <v>11599999.982999999</v>
      </c>
      <c r="I99" s="71">
        <f t="shared" si="4"/>
        <v>10510468.328065721</v>
      </c>
      <c r="J99" s="71">
        <f t="shared" si="4"/>
        <v>2782235.0229999996</v>
      </c>
      <c r="K99" s="71">
        <f t="shared" si="4"/>
        <v>494864.99699999997</v>
      </c>
      <c r="L99" s="71">
        <f t="shared" si="4"/>
        <v>62055.817999999999</v>
      </c>
      <c r="M99" s="71">
        <f t="shared" si="4"/>
        <v>70379.209999999992</v>
      </c>
      <c r="N99" s="71">
        <f t="shared" si="4"/>
        <v>5021440.0249999985</v>
      </c>
      <c r="O99" s="71">
        <f t="shared" si="4"/>
        <v>590101.4</v>
      </c>
      <c r="P99" s="71">
        <f t="shared" si="4"/>
        <v>33246157.626065716</v>
      </c>
    </row>
    <row r="100" spans="1:16" ht="6" customHeight="1" thickTop="1"/>
    <row r="101" spans="1:16">
      <c r="B101" t="s">
        <v>1204</v>
      </c>
    </row>
    <row r="102" spans="1:16">
      <c r="B102" t="s">
        <v>1205</v>
      </c>
    </row>
  </sheetData>
  <mergeCells count="2">
    <mergeCell ref="D4:H4"/>
    <mergeCell ref="I4:M4"/>
  </mergeCells>
  <hyperlinks>
    <hyperlink ref="B1" location="Efnisyfirlit!A1" display="Efnisyfirlit" xr:uid="{D8FBEDC1-71EB-49B4-9A79-B43A078967D2}"/>
  </hyperlinks>
  <pageMargins left="0.7" right="0.7" top="0.75" bottom="0.75" header="0.3" footer="0.3"/>
  <ignoredErrors>
    <ignoredError sqref="P10:P9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011E-7BC2-486A-A69E-4FBB87B5ADC5}">
  <dimension ref="A1:J49"/>
  <sheetViews>
    <sheetView workbookViewId="0"/>
  </sheetViews>
  <sheetFormatPr defaultRowHeight="14.5"/>
  <cols>
    <col min="1" max="1" width="30.6328125" customWidth="1"/>
    <col min="2" max="2" width="13.36328125" customWidth="1"/>
    <col min="3" max="3" width="14.6328125" customWidth="1"/>
    <col min="4" max="4" width="15.36328125" customWidth="1"/>
    <col min="5" max="5" width="14.81640625" customWidth="1"/>
    <col min="6" max="6" width="12.08984375" customWidth="1"/>
    <col min="7" max="7" width="14.36328125" customWidth="1"/>
    <col min="8" max="8" width="12.1796875" customWidth="1"/>
    <col min="9" max="9" width="12.90625" customWidth="1"/>
  </cols>
  <sheetData>
    <row r="1" spans="1:10">
      <c r="A1" s="221" t="s">
        <v>1188</v>
      </c>
    </row>
    <row r="2" spans="1:10" ht="15.5">
      <c r="A2" s="58" t="s">
        <v>1206</v>
      </c>
      <c r="B2" s="72"/>
      <c r="C2" s="72"/>
      <c r="D2" s="72"/>
      <c r="E2" s="72"/>
      <c r="F2" s="72"/>
      <c r="G2" s="72"/>
      <c r="I2" s="2"/>
    </row>
    <row r="3" spans="1:10">
      <c r="A3" s="72"/>
      <c r="B3" s="72"/>
      <c r="C3" s="72"/>
      <c r="D3" s="72"/>
      <c r="E3" s="72"/>
      <c r="F3" s="72"/>
      <c r="G3" s="72"/>
      <c r="I3" s="2"/>
    </row>
    <row r="4" spans="1:10">
      <c r="A4" s="72"/>
      <c r="B4" s="62"/>
      <c r="C4" s="73" t="s">
        <v>233</v>
      </c>
      <c r="D4" s="62"/>
      <c r="E4" s="62" t="s">
        <v>233</v>
      </c>
      <c r="F4" s="62"/>
      <c r="G4" s="63" t="s">
        <v>233</v>
      </c>
      <c r="H4" s="62"/>
      <c r="I4" s="62"/>
    </row>
    <row r="5" spans="1:10">
      <c r="A5" s="72"/>
      <c r="B5" s="8" t="s">
        <v>234</v>
      </c>
      <c r="C5" s="223" t="s">
        <v>235</v>
      </c>
      <c r="D5" s="8"/>
      <c r="E5" s="8" t="s">
        <v>236</v>
      </c>
      <c r="F5" s="8"/>
      <c r="G5" s="65" t="s">
        <v>237</v>
      </c>
      <c r="H5" s="8"/>
      <c r="I5" s="8"/>
    </row>
    <row r="6" spans="1:10">
      <c r="A6" s="66" t="s">
        <v>67</v>
      </c>
      <c r="B6" s="10" t="s">
        <v>238</v>
      </c>
      <c r="C6" s="74" t="s">
        <v>239</v>
      </c>
      <c r="D6" s="10" t="s">
        <v>240</v>
      </c>
      <c r="E6" s="10" t="s">
        <v>241</v>
      </c>
      <c r="F6" s="10" t="s">
        <v>242</v>
      </c>
      <c r="G6" s="75" t="s">
        <v>243</v>
      </c>
      <c r="H6" s="10" t="s">
        <v>244</v>
      </c>
      <c r="I6" s="10" t="s">
        <v>152</v>
      </c>
    </row>
    <row r="7" spans="1:10" ht="7.75" customHeight="1"/>
    <row r="8" spans="1:10">
      <c r="A8" s="11" t="s">
        <v>245</v>
      </c>
      <c r="B8" s="13">
        <v>6540890.3300000001</v>
      </c>
      <c r="C8" s="13"/>
      <c r="D8" s="13">
        <v>253069.3</v>
      </c>
      <c r="E8" s="13">
        <v>73822.433000000005</v>
      </c>
      <c r="F8" s="13">
        <v>294437.16200000001</v>
      </c>
      <c r="G8" s="13">
        <v>38993.788999999997</v>
      </c>
      <c r="H8" s="13">
        <v>46395.881000000001</v>
      </c>
      <c r="I8" s="18">
        <v>7247608.8949999996</v>
      </c>
      <c r="J8" s="14"/>
    </row>
    <row r="9" spans="1:10">
      <c r="A9" t="s">
        <v>246</v>
      </c>
      <c r="B9" s="14">
        <v>161686.22700000001</v>
      </c>
      <c r="C9" s="14"/>
      <c r="D9" s="14">
        <v>5138.7160000000003</v>
      </c>
      <c r="E9" s="14">
        <v>2423.3130000000001</v>
      </c>
      <c r="F9" s="14"/>
      <c r="G9" s="14"/>
      <c r="H9" s="14"/>
      <c r="I9" s="19">
        <v>169248.25599999999</v>
      </c>
    </row>
    <row r="10" spans="1:10">
      <c r="A10" s="11" t="s">
        <v>154</v>
      </c>
      <c r="B10" s="13">
        <v>1014851.731</v>
      </c>
      <c r="C10" s="13"/>
      <c r="D10" s="13">
        <v>19288.52</v>
      </c>
      <c r="E10" s="13">
        <v>17068.295999999998</v>
      </c>
      <c r="F10" s="13">
        <v>54172.851999999999</v>
      </c>
      <c r="G10" s="13">
        <v>5248.9459999999999</v>
      </c>
      <c r="H10" s="13"/>
      <c r="I10" s="18">
        <v>1110630.345</v>
      </c>
    </row>
    <row r="11" spans="1:10">
      <c r="A11" t="s">
        <v>247</v>
      </c>
      <c r="B11" s="14">
        <v>504043.05699999997</v>
      </c>
      <c r="C11" s="14"/>
      <c r="D11" s="14">
        <v>22150.967000000001</v>
      </c>
      <c r="E11" s="14">
        <v>8871.7459999999992</v>
      </c>
      <c r="F11" s="14">
        <v>39577.233999999997</v>
      </c>
      <c r="G11" s="14">
        <v>2794.7669999999998</v>
      </c>
      <c r="H11" s="14"/>
      <c r="I11" s="19">
        <v>577437.77099999995</v>
      </c>
    </row>
    <row r="12" spans="1:10">
      <c r="A12" s="11" t="s">
        <v>157</v>
      </c>
      <c r="B12" s="13">
        <v>1388383.3430000001</v>
      </c>
      <c r="C12" s="13"/>
      <c r="D12" s="13">
        <v>33282.980000000003</v>
      </c>
      <c r="E12" s="13">
        <v>18860.706999999999</v>
      </c>
      <c r="F12" s="13">
        <v>116848.783</v>
      </c>
      <c r="G12" s="13">
        <v>21618.858</v>
      </c>
      <c r="H12" s="13">
        <v>34603.877</v>
      </c>
      <c r="I12" s="18">
        <v>1613598.548</v>
      </c>
    </row>
    <row r="13" spans="1:10">
      <c r="A13" t="s">
        <v>248</v>
      </c>
      <c r="B13" s="14">
        <v>1076237.0109999999</v>
      </c>
      <c r="C13" s="14"/>
      <c r="D13" s="14">
        <v>12488.871999999999</v>
      </c>
      <c r="E13" s="14">
        <v>9763.7450000000008</v>
      </c>
      <c r="F13" s="14">
        <v>39711.881999999998</v>
      </c>
      <c r="G13" s="14">
        <v>3433.8870000000002</v>
      </c>
      <c r="H13" s="14"/>
      <c r="I13" s="19">
        <v>1141635.3970000001</v>
      </c>
    </row>
    <row r="14" spans="1:10">
      <c r="A14" s="11" t="s">
        <v>160</v>
      </c>
      <c r="B14" s="13">
        <v>515567.82900000003</v>
      </c>
      <c r="C14" s="13"/>
      <c r="D14" s="13">
        <v>20937.366999999998</v>
      </c>
      <c r="E14" s="13">
        <v>9799.9310000000005</v>
      </c>
      <c r="F14" s="13">
        <v>12529.112999999999</v>
      </c>
      <c r="G14" s="13">
        <v>343.71600000000001</v>
      </c>
      <c r="H14" s="13"/>
      <c r="I14" s="18">
        <v>559177.95600000001</v>
      </c>
    </row>
    <row r="15" spans="1:10">
      <c r="A15" t="s">
        <v>161</v>
      </c>
      <c r="B15" s="14">
        <v>115680.041</v>
      </c>
      <c r="C15" s="14"/>
      <c r="D15" s="14">
        <v>2019.318</v>
      </c>
      <c r="E15" s="14"/>
      <c r="F15" s="14"/>
      <c r="G15" s="14"/>
      <c r="H15" s="14"/>
      <c r="I15" s="19">
        <v>117699.359</v>
      </c>
    </row>
    <row r="16" spans="1:10">
      <c r="A16" s="11" t="s">
        <v>163</v>
      </c>
      <c r="B16" s="13">
        <v>201665.715</v>
      </c>
      <c r="C16" s="13"/>
      <c r="D16" s="13"/>
      <c r="E16" s="13">
        <v>1344.308</v>
      </c>
      <c r="F16" s="13"/>
      <c r="G16" s="13"/>
      <c r="H16" s="13"/>
      <c r="I16" s="18">
        <v>203010.02299999999</v>
      </c>
    </row>
    <row r="17" spans="1:9">
      <c r="A17" t="s">
        <v>1207</v>
      </c>
      <c r="B17" s="14">
        <v>594658.25800000003</v>
      </c>
      <c r="C17" s="14"/>
      <c r="D17" s="14">
        <v>5559.6660000000002</v>
      </c>
      <c r="E17" s="14">
        <v>5964.45</v>
      </c>
      <c r="F17" s="14"/>
      <c r="G17" s="14"/>
      <c r="H17" s="14"/>
      <c r="I17" s="19">
        <v>606182.37399999995</v>
      </c>
    </row>
    <row r="18" spans="1:9">
      <c r="A18" s="11" t="s">
        <v>1208</v>
      </c>
      <c r="B18" s="13">
        <v>23943.353999999999</v>
      </c>
      <c r="C18" s="13"/>
      <c r="D18" s="13"/>
      <c r="E18" s="13"/>
      <c r="F18" s="13"/>
      <c r="G18" s="13"/>
      <c r="H18" s="13"/>
      <c r="I18" s="18">
        <v>23943.353999999999</v>
      </c>
    </row>
    <row r="19" spans="1:9">
      <c r="A19" t="s">
        <v>249</v>
      </c>
      <c r="B19" s="14">
        <v>99333.429000000004</v>
      </c>
      <c r="C19" s="14"/>
      <c r="D19" s="14">
        <v>1323.1369999999999</v>
      </c>
      <c r="E19" s="14"/>
      <c r="F19" s="14"/>
      <c r="G19" s="14">
        <v>1071.8879999999999</v>
      </c>
      <c r="H19" s="14"/>
      <c r="I19" s="19">
        <v>101728.454</v>
      </c>
    </row>
    <row r="20" spans="1:9">
      <c r="A20" s="11" t="s">
        <v>250</v>
      </c>
      <c r="B20" s="13">
        <v>129201.33500000001</v>
      </c>
      <c r="C20" s="13"/>
      <c r="D20" s="13"/>
      <c r="E20" s="13"/>
      <c r="F20" s="13">
        <v>5890.4780000000001</v>
      </c>
      <c r="G20" s="13"/>
      <c r="H20" s="13"/>
      <c r="I20" s="18">
        <v>135091.81299999999</v>
      </c>
    </row>
    <row r="21" spans="1:9">
      <c r="A21" t="s">
        <v>251</v>
      </c>
      <c r="B21" s="14">
        <v>492772.08199999999</v>
      </c>
      <c r="C21" s="14"/>
      <c r="D21" s="14">
        <v>258.82100000000003</v>
      </c>
      <c r="E21" s="14">
        <v>2240.5140000000001</v>
      </c>
      <c r="F21" s="14">
        <v>4049.3969999999999</v>
      </c>
      <c r="G21" s="14"/>
      <c r="H21" s="14"/>
      <c r="I21" s="19">
        <v>499320.81400000001</v>
      </c>
    </row>
    <row r="22" spans="1:9">
      <c r="A22" s="11" t="s">
        <v>183</v>
      </c>
      <c r="B22" s="13">
        <v>529172.02500000002</v>
      </c>
      <c r="C22" s="13"/>
      <c r="D22" s="13">
        <v>1563.04</v>
      </c>
      <c r="E22" s="13">
        <v>6782.0010000000002</v>
      </c>
      <c r="F22" s="13">
        <v>26828.19</v>
      </c>
      <c r="G22" s="13">
        <v>6262.8339999999998</v>
      </c>
      <c r="H22" s="13"/>
      <c r="I22" s="18">
        <v>570608.09</v>
      </c>
    </row>
    <row r="23" spans="1:9">
      <c r="A23" t="s">
        <v>252</v>
      </c>
      <c r="B23" s="14">
        <v>324030.80599999998</v>
      </c>
      <c r="C23" s="14"/>
      <c r="D23" s="14">
        <v>2389.9180000000001</v>
      </c>
      <c r="E23" s="14">
        <v>4140.3130000000001</v>
      </c>
      <c r="F23" s="14">
        <v>10316.923000000001</v>
      </c>
      <c r="G23" s="14"/>
      <c r="H23" s="14"/>
      <c r="I23" s="19">
        <v>340877.96</v>
      </c>
    </row>
    <row r="24" spans="1:9">
      <c r="A24" s="11" t="s">
        <v>253</v>
      </c>
      <c r="B24" s="13">
        <v>1972031.858</v>
      </c>
      <c r="C24" s="13"/>
      <c r="D24" s="13">
        <v>10937.716</v>
      </c>
      <c r="E24" s="13">
        <v>6852.6</v>
      </c>
      <c r="F24" s="13">
        <v>40778.514999999999</v>
      </c>
      <c r="G24" s="13"/>
      <c r="H24" s="13"/>
      <c r="I24" s="18">
        <v>2030600.689</v>
      </c>
    </row>
    <row r="25" spans="1:9">
      <c r="A25" t="s">
        <v>254</v>
      </c>
      <c r="B25" s="14">
        <v>334704.875</v>
      </c>
      <c r="C25" s="14"/>
      <c r="D25" s="14"/>
      <c r="E25" s="14">
        <v>6138.835</v>
      </c>
      <c r="F25" s="14"/>
      <c r="G25" s="14"/>
      <c r="H25" s="14">
        <v>13642.195</v>
      </c>
      <c r="I25" s="19">
        <v>354485.90500000003</v>
      </c>
    </row>
    <row r="26" spans="1:9">
      <c r="A26" s="11" t="s">
        <v>255</v>
      </c>
      <c r="B26" s="13">
        <v>430819.40100000001</v>
      </c>
      <c r="C26" s="13"/>
      <c r="D26" s="13"/>
      <c r="E26" s="13">
        <v>1344.308</v>
      </c>
      <c r="F26" s="13"/>
      <c r="G26" s="13"/>
      <c r="H26" s="13"/>
      <c r="I26" s="18">
        <v>432163.70899999997</v>
      </c>
    </row>
    <row r="27" spans="1:9">
      <c r="A27" t="s">
        <v>209</v>
      </c>
      <c r="B27" s="14">
        <v>116553.629</v>
      </c>
      <c r="C27" s="14"/>
      <c r="D27" s="14"/>
      <c r="E27" s="14"/>
      <c r="F27" s="14"/>
      <c r="G27" s="14"/>
      <c r="H27" s="14"/>
      <c r="I27" s="19">
        <v>116553.629</v>
      </c>
    </row>
    <row r="28" spans="1:9">
      <c r="A28" s="11" t="s">
        <v>256</v>
      </c>
      <c r="B28" s="13">
        <v>1524208.821</v>
      </c>
      <c r="C28" s="13"/>
      <c r="D28" s="13">
        <v>9395.8150000000005</v>
      </c>
      <c r="E28" s="13">
        <v>13440.401</v>
      </c>
      <c r="F28" s="13">
        <v>43545.966</v>
      </c>
      <c r="G28" s="13">
        <v>492.94400000000002</v>
      </c>
      <c r="H28" s="13">
        <v>20061.536</v>
      </c>
      <c r="I28" s="18">
        <v>1611145.483</v>
      </c>
    </row>
    <row r="29" spans="1:9">
      <c r="A29" s="249" t="s">
        <v>207</v>
      </c>
      <c r="B29" s="17">
        <v>127801.815</v>
      </c>
      <c r="C29" s="17"/>
      <c r="D29" s="17">
        <v>195.84700000000001</v>
      </c>
      <c r="E29" s="17">
        <v>1142.0989999999999</v>
      </c>
      <c r="F29" s="17"/>
      <c r="G29" s="17"/>
      <c r="H29" s="17"/>
      <c r="I29" s="250">
        <v>129139.761</v>
      </c>
    </row>
    <row r="30" spans="1:9">
      <c r="A30" s="24"/>
      <c r="B30" s="19">
        <v>18218236.971999999</v>
      </c>
      <c r="C30" s="19">
        <v>0</v>
      </c>
      <c r="D30" s="19">
        <v>400000</v>
      </c>
      <c r="E30" s="19">
        <v>190000</v>
      </c>
      <c r="F30" s="19">
        <v>688686.495</v>
      </c>
      <c r="G30" s="19">
        <v>80261.629000000001</v>
      </c>
      <c r="H30" s="19">
        <v>114703.489</v>
      </c>
      <c r="I30" s="19">
        <v>19691888.585000001</v>
      </c>
    </row>
    <row r="31" spans="1:9" ht="7.75" customHeight="1">
      <c r="B31" s="14"/>
      <c r="C31" s="14"/>
      <c r="D31" s="14"/>
      <c r="E31" s="14"/>
      <c r="F31" s="14"/>
      <c r="G31" s="14"/>
      <c r="H31" s="14"/>
      <c r="I31" s="14"/>
    </row>
    <row r="32" spans="1:9">
      <c r="A32" s="24" t="s">
        <v>258</v>
      </c>
      <c r="B32" s="14"/>
      <c r="C32" s="14"/>
      <c r="D32" s="14"/>
      <c r="E32" s="14"/>
      <c r="F32" s="14"/>
      <c r="G32" s="14"/>
      <c r="H32" s="14"/>
      <c r="I32" s="14"/>
    </row>
    <row r="33" spans="1:9">
      <c r="A33" s="11" t="s">
        <v>259</v>
      </c>
      <c r="B33" s="13">
        <v>75400</v>
      </c>
      <c r="C33" s="13"/>
      <c r="D33" s="13"/>
      <c r="E33" s="13"/>
      <c r="F33" s="13"/>
      <c r="G33" s="13"/>
      <c r="H33" s="13"/>
      <c r="I33" s="13">
        <v>75400</v>
      </c>
    </row>
    <row r="34" spans="1:9">
      <c r="A34" t="s">
        <v>260</v>
      </c>
      <c r="B34" s="14">
        <v>6695.74</v>
      </c>
      <c r="C34" s="14"/>
      <c r="D34" s="14"/>
      <c r="E34" s="14"/>
      <c r="F34" s="14"/>
      <c r="G34" s="14"/>
      <c r="H34" s="14"/>
      <c r="I34" s="14">
        <v>6695.74</v>
      </c>
    </row>
    <row r="35" spans="1:9">
      <c r="A35" s="11" t="s">
        <v>1209</v>
      </c>
      <c r="B35" s="13"/>
      <c r="C35" s="13"/>
      <c r="D35" s="13"/>
      <c r="E35" s="13"/>
      <c r="F35" s="13"/>
      <c r="G35" s="13"/>
      <c r="H35" s="13">
        <v>5967.5</v>
      </c>
      <c r="I35" s="13">
        <v>5967.5</v>
      </c>
    </row>
    <row r="36" spans="1:9" ht="7.75" customHeight="1">
      <c r="B36" s="14"/>
      <c r="C36" s="14"/>
      <c r="D36" s="14"/>
      <c r="E36" s="14"/>
      <c r="F36" s="14"/>
      <c r="G36" s="14"/>
      <c r="H36" s="14"/>
      <c r="I36" s="14"/>
    </row>
    <row r="37" spans="1:9">
      <c r="A37" s="24" t="s">
        <v>261</v>
      </c>
      <c r="B37" s="14"/>
      <c r="C37" s="14"/>
      <c r="D37" s="14"/>
      <c r="E37" s="14"/>
      <c r="F37" s="14"/>
      <c r="G37" s="14"/>
      <c r="H37" s="14"/>
      <c r="I37" s="14"/>
    </row>
    <row r="38" spans="1:9">
      <c r="A38" s="11" t="s">
        <v>262</v>
      </c>
      <c r="B38" s="13"/>
      <c r="C38" s="13">
        <v>24775.992999999999</v>
      </c>
      <c r="D38" s="13"/>
      <c r="E38" s="13"/>
      <c r="F38" s="13"/>
      <c r="G38" s="13"/>
      <c r="H38" s="13"/>
      <c r="I38" s="13">
        <v>24775.992999999999</v>
      </c>
    </row>
    <row r="39" spans="1:9">
      <c r="A39" t="s">
        <v>263</v>
      </c>
      <c r="B39" s="14"/>
      <c r="C39" s="14">
        <v>147400</v>
      </c>
      <c r="D39" s="14"/>
      <c r="E39" s="14"/>
      <c r="F39" s="14"/>
      <c r="G39" s="14"/>
      <c r="H39" s="14"/>
      <c r="I39" s="14">
        <v>147400</v>
      </c>
    </row>
    <row r="40" spans="1:9">
      <c r="A40" s="11" t="s">
        <v>258</v>
      </c>
      <c r="B40" s="13"/>
      <c r="C40" s="13">
        <v>133377.16399999999</v>
      </c>
      <c r="D40" s="13"/>
      <c r="E40" s="13"/>
      <c r="F40" s="13"/>
      <c r="G40" s="13"/>
      <c r="H40" s="13"/>
      <c r="I40" s="13">
        <v>133377.16399999999</v>
      </c>
    </row>
    <row r="41" spans="1:9" ht="7.75" customHeight="1">
      <c r="B41" s="14"/>
      <c r="C41" s="14"/>
      <c r="D41" s="14"/>
      <c r="E41" s="14"/>
      <c r="F41" s="14"/>
      <c r="G41" s="14"/>
      <c r="H41" s="14"/>
      <c r="I41" s="14"/>
    </row>
    <row r="42" spans="1:9">
      <c r="A42" s="24" t="s">
        <v>264</v>
      </c>
      <c r="B42" s="14"/>
      <c r="C42" s="14"/>
      <c r="D42" s="14"/>
      <c r="E42" s="14"/>
      <c r="F42" s="14"/>
      <c r="G42" s="14"/>
      <c r="H42" s="14"/>
      <c r="I42" s="14"/>
    </row>
    <row r="43" spans="1:9">
      <c r="A43" s="11" t="s">
        <v>110</v>
      </c>
      <c r="B43" s="13"/>
      <c r="C43" s="13"/>
      <c r="D43" s="13"/>
      <c r="E43" s="13"/>
      <c r="F43" s="13"/>
      <c r="G43" s="13"/>
      <c r="H43" s="13"/>
      <c r="I43" s="13">
        <v>605000</v>
      </c>
    </row>
    <row r="44" spans="1:9" ht="8.4" customHeight="1">
      <c r="B44" s="14"/>
      <c r="C44" s="14"/>
      <c r="D44" s="14"/>
      <c r="E44" s="14"/>
      <c r="F44" s="14"/>
      <c r="G44" s="14"/>
      <c r="H44" s="14"/>
      <c r="I44" s="14"/>
    </row>
    <row r="45" spans="1:9">
      <c r="A45" t="s">
        <v>265</v>
      </c>
      <c r="B45" s="14">
        <v>-519792.58100000001</v>
      </c>
      <c r="C45" s="14"/>
      <c r="D45" s="14"/>
      <c r="E45" s="14"/>
      <c r="F45" s="14">
        <v>-108467.63099999999</v>
      </c>
      <c r="G45" s="14"/>
      <c r="H45" s="14"/>
      <c r="I45" s="14">
        <v>-628260.21200000006</v>
      </c>
    </row>
    <row r="46" spans="1:9">
      <c r="A46" t="s">
        <v>1210</v>
      </c>
      <c r="B46" s="14">
        <v>822748.603</v>
      </c>
      <c r="C46" s="14"/>
      <c r="D46" s="14"/>
      <c r="E46" s="14"/>
      <c r="F46" s="14">
        <v>127881.136</v>
      </c>
      <c r="G46" s="14"/>
      <c r="H46" s="14"/>
      <c r="I46" s="14">
        <v>950629.73900000006</v>
      </c>
    </row>
    <row r="47" spans="1:9" ht="7.75" customHeight="1">
      <c r="B47" s="14"/>
      <c r="C47" s="14"/>
      <c r="D47" s="14"/>
      <c r="E47" s="14"/>
      <c r="F47" s="14"/>
      <c r="G47" s="14"/>
      <c r="H47" s="14"/>
      <c r="I47" s="14"/>
    </row>
    <row r="48" spans="1:9" ht="15" thickBot="1">
      <c r="A48" s="251" t="s">
        <v>257</v>
      </c>
      <c r="B48" s="252">
        <f>B30+SUM(B33:B46)</f>
        <v>18603288.733999997</v>
      </c>
      <c r="C48" s="252">
        <f t="shared" ref="C48:G48" si="0">C30+SUM(C33:C46)</f>
        <v>305553.15700000001</v>
      </c>
      <c r="D48" s="252">
        <f t="shared" si="0"/>
        <v>400000</v>
      </c>
      <c r="E48" s="252">
        <f t="shared" si="0"/>
        <v>190000</v>
      </c>
      <c r="F48" s="252">
        <f t="shared" si="0"/>
        <v>708100</v>
      </c>
      <c r="G48" s="252">
        <f t="shared" si="0"/>
        <v>80261.629000000001</v>
      </c>
      <c r="H48" s="252">
        <f>H30+SUM(H33:H46)</f>
        <v>120670.989</v>
      </c>
      <c r="I48" s="252">
        <f>I30+SUM(I33:I46)</f>
        <v>21012874.509</v>
      </c>
    </row>
    <row r="49" spans="2:9">
      <c r="B49" s="14"/>
      <c r="C49" s="14"/>
      <c r="D49" s="14"/>
      <c r="E49" s="14"/>
      <c r="F49" s="14"/>
      <c r="G49" s="14"/>
      <c r="H49" s="14"/>
      <c r="I49" s="14"/>
    </row>
  </sheetData>
  <hyperlinks>
    <hyperlink ref="A1" location="Efnisyfirlit!A1" display="Efnisyfirlit" xr:uid="{AB86932A-2EBC-4C87-87C7-9E9F744DB0F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A48C-166D-47A4-8AE3-D011C228E79E}">
  <dimension ref="A1:EK56"/>
  <sheetViews>
    <sheetView workbookViewId="0"/>
  </sheetViews>
  <sheetFormatPr defaultRowHeight="14.5"/>
  <cols>
    <col min="1" max="1" width="31.36328125" customWidth="1"/>
    <col min="2" max="2" width="13.453125" customWidth="1"/>
    <col min="3" max="3" width="13.08984375" customWidth="1"/>
    <col min="4" max="141" width="12.1796875" customWidth="1"/>
  </cols>
  <sheetData>
    <row r="1" spans="1:141">
      <c r="A1" s="221" t="s">
        <v>1188</v>
      </c>
    </row>
    <row r="2" spans="1:141" ht="15.5">
      <c r="B2" s="1" t="s">
        <v>1211</v>
      </c>
    </row>
    <row r="4" spans="1:141" hidden="1">
      <c r="D4" s="78">
        <v>0</v>
      </c>
      <c r="E4" s="78">
        <v>0</v>
      </c>
      <c r="F4" s="78">
        <v>1000</v>
      </c>
      <c r="G4" s="78">
        <v>1000</v>
      </c>
      <c r="H4" s="78">
        <v>1100</v>
      </c>
      <c r="I4" s="78">
        <v>1100</v>
      </c>
      <c r="J4" s="78">
        <v>1300</v>
      </c>
      <c r="K4" s="78">
        <v>1300</v>
      </c>
      <c r="L4" s="78">
        <v>1400</v>
      </c>
      <c r="M4" s="78">
        <v>1400</v>
      </c>
      <c r="N4" s="78">
        <v>1604</v>
      </c>
      <c r="O4" s="78">
        <v>1604</v>
      </c>
      <c r="P4" s="78">
        <v>1606</v>
      </c>
      <c r="Q4" s="78">
        <v>1606</v>
      </c>
      <c r="R4" s="78">
        <v>2000</v>
      </c>
      <c r="S4" s="78">
        <v>2000</v>
      </c>
      <c r="T4" s="78">
        <v>2300</v>
      </c>
      <c r="U4" s="78">
        <v>2300</v>
      </c>
      <c r="V4" s="78">
        <v>2506</v>
      </c>
      <c r="W4" s="78">
        <v>2506</v>
      </c>
      <c r="X4" s="78">
        <v>2510</v>
      </c>
      <c r="Y4" s="78">
        <v>2510</v>
      </c>
      <c r="Z4" s="78">
        <v>3000</v>
      </c>
      <c r="AA4" s="78">
        <v>3000</v>
      </c>
      <c r="AB4" s="78">
        <v>3506</v>
      </c>
      <c r="AC4" s="78">
        <v>3506</v>
      </c>
      <c r="AD4" s="78">
        <v>3511</v>
      </c>
      <c r="AE4" s="78">
        <v>3511</v>
      </c>
      <c r="AF4" s="78">
        <v>3609</v>
      </c>
      <c r="AG4" s="78">
        <v>3609</v>
      </c>
      <c r="AH4" s="78">
        <v>3709</v>
      </c>
      <c r="AI4" s="78">
        <v>3709</v>
      </c>
      <c r="AJ4" s="78">
        <v>3710</v>
      </c>
      <c r="AK4" s="78">
        <v>3710</v>
      </c>
      <c r="AL4" s="78">
        <v>3711</v>
      </c>
      <c r="AM4" s="78">
        <v>3711</v>
      </c>
      <c r="AN4" s="78">
        <v>3713</v>
      </c>
      <c r="AO4" s="78">
        <v>3713</v>
      </c>
      <c r="AP4" s="78">
        <v>3714</v>
      </c>
      <c r="AQ4" s="78">
        <v>3714</v>
      </c>
      <c r="AR4" s="78">
        <v>3811</v>
      </c>
      <c r="AS4" s="78">
        <v>3811</v>
      </c>
      <c r="AT4" s="78">
        <v>4100</v>
      </c>
      <c r="AU4" s="78">
        <v>4100</v>
      </c>
      <c r="AV4" s="78">
        <v>4200</v>
      </c>
      <c r="AW4" s="78">
        <v>4200</v>
      </c>
      <c r="AX4" s="78">
        <v>4502</v>
      </c>
      <c r="AY4" s="78">
        <v>4502</v>
      </c>
      <c r="AZ4" s="78">
        <v>4604</v>
      </c>
      <c r="BA4" s="78">
        <v>4604</v>
      </c>
      <c r="BB4" s="78">
        <v>4607</v>
      </c>
      <c r="BC4" s="78">
        <v>4607</v>
      </c>
      <c r="BD4" s="78">
        <v>4803</v>
      </c>
      <c r="BE4" s="78">
        <v>4803</v>
      </c>
      <c r="BF4" s="78">
        <v>4901</v>
      </c>
      <c r="BG4" s="78">
        <v>4901</v>
      </c>
      <c r="BH4" s="78">
        <v>4902</v>
      </c>
      <c r="BI4" s="78">
        <v>4902</v>
      </c>
      <c r="BJ4" s="78">
        <v>4911</v>
      </c>
      <c r="BK4" s="78">
        <v>4911</v>
      </c>
      <c r="BL4" s="78">
        <v>5200</v>
      </c>
      <c r="BM4" s="78">
        <v>5200</v>
      </c>
      <c r="BN4" s="78">
        <v>5508</v>
      </c>
      <c r="BO4" s="78">
        <v>5508</v>
      </c>
      <c r="BP4" s="78">
        <v>5604</v>
      </c>
      <c r="BQ4" s="78">
        <v>5604</v>
      </c>
      <c r="BR4" s="78">
        <v>5609</v>
      </c>
      <c r="BS4" s="78">
        <v>5609</v>
      </c>
      <c r="BT4" s="78">
        <v>5611</v>
      </c>
      <c r="BU4" s="78">
        <v>5611</v>
      </c>
      <c r="BV4" s="78">
        <v>5612</v>
      </c>
      <c r="BW4" s="78">
        <v>5612</v>
      </c>
      <c r="BX4" s="78">
        <v>5706</v>
      </c>
      <c r="BY4" s="78">
        <v>5706</v>
      </c>
      <c r="BZ4" s="78">
        <v>6000</v>
      </c>
      <c r="CA4" s="78">
        <v>6000</v>
      </c>
      <c r="CB4" s="78">
        <v>6100</v>
      </c>
      <c r="CC4" s="78">
        <v>6100</v>
      </c>
      <c r="CD4" s="78">
        <v>6250</v>
      </c>
      <c r="CE4" s="78">
        <v>6250</v>
      </c>
      <c r="CF4" s="78">
        <v>6400</v>
      </c>
      <c r="CG4" s="78">
        <v>6400</v>
      </c>
      <c r="CH4" s="78">
        <v>6513</v>
      </c>
      <c r="CI4" s="78">
        <v>6513</v>
      </c>
      <c r="CJ4" s="78">
        <v>6515</v>
      </c>
      <c r="CK4" s="78">
        <v>6515</v>
      </c>
      <c r="CL4" s="78">
        <v>6601</v>
      </c>
      <c r="CM4" s="78">
        <v>6601</v>
      </c>
      <c r="CN4" s="78">
        <v>6602</v>
      </c>
      <c r="CO4" s="78">
        <v>6602</v>
      </c>
      <c r="CP4" s="78">
        <v>6607</v>
      </c>
      <c r="CQ4" s="78">
        <v>6607</v>
      </c>
      <c r="CR4" s="78">
        <v>6611</v>
      </c>
      <c r="CS4" s="78">
        <v>6611</v>
      </c>
      <c r="CT4" s="78">
        <v>6612</v>
      </c>
      <c r="CU4" s="78">
        <v>6612</v>
      </c>
      <c r="CV4" s="78">
        <v>6706</v>
      </c>
      <c r="CW4" s="78">
        <v>6706</v>
      </c>
      <c r="CX4" s="78">
        <v>6709</v>
      </c>
      <c r="CY4" s="78">
        <v>6709</v>
      </c>
      <c r="CZ4" s="78">
        <v>7300</v>
      </c>
      <c r="DA4" s="78">
        <v>7300</v>
      </c>
      <c r="DB4" s="78">
        <v>7400</v>
      </c>
      <c r="DC4" s="78">
        <v>7400</v>
      </c>
      <c r="DD4" s="78">
        <v>7502</v>
      </c>
      <c r="DE4" s="78">
        <v>7502</v>
      </c>
      <c r="DF4" s="78">
        <v>7505</v>
      </c>
      <c r="DG4" s="78">
        <v>7505</v>
      </c>
      <c r="DH4" s="78">
        <v>8000</v>
      </c>
      <c r="DI4" s="78">
        <v>8000</v>
      </c>
      <c r="DJ4" s="78">
        <v>8200</v>
      </c>
      <c r="DK4" s="78">
        <v>8200</v>
      </c>
      <c r="DL4" s="78">
        <v>8401</v>
      </c>
      <c r="DM4" s="78">
        <v>8401</v>
      </c>
      <c r="DN4" s="78">
        <v>8508</v>
      </c>
      <c r="DO4" s="78">
        <v>8508</v>
      </c>
      <c r="DP4" s="78">
        <v>8509</v>
      </c>
      <c r="DQ4" s="78">
        <v>8509</v>
      </c>
      <c r="DR4" s="78">
        <v>8610</v>
      </c>
      <c r="DS4" s="78">
        <v>8610</v>
      </c>
      <c r="DT4" s="78">
        <v>8613</v>
      </c>
      <c r="DU4" s="78">
        <v>8613</v>
      </c>
      <c r="DV4" s="78">
        <v>8614</v>
      </c>
      <c r="DW4" s="78">
        <v>8614</v>
      </c>
      <c r="DX4" s="78">
        <v>8710</v>
      </c>
      <c r="DY4" s="78">
        <v>8710</v>
      </c>
      <c r="DZ4" s="78">
        <v>8716</v>
      </c>
      <c r="EA4" s="78">
        <v>8716</v>
      </c>
      <c r="EB4" s="78">
        <v>8717</v>
      </c>
      <c r="EC4" s="78">
        <v>8717</v>
      </c>
      <c r="ED4" s="78">
        <v>8719</v>
      </c>
      <c r="EE4" s="78">
        <v>8719</v>
      </c>
      <c r="EF4" s="78">
        <v>8720</v>
      </c>
      <c r="EG4" s="78">
        <v>8720</v>
      </c>
      <c r="EH4" s="78">
        <v>8721</v>
      </c>
      <c r="EI4" s="78">
        <v>8721</v>
      </c>
      <c r="EJ4" s="78">
        <v>8722</v>
      </c>
      <c r="EK4" s="78">
        <v>8722</v>
      </c>
    </row>
    <row r="5" spans="1:141">
      <c r="B5" s="311"/>
      <c r="C5" s="312"/>
      <c r="D5" s="309">
        <v>0</v>
      </c>
      <c r="E5" s="310"/>
      <c r="F5" s="311">
        <v>1000</v>
      </c>
      <c r="G5" s="312"/>
      <c r="H5" s="309">
        <v>1100</v>
      </c>
      <c r="I5" s="310">
        <v>1100</v>
      </c>
      <c r="J5" s="311">
        <v>1300</v>
      </c>
      <c r="K5" s="312">
        <v>1300</v>
      </c>
      <c r="L5" s="309">
        <v>1400</v>
      </c>
      <c r="M5" s="310">
        <v>1400</v>
      </c>
      <c r="N5" s="311">
        <v>1604</v>
      </c>
      <c r="O5" s="312">
        <v>1604</v>
      </c>
      <c r="P5" s="309">
        <v>1606</v>
      </c>
      <c r="Q5" s="310">
        <v>1606</v>
      </c>
      <c r="R5" s="311">
        <v>2000</v>
      </c>
      <c r="S5" s="312">
        <v>2000</v>
      </c>
      <c r="T5" s="309">
        <v>2300</v>
      </c>
      <c r="U5" s="310">
        <v>2300</v>
      </c>
      <c r="V5" s="311">
        <v>2506</v>
      </c>
      <c r="W5" s="312">
        <v>2506</v>
      </c>
      <c r="X5" s="309">
        <v>2510</v>
      </c>
      <c r="Y5" s="310"/>
      <c r="Z5" s="311">
        <v>3000</v>
      </c>
      <c r="AA5" s="312">
        <v>3000</v>
      </c>
      <c r="AB5" s="309">
        <v>3506</v>
      </c>
      <c r="AC5" s="310">
        <v>3506</v>
      </c>
      <c r="AD5" s="311">
        <v>3511</v>
      </c>
      <c r="AE5" s="312">
        <v>3511</v>
      </c>
      <c r="AF5" s="309">
        <v>3609</v>
      </c>
      <c r="AG5" s="310">
        <v>3609</v>
      </c>
      <c r="AH5" s="311">
        <v>3709</v>
      </c>
      <c r="AI5" s="312">
        <v>3709</v>
      </c>
      <c r="AJ5" s="309">
        <v>3710</v>
      </c>
      <c r="AK5" s="310">
        <v>3710</v>
      </c>
      <c r="AL5" s="311">
        <v>3711</v>
      </c>
      <c r="AM5" s="312">
        <v>3711</v>
      </c>
      <c r="AN5" s="309">
        <v>3713</v>
      </c>
      <c r="AO5" s="310">
        <v>3713</v>
      </c>
      <c r="AP5" s="311">
        <v>3714</v>
      </c>
      <c r="AQ5" s="312">
        <v>3714</v>
      </c>
      <c r="AR5" s="309">
        <v>3811</v>
      </c>
      <c r="AS5" s="310">
        <v>3811</v>
      </c>
      <c r="AT5" s="311">
        <v>4100</v>
      </c>
      <c r="AU5" s="312">
        <v>4100</v>
      </c>
      <c r="AV5" s="309">
        <v>4200</v>
      </c>
      <c r="AW5" s="310">
        <v>4200</v>
      </c>
      <c r="AX5" s="311">
        <v>4502</v>
      </c>
      <c r="AY5" s="312">
        <v>4502</v>
      </c>
      <c r="AZ5" s="309">
        <v>4604</v>
      </c>
      <c r="BA5" s="310">
        <v>4604</v>
      </c>
      <c r="BB5" s="311">
        <v>4607</v>
      </c>
      <c r="BC5" s="312">
        <v>4607</v>
      </c>
      <c r="BD5" s="309">
        <v>4803</v>
      </c>
      <c r="BE5" s="310">
        <v>4803</v>
      </c>
      <c r="BF5" s="311">
        <v>4901</v>
      </c>
      <c r="BG5" s="312">
        <v>4901</v>
      </c>
      <c r="BH5" s="309">
        <v>4902</v>
      </c>
      <c r="BI5" s="310">
        <v>4902</v>
      </c>
      <c r="BJ5" s="311">
        <v>4911</v>
      </c>
      <c r="BK5" s="312">
        <v>4911</v>
      </c>
      <c r="BL5" s="309">
        <v>5200</v>
      </c>
      <c r="BM5" s="310">
        <v>5200</v>
      </c>
      <c r="BN5" s="311">
        <v>5508</v>
      </c>
      <c r="BO5" s="312">
        <v>5508</v>
      </c>
      <c r="BP5" s="309">
        <v>5604</v>
      </c>
      <c r="BQ5" s="310">
        <v>5604</v>
      </c>
      <c r="BR5" s="311">
        <v>5609</v>
      </c>
      <c r="BS5" s="312">
        <v>5609</v>
      </c>
      <c r="BT5" s="309">
        <v>5611</v>
      </c>
      <c r="BU5" s="310">
        <v>5611</v>
      </c>
      <c r="BV5" s="311">
        <v>5612</v>
      </c>
      <c r="BW5" s="312">
        <v>5612</v>
      </c>
      <c r="BX5" s="309">
        <v>5706</v>
      </c>
      <c r="BY5" s="310">
        <v>5706</v>
      </c>
      <c r="BZ5" s="311">
        <v>6000</v>
      </c>
      <c r="CA5" s="312">
        <v>6000</v>
      </c>
      <c r="CB5" s="309">
        <v>6100</v>
      </c>
      <c r="CC5" s="310">
        <v>6100</v>
      </c>
      <c r="CD5" s="311">
        <v>6250</v>
      </c>
      <c r="CE5" s="312">
        <v>6250</v>
      </c>
      <c r="CF5" s="309">
        <v>6400</v>
      </c>
      <c r="CG5" s="310">
        <v>6400</v>
      </c>
      <c r="CH5" s="311">
        <v>6513</v>
      </c>
      <c r="CI5" s="312">
        <v>6513</v>
      </c>
      <c r="CJ5" s="309">
        <v>6515</v>
      </c>
      <c r="CK5" s="310">
        <v>6514</v>
      </c>
      <c r="CL5" s="311">
        <v>6601</v>
      </c>
      <c r="CM5" s="312">
        <v>6601</v>
      </c>
      <c r="CN5" s="309">
        <v>6602</v>
      </c>
      <c r="CO5" s="310">
        <v>6602</v>
      </c>
      <c r="CP5" s="311">
        <v>6607</v>
      </c>
      <c r="CQ5" s="312">
        <v>6607</v>
      </c>
      <c r="CR5" s="309">
        <v>6611</v>
      </c>
      <c r="CS5" s="310">
        <v>6611</v>
      </c>
      <c r="CT5" s="311">
        <v>6612</v>
      </c>
      <c r="CU5" s="312">
        <v>6612</v>
      </c>
      <c r="CV5" s="309">
        <v>6706</v>
      </c>
      <c r="CW5" s="310">
        <v>6706</v>
      </c>
      <c r="CX5" s="311">
        <v>6709</v>
      </c>
      <c r="CY5" s="312">
        <v>6709</v>
      </c>
      <c r="CZ5" s="309">
        <v>7300</v>
      </c>
      <c r="DA5" s="310">
        <v>7300</v>
      </c>
      <c r="DB5" s="311">
        <v>7400</v>
      </c>
      <c r="DC5" s="312">
        <v>7300</v>
      </c>
      <c r="DD5" s="309">
        <v>7502</v>
      </c>
      <c r="DE5" s="310">
        <v>7502</v>
      </c>
      <c r="DF5" s="311">
        <v>7505</v>
      </c>
      <c r="DG5" s="312">
        <v>7505</v>
      </c>
      <c r="DH5" s="309">
        <v>8000</v>
      </c>
      <c r="DI5" s="310">
        <v>8000</v>
      </c>
      <c r="DJ5" s="311">
        <v>8200</v>
      </c>
      <c r="DK5" s="312">
        <v>8200</v>
      </c>
      <c r="DL5" s="309">
        <v>8401</v>
      </c>
      <c r="DM5" s="310">
        <v>7708</v>
      </c>
      <c r="DN5" s="311">
        <v>8508</v>
      </c>
      <c r="DO5" s="312">
        <v>8508</v>
      </c>
      <c r="DP5" s="309">
        <v>8509</v>
      </c>
      <c r="DQ5" s="310">
        <v>8509</v>
      </c>
      <c r="DR5" s="311">
        <v>8610</v>
      </c>
      <c r="DS5" s="312">
        <v>8610</v>
      </c>
      <c r="DT5" s="309">
        <v>8613</v>
      </c>
      <c r="DU5" s="310">
        <v>8613</v>
      </c>
      <c r="DV5" s="311">
        <v>8614</v>
      </c>
      <c r="DW5" s="312">
        <v>8614</v>
      </c>
      <c r="DX5" s="309">
        <v>8710</v>
      </c>
      <c r="DY5" s="310">
        <v>8710</v>
      </c>
      <c r="DZ5" s="311">
        <v>8716</v>
      </c>
      <c r="EA5" s="312">
        <v>8716</v>
      </c>
      <c r="EB5" s="309">
        <v>8717</v>
      </c>
      <c r="EC5" s="310">
        <v>8717</v>
      </c>
      <c r="ED5" s="311">
        <v>8719</v>
      </c>
      <c r="EE5" s="312">
        <v>8719</v>
      </c>
      <c r="EF5" s="309">
        <v>8720</v>
      </c>
      <c r="EG5" s="310">
        <v>8720</v>
      </c>
      <c r="EH5" s="311">
        <v>8721</v>
      </c>
      <c r="EI5" s="312">
        <v>8721</v>
      </c>
      <c r="EJ5" s="309">
        <v>8722</v>
      </c>
      <c r="EK5" s="310">
        <v>8722</v>
      </c>
    </row>
    <row r="6" spans="1:141">
      <c r="B6" s="320" t="s">
        <v>8</v>
      </c>
      <c r="C6" s="321" t="s">
        <v>154</v>
      </c>
      <c r="D6" s="313" t="s">
        <v>9</v>
      </c>
      <c r="E6" s="314"/>
      <c r="F6" s="315" t="s">
        <v>154</v>
      </c>
      <c r="G6" s="316" t="s">
        <v>154</v>
      </c>
      <c r="H6" s="313" t="s">
        <v>155</v>
      </c>
      <c r="I6" s="314" t="s">
        <v>246</v>
      </c>
      <c r="J6" s="315" t="s">
        <v>156</v>
      </c>
      <c r="K6" s="316" t="s">
        <v>156</v>
      </c>
      <c r="L6" s="313" t="s">
        <v>157</v>
      </c>
      <c r="M6" s="314" t="s">
        <v>157</v>
      </c>
      <c r="N6" s="315" t="s">
        <v>158</v>
      </c>
      <c r="O6" s="316" t="s">
        <v>158</v>
      </c>
      <c r="P6" s="313" t="s">
        <v>159</v>
      </c>
      <c r="Q6" s="314" t="s">
        <v>159</v>
      </c>
      <c r="R6" s="315" t="s">
        <v>160</v>
      </c>
      <c r="S6" s="316" t="s">
        <v>160</v>
      </c>
      <c r="T6" s="313" t="s">
        <v>161</v>
      </c>
      <c r="U6" s="314" t="s">
        <v>161</v>
      </c>
      <c r="V6" s="315" t="s">
        <v>162</v>
      </c>
      <c r="W6" s="316" t="s">
        <v>162</v>
      </c>
      <c r="X6" s="313" t="s">
        <v>163</v>
      </c>
      <c r="Y6" s="314"/>
      <c r="Z6" s="315" t="s">
        <v>164</v>
      </c>
      <c r="AA6" s="316" t="s">
        <v>164</v>
      </c>
      <c r="AB6" s="313" t="s">
        <v>165</v>
      </c>
      <c r="AC6" s="314" t="s">
        <v>165</v>
      </c>
      <c r="AD6" s="315" t="s">
        <v>166</v>
      </c>
      <c r="AE6" s="316" t="s">
        <v>166</v>
      </c>
      <c r="AF6" s="313" t="s">
        <v>167</v>
      </c>
      <c r="AG6" s="314" t="s">
        <v>167</v>
      </c>
      <c r="AH6" s="315" t="s">
        <v>168</v>
      </c>
      <c r="AI6" s="316" t="s">
        <v>168</v>
      </c>
      <c r="AJ6" s="313" t="s">
        <v>169</v>
      </c>
      <c r="AK6" s="314" t="s">
        <v>169</v>
      </c>
      <c r="AL6" s="315" t="s">
        <v>170</v>
      </c>
      <c r="AM6" s="316" t="s">
        <v>170</v>
      </c>
      <c r="AN6" s="313" t="s">
        <v>171</v>
      </c>
      <c r="AO6" s="314" t="s">
        <v>171</v>
      </c>
      <c r="AP6" s="315" t="s">
        <v>172</v>
      </c>
      <c r="AQ6" s="316" t="s">
        <v>172</v>
      </c>
      <c r="AR6" s="313" t="s">
        <v>173</v>
      </c>
      <c r="AS6" s="314" t="s">
        <v>173</v>
      </c>
      <c r="AT6" s="315" t="s">
        <v>174</v>
      </c>
      <c r="AU6" s="316" t="s">
        <v>174</v>
      </c>
      <c r="AV6" s="313" t="s">
        <v>175</v>
      </c>
      <c r="AW6" s="314" t="s">
        <v>175</v>
      </c>
      <c r="AX6" s="315" t="s">
        <v>176</v>
      </c>
      <c r="AY6" s="316" t="s">
        <v>176</v>
      </c>
      <c r="AZ6" s="313" t="s">
        <v>177</v>
      </c>
      <c r="BA6" s="314" t="s">
        <v>177</v>
      </c>
      <c r="BB6" s="315" t="s">
        <v>178</v>
      </c>
      <c r="BC6" s="316" t="s">
        <v>178</v>
      </c>
      <c r="BD6" s="313" t="s">
        <v>179</v>
      </c>
      <c r="BE6" s="314" t="s">
        <v>179</v>
      </c>
      <c r="BF6" s="315" t="s">
        <v>180</v>
      </c>
      <c r="BG6" s="316" t="s">
        <v>180</v>
      </c>
      <c r="BH6" s="313" t="s">
        <v>181</v>
      </c>
      <c r="BI6" s="314" t="s">
        <v>181</v>
      </c>
      <c r="BJ6" s="315" t="s">
        <v>182</v>
      </c>
      <c r="BK6" s="316" t="s">
        <v>182</v>
      </c>
      <c r="BL6" s="313" t="s">
        <v>183</v>
      </c>
      <c r="BM6" s="314" t="s">
        <v>183</v>
      </c>
      <c r="BN6" s="315" t="s">
        <v>184</v>
      </c>
      <c r="BO6" s="316" t="s">
        <v>184</v>
      </c>
      <c r="BP6" s="313" t="s">
        <v>185</v>
      </c>
      <c r="BQ6" s="314" t="s">
        <v>185</v>
      </c>
      <c r="BR6" s="315" t="s">
        <v>186</v>
      </c>
      <c r="BS6" s="316" t="s">
        <v>186</v>
      </c>
      <c r="BT6" s="313" t="s">
        <v>187</v>
      </c>
      <c r="BU6" s="314" t="s">
        <v>187</v>
      </c>
      <c r="BV6" s="315" t="s">
        <v>188</v>
      </c>
      <c r="BW6" s="316" t="s">
        <v>188</v>
      </c>
      <c r="BX6" s="313" t="s">
        <v>189</v>
      </c>
      <c r="BY6" s="314" t="s">
        <v>189</v>
      </c>
      <c r="BZ6" s="315" t="s">
        <v>1195</v>
      </c>
      <c r="CA6" s="316" t="s">
        <v>190</v>
      </c>
      <c r="CB6" s="313" t="s">
        <v>191</v>
      </c>
      <c r="CC6" s="314" t="s">
        <v>191</v>
      </c>
      <c r="CD6" s="315" t="s">
        <v>192</v>
      </c>
      <c r="CE6" s="316" t="s">
        <v>192</v>
      </c>
      <c r="CF6" s="313" t="s">
        <v>193</v>
      </c>
      <c r="CG6" s="314" t="s">
        <v>193</v>
      </c>
      <c r="CH6" s="315" t="s">
        <v>194</v>
      </c>
      <c r="CI6" s="316" t="s">
        <v>194</v>
      </c>
      <c r="CJ6" s="313" t="s">
        <v>195</v>
      </c>
      <c r="CK6" s="314" t="s">
        <v>266</v>
      </c>
      <c r="CL6" s="315" t="s">
        <v>196</v>
      </c>
      <c r="CM6" s="316" t="s">
        <v>196</v>
      </c>
      <c r="CN6" s="313" t="s">
        <v>197</v>
      </c>
      <c r="CO6" s="314" t="s">
        <v>197</v>
      </c>
      <c r="CP6" s="315" t="s">
        <v>198</v>
      </c>
      <c r="CQ6" s="316" t="s">
        <v>198</v>
      </c>
      <c r="CR6" s="313" t="s">
        <v>199</v>
      </c>
      <c r="CS6" s="314" t="s">
        <v>199</v>
      </c>
      <c r="CT6" s="315" t="s">
        <v>200</v>
      </c>
      <c r="CU6" s="316" t="s">
        <v>200</v>
      </c>
      <c r="CV6" s="313" t="s">
        <v>201</v>
      </c>
      <c r="CW6" s="314" t="s">
        <v>201</v>
      </c>
      <c r="CX6" s="315" t="s">
        <v>202</v>
      </c>
      <c r="CY6" s="316" t="s">
        <v>202</v>
      </c>
      <c r="CZ6" s="313" t="s">
        <v>203</v>
      </c>
      <c r="DA6" s="314" t="s">
        <v>203</v>
      </c>
      <c r="DB6" s="315" t="s">
        <v>204</v>
      </c>
      <c r="DC6" s="316" t="s">
        <v>203</v>
      </c>
      <c r="DD6" s="313" t="s">
        <v>205</v>
      </c>
      <c r="DE6" s="314" t="s">
        <v>205</v>
      </c>
      <c r="DF6" s="315" t="s">
        <v>206</v>
      </c>
      <c r="DG6" s="316" t="s">
        <v>206</v>
      </c>
      <c r="DH6" s="313" t="s">
        <v>207</v>
      </c>
      <c r="DI6" s="314" t="s">
        <v>207</v>
      </c>
      <c r="DJ6" s="315" t="s">
        <v>208</v>
      </c>
      <c r="DK6" s="316" t="s">
        <v>208</v>
      </c>
      <c r="DL6" s="313" t="s">
        <v>209</v>
      </c>
      <c r="DM6" s="314" t="s">
        <v>209</v>
      </c>
      <c r="DN6" s="315" t="s">
        <v>210</v>
      </c>
      <c r="DO6" s="316" t="s">
        <v>210</v>
      </c>
      <c r="DP6" s="313" t="s">
        <v>211</v>
      </c>
      <c r="DQ6" s="314" t="s">
        <v>211</v>
      </c>
      <c r="DR6" s="315" t="s">
        <v>212</v>
      </c>
      <c r="DS6" s="316" t="s">
        <v>212</v>
      </c>
      <c r="DT6" s="313" t="s">
        <v>213</v>
      </c>
      <c r="DU6" s="314" t="s">
        <v>213</v>
      </c>
      <c r="DV6" s="315" t="s">
        <v>214</v>
      </c>
      <c r="DW6" s="316" t="s">
        <v>214</v>
      </c>
      <c r="DX6" s="313" t="s">
        <v>215</v>
      </c>
      <c r="DY6" s="314" t="s">
        <v>215</v>
      </c>
      <c r="DZ6" s="315" t="s">
        <v>216</v>
      </c>
      <c r="EA6" s="316" t="s">
        <v>216</v>
      </c>
      <c r="EB6" s="313" t="s">
        <v>217</v>
      </c>
      <c r="EC6" s="314" t="s">
        <v>217</v>
      </c>
      <c r="ED6" s="315" t="s">
        <v>267</v>
      </c>
      <c r="EE6" s="316" t="s">
        <v>218</v>
      </c>
      <c r="EF6" s="313" t="s">
        <v>268</v>
      </c>
      <c r="EG6" s="314" t="s">
        <v>219</v>
      </c>
      <c r="EH6" s="315" t="s">
        <v>220</v>
      </c>
      <c r="EI6" s="316" t="s">
        <v>220</v>
      </c>
      <c r="EJ6" s="313" t="s">
        <v>221</v>
      </c>
      <c r="EK6" s="314" t="s">
        <v>221</v>
      </c>
    </row>
    <row r="7" spans="1:141">
      <c r="B7" s="253">
        <v>376248</v>
      </c>
      <c r="C7" s="254">
        <v>376248</v>
      </c>
      <c r="D7" s="255">
        <v>135688</v>
      </c>
      <c r="E7" s="256">
        <v>135688</v>
      </c>
      <c r="F7" s="253">
        <v>38998</v>
      </c>
      <c r="G7" s="254">
        <v>38998</v>
      </c>
      <c r="H7" s="255">
        <v>4720</v>
      </c>
      <c r="I7" s="256">
        <v>4720</v>
      </c>
      <c r="J7" s="253">
        <v>18445</v>
      </c>
      <c r="K7" s="254">
        <v>18445</v>
      </c>
      <c r="L7" s="255">
        <v>29763</v>
      </c>
      <c r="M7" s="256">
        <v>29763</v>
      </c>
      <c r="N7" s="253">
        <v>13024</v>
      </c>
      <c r="O7" s="254">
        <v>13024</v>
      </c>
      <c r="P7" s="255">
        <v>244</v>
      </c>
      <c r="Q7" s="256">
        <v>244</v>
      </c>
      <c r="R7" s="253">
        <v>20416</v>
      </c>
      <c r="S7" s="254">
        <v>20416</v>
      </c>
      <c r="T7" s="255">
        <v>3585</v>
      </c>
      <c r="U7" s="256">
        <v>3585</v>
      </c>
      <c r="V7" s="253">
        <v>1354</v>
      </c>
      <c r="W7" s="254">
        <v>1354</v>
      </c>
      <c r="X7" s="255">
        <v>3753</v>
      </c>
      <c r="Y7" s="256">
        <v>3753</v>
      </c>
      <c r="Z7" s="253">
        <v>7841</v>
      </c>
      <c r="AA7" s="254">
        <v>7841</v>
      </c>
      <c r="AB7" s="255">
        <v>60</v>
      </c>
      <c r="AC7" s="256">
        <v>60</v>
      </c>
      <c r="AD7" s="253">
        <v>687</v>
      </c>
      <c r="AE7" s="254">
        <v>687</v>
      </c>
      <c r="AF7" s="255">
        <v>3868</v>
      </c>
      <c r="AG7" s="256">
        <v>3868</v>
      </c>
      <c r="AH7" s="253">
        <v>840</v>
      </c>
      <c r="AI7" s="254">
        <v>840</v>
      </c>
      <c r="AJ7" s="255">
        <v>79</v>
      </c>
      <c r="AK7" s="256">
        <v>79</v>
      </c>
      <c r="AL7" s="253">
        <v>1211</v>
      </c>
      <c r="AM7" s="254">
        <v>1211</v>
      </c>
      <c r="AN7" s="255">
        <v>102</v>
      </c>
      <c r="AO7" s="256">
        <v>102</v>
      </c>
      <c r="AP7" s="253">
        <v>1666</v>
      </c>
      <c r="AQ7" s="254">
        <v>1666</v>
      </c>
      <c r="AR7" s="255">
        <v>665</v>
      </c>
      <c r="AS7" s="256">
        <v>665</v>
      </c>
      <c r="AT7" s="253">
        <v>956</v>
      </c>
      <c r="AU7" s="254">
        <v>956</v>
      </c>
      <c r="AV7" s="255">
        <v>3840</v>
      </c>
      <c r="AW7" s="256">
        <v>3840</v>
      </c>
      <c r="AX7" s="253">
        <v>233</v>
      </c>
      <c r="AY7" s="254">
        <v>233</v>
      </c>
      <c r="AZ7" s="255">
        <v>255</v>
      </c>
      <c r="BA7" s="256">
        <v>255</v>
      </c>
      <c r="BB7" s="253">
        <v>1131</v>
      </c>
      <c r="BC7" s="254">
        <v>1131</v>
      </c>
      <c r="BD7" s="255">
        <v>215</v>
      </c>
      <c r="BE7" s="256">
        <v>215</v>
      </c>
      <c r="BF7" s="253">
        <v>42</v>
      </c>
      <c r="BG7" s="254">
        <v>42</v>
      </c>
      <c r="BH7" s="255">
        <v>109</v>
      </c>
      <c r="BI7" s="256">
        <v>109</v>
      </c>
      <c r="BJ7" s="253">
        <v>424</v>
      </c>
      <c r="BK7" s="254">
        <v>424</v>
      </c>
      <c r="BL7" s="255">
        <v>4090</v>
      </c>
      <c r="BM7" s="256">
        <v>4090</v>
      </c>
      <c r="BN7" s="253">
        <v>1226</v>
      </c>
      <c r="BO7" s="254">
        <v>1226</v>
      </c>
      <c r="BP7" s="255">
        <v>928</v>
      </c>
      <c r="BQ7" s="256">
        <v>928</v>
      </c>
      <c r="BR7" s="253">
        <v>483</v>
      </c>
      <c r="BS7" s="254">
        <v>483</v>
      </c>
      <c r="BT7" s="255">
        <v>90</v>
      </c>
      <c r="BU7" s="256">
        <v>90</v>
      </c>
      <c r="BV7" s="253">
        <v>384</v>
      </c>
      <c r="BW7" s="254">
        <v>384</v>
      </c>
      <c r="BX7" s="255">
        <v>204</v>
      </c>
      <c r="BY7" s="256">
        <v>204</v>
      </c>
      <c r="BZ7" s="253">
        <v>19642</v>
      </c>
      <c r="CA7" s="254">
        <v>19642</v>
      </c>
      <c r="CB7" s="255">
        <v>3041</v>
      </c>
      <c r="CC7" s="256">
        <v>3041</v>
      </c>
      <c r="CD7" s="253">
        <v>1966</v>
      </c>
      <c r="CE7" s="254">
        <v>1966</v>
      </c>
      <c r="CF7" s="255">
        <v>1860</v>
      </c>
      <c r="CG7" s="256">
        <v>1860</v>
      </c>
      <c r="CH7" s="253">
        <v>1119</v>
      </c>
      <c r="CI7" s="254">
        <v>1119</v>
      </c>
      <c r="CJ7" s="255">
        <v>704</v>
      </c>
      <c r="CK7" s="256">
        <v>704</v>
      </c>
      <c r="CL7" s="253">
        <v>449</v>
      </c>
      <c r="CM7" s="254">
        <v>449</v>
      </c>
      <c r="CN7" s="255">
        <v>369</v>
      </c>
      <c r="CO7" s="256">
        <v>369</v>
      </c>
      <c r="CP7" s="253">
        <v>483</v>
      </c>
      <c r="CQ7" s="254">
        <v>483</v>
      </c>
      <c r="CR7" s="255">
        <v>61</v>
      </c>
      <c r="CS7" s="256">
        <v>61</v>
      </c>
      <c r="CT7" s="253">
        <v>867</v>
      </c>
      <c r="CU7" s="254">
        <v>867</v>
      </c>
      <c r="CV7" s="255">
        <v>94</v>
      </c>
      <c r="CW7" s="256">
        <v>94</v>
      </c>
      <c r="CX7" s="253">
        <v>506</v>
      </c>
      <c r="CY7" s="254">
        <v>506</v>
      </c>
      <c r="CZ7" s="255">
        <v>5206</v>
      </c>
      <c r="DA7" s="256">
        <v>5206</v>
      </c>
      <c r="DB7" s="253">
        <v>5057</v>
      </c>
      <c r="DC7" s="254">
        <v>5057</v>
      </c>
      <c r="DD7" s="255">
        <v>665</v>
      </c>
      <c r="DE7" s="256">
        <v>665</v>
      </c>
      <c r="DF7" s="253">
        <v>103</v>
      </c>
      <c r="DG7" s="254">
        <v>103</v>
      </c>
      <c r="DH7" s="255">
        <v>4414</v>
      </c>
      <c r="DI7" s="256">
        <v>4414</v>
      </c>
      <c r="DJ7" s="253">
        <v>10834</v>
      </c>
      <c r="DK7" s="254">
        <v>10834</v>
      </c>
      <c r="DL7" s="255">
        <v>2450</v>
      </c>
      <c r="DM7" s="256">
        <v>2450</v>
      </c>
      <c r="DN7" s="253">
        <v>814</v>
      </c>
      <c r="DO7" s="254">
        <v>814</v>
      </c>
      <c r="DP7" s="255">
        <v>641</v>
      </c>
      <c r="DQ7" s="256">
        <v>641</v>
      </c>
      <c r="DR7" s="253">
        <v>261</v>
      </c>
      <c r="DS7" s="254">
        <v>261</v>
      </c>
      <c r="DT7" s="255">
        <v>1971</v>
      </c>
      <c r="DU7" s="256">
        <v>1971</v>
      </c>
      <c r="DV7" s="253">
        <v>1810</v>
      </c>
      <c r="DW7" s="254">
        <v>1810</v>
      </c>
      <c r="DX7" s="255">
        <v>818</v>
      </c>
      <c r="DY7" s="256">
        <v>818</v>
      </c>
      <c r="DZ7" s="253">
        <v>2984</v>
      </c>
      <c r="EA7" s="254">
        <v>2984</v>
      </c>
      <c r="EB7" s="255">
        <v>2481</v>
      </c>
      <c r="EC7" s="256">
        <v>2481</v>
      </c>
      <c r="ED7" s="253">
        <v>525</v>
      </c>
      <c r="EE7" s="254">
        <v>525</v>
      </c>
      <c r="EF7" s="255">
        <v>576</v>
      </c>
      <c r="EG7" s="256">
        <v>576</v>
      </c>
      <c r="EH7" s="253">
        <v>1164</v>
      </c>
      <c r="EI7" s="254">
        <v>1164</v>
      </c>
      <c r="EJ7" s="255">
        <v>694</v>
      </c>
      <c r="EK7" s="256">
        <v>694</v>
      </c>
    </row>
    <row r="8" spans="1:141">
      <c r="B8" s="8"/>
      <c r="C8" s="8"/>
      <c r="D8" s="7"/>
      <c r="E8" s="7"/>
      <c r="F8" s="8"/>
      <c r="G8" s="8"/>
      <c r="H8" s="7"/>
      <c r="I8" s="7"/>
      <c r="J8" s="8"/>
      <c r="K8" s="8"/>
      <c r="L8" s="7"/>
      <c r="M8" s="7"/>
      <c r="N8" s="8"/>
      <c r="O8" s="8"/>
      <c r="P8" s="7"/>
      <c r="Q8" s="7"/>
      <c r="R8" s="8"/>
      <c r="S8" s="8"/>
      <c r="T8" s="7"/>
      <c r="U8" s="7"/>
      <c r="V8" s="8"/>
      <c r="W8" s="8"/>
      <c r="X8" s="7"/>
      <c r="Y8" s="7"/>
      <c r="Z8" s="8"/>
      <c r="AA8" s="8"/>
      <c r="AB8" s="7"/>
      <c r="AC8" s="7"/>
      <c r="AD8" s="8"/>
      <c r="AE8" s="8"/>
      <c r="AF8" s="7"/>
      <c r="AG8" s="7"/>
      <c r="AH8" s="8"/>
      <c r="AI8" s="8"/>
      <c r="AJ8" s="7"/>
      <c r="AK8" s="7"/>
      <c r="AL8" s="8"/>
      <c r="AM8" s="8"/>
      <c r="AN8" s="7"/>
      <c r="AO8" s="7"/>
      <c r="AP8" s="8"/>
      <c r="AQ8" s="8"/>
      <c r="AR8" s="7"/>
      <c r="AS8" s="7"/>
      <c r="AT8" s="8"/>
      <c r="AU8" s="8"/>
      <c r="AV8" s="7"/>
      <c r="AW8" s="7"/>
      <c r="AX8" s="8"/>
      <c r="AY8" s="8"/>
      <c r="AZ8" s="7"/>
      <c r="BA8" s="7"/>
      <c r="BB8" s="8"/>
      <c r="BC8" s="8"/>
      <c r="BD8" s="7"/>
      <c r="BE8" s="7"/>
      <c r="BF8" s="8"/>
      <c r="BG8" s="8"/>
      <c r="BH8" s="7"/>
      <c r="BI8" s="7"/>
      <c r="BJ8" s="8"/>
      <c r="BK8" s="8"/>
      <c r="BL8" s="7"/>
      <c r="BM8" s="7"/>
      <c r="BN8" s="8"/>
      <c r="BO8" s="8"/>
      <c r="BP8" s="7"/>
      <c r="BQ8" s="7"/>
      <c r="BR8" s="8"/>
      <c r="BS8" s="8"/>
      <c r="BT8" s="7"/>
      <c r="BU8" s="7"/>
      <c r="BV8" s="8"/>
      <c r="BW8" s="8"/>
      <c r="BX8" s="7"/>
      <c r="BY8" s="7"/>
      <c r="BZ8" s="8"/>
      <c r="CA8" s="8"/>
      <c r="CB8" s="7"/>
      <c r="CC8" s="7"/>
      <c r="CD8" s="8"/>
      <c r="CE8" s="8"/>
      <c r="CF8" s="7"/>
      <c r="CG8" s="7"/>
      <c r="CH8" s="8"/>
      <c r="CI8" s="8"/>
      <c r="CJ8" s="7"/>
      <c r="CK8" s="7"/>
      <c r="CL8" s="8"/>
      <c r="CM8" s="8"/>
      <c r="CN8" s="7"/>
      <c r="CO8" s="7"/>
      <c r="CP8" s="8"/>
      <c r="CQ8" s="8"/>
      <c r="CR8" s="7"/>
      <c r="CS8" s="7"/>
      <c r="CT8" s="8"/>
      <c r="CU8" s="8"/>
      <c r="CV8" s="7"/>
      <c r="CW8" s="7"/>
      <c r="CX8" s="8"/>
      <c r="CY8" s="8"/>
      <c r="CZ8" s="7"/>
      <c r="DA8" s="7"/>
      <c r="DB8" s="8"/>
      <c r="DC8" s="8"/>
      <c r="DD8" s="7"/>
      <c r="DE8" s="7"/>
      <c r="DF8" s="8"/>
      <c r="DG8" s="8"/>
      <c r="DH8" s="7"/>
      <c r="DI8" s="7"/>
      <c r="DJ8" s="8"/>
      <c r="DK8" s="8"/>
      <c r="DL8" s="7"/>
      <c r="DM8" s="7"/>
      <c r="DN8" s="8"/>
      <c r="DO8" s="8"/>
      <c r="DP8" s="7"/>
      <c r="DQ8" s="7"/>
      <c r="DR8" s="8"/>
      <c r="DS8" s="8"/>
      <c r="DT8" s="7"/>
      <c r="DU8" s="7"/>
      <c r="DV8" s="8"/>
      <c r="DW8" s="8"/>
      <c r="DX8" s="7"/>
      <c r="DY8" s="7"/>
      <c r="DZ8" s="8"/>
      <c r="EA8" s="8"/>
      <c r="EB8" s="7"/>
      <c r="EC8" s="7"/>
      <c r="ED8" s="8"/>
      <c r="EE8" s="8"/>
      <c r="EF8" s="7"/>
      <c r="EG8" s="7"/>
      <c r="EH8" s="8"/>
      <c r="EI8" s="8"/>
      <c r="EJ8" s="7"/>
      <c r="EK8" s="7"/>
    </row>
    <row r="9" spans="1:141">
      <c r="B9" s="10" t="s">
        <v>13</v>
      </c>
      <c r="C9" s="10" t="s">
        <v>14</v>
      </c>
      <c r="D9" s="9" t="s">
        <v>13</v>
      </c>
      <c r="E9" s="9" t="s">
        <v>14</v>
      </c>
      <c r="F9" s="10" t="s">
        <v>13</v>
      </c>
      <c r="G9" s="10" t="s">
        <v>14</v>
      </c>
      <c r="H9" s="9" t="s">
        <v>13</v>
      </c>
      <c r="I9" s="9" t="s">
        <v>14</v>
      </c>
      <c r="J9" s="10" t="s">
        <v>13</v>
      </c>
      <c r="K9" s="10" t="s">
        <v>14</v>
      </c>
      <c r="L9" s="9" t="s">
        <v>13</v>
      </c>
      <c r="M9" s="9" t="s">
        <v>14</v>
      </c>
      <c r="N9" s="10" t="s">
        <v>13</v>
      </c>
      <c r="O9" s="10" t="s">
        <v>14</v>
      </c>
      <c r="P9" s="9" t="s">
        <v>13</v>
      </c>
      <c r="Q9" s="9" t="s">
        <v>14</v>
      </c>
      <c r="R9" s="10" t="s">
        <v>13</v>
      </c>
      <c r="S9" s="10" t="s">
        <v>14</v>
      </c>
      <c r="T9" s="9" t="s">
        <v>13</v>
      </c>
      <c r="U9" s="9" t="s">
        <v>14</v>
      </c>
      <c r="V9" s="10" t="s">
        <v>13</v>
      </c>
      <c r="W9" s="10" t="s">
        <v>14</v>
      </c>
      <c r="X9" s="9" t="s">
        <v>13</v>
      </c>
      <c r="Y9" s="9" t="s">
        <v>14</v>
      </c>
      <c r="Z9" s="10" t="s">
        <v>13</v>
      </c>
      <c r="AA9" s="10" t="s">
        <v>14</v>
      </c>
      <c r="AB9" s="9" t="s">
        <v>13</v>
      </c>
      <c r="AC9" s="9" t="s">
        <v>14</v>
      </c>
      <c r="AD9" s="10" t="s">
        <v>13</v>
      </c>
      <c r="AE9" s="10" t="s">
        <v>14</v>
      </c>
      <c r="AF9" s="9" t="s">
        <v>13</v>
      </c>
      <c r="AG9" s="9" t="s">
        <v>14</v>
      </c>
      <c r="AH9" s="10" t="s">
        <v>13</v>
      </c>
      <c r="AI9" s="10" t="s">
        <v>14</v>
      </c>
      <c r="AJ9" s="9" t="s">
        <v>13</v>
      </c>
      <c r="AK9" s="9" t="s">
        <v>14</v>
      </c>
      <c r="AL9" s="10" t="s">
        <v>13</v>
      </c>
      <c r="AM9" s="10" t="s">
        <v>14</v>
      </c>
      <c r="AN9" s="9" t="s">
        <v>13</v>
      </c>
      <c r="AO9" s="9" t="s">
        <v>14</v>
      </c>
      <c r="AP9" s="10" t="s">
        <v>13</v>
      </c>
      <c r="AQ9" s="10" t="s">
        <v>14</v>
      </c>
      <c r="AR9" s="9" t="s">
        <v>13</v>
      </c>
      <c r="AS9" s="9" t="s">
        <v>14</v>
      </c>
      <c r="AT9" s="10" t="s">
        <v>13</v>
      </c>
      <c r="AU9" s="10" t="s">
        <v>14</v>
      </c>
      <c r="AV9" s="9" t="s">
        <v>13</v>
      </c>
      <c r="AW9" s="9" t="s">
        <v>14</v>
      </c>
      <c r="AX9" s="10" t="s">
        <v>13</v>
      </c>
      <c r="AY9" s="10" t="s">
        <v>14</v>
      </c>
      <c r="AZ9" s="9" t="s">
        <v>13</v>
      </c>
      <c r="BA9" s="9" t="s">
        <v>14</v>
      </c>
      <c r="BB9" s="10" t="s">
        <v>13</v>
      </c>
      <c r="BC9" s="10" t="s">
        <v>14</v>
      </c>
      <c r="BD9" s="9" t="s">
        <v>13</v>
      </c>
      <c r="BE9" s="9" t="s">
        <v>14</v>
      </c>
      <c r="BF9" s="10" t="s">
        <v>13</v>
      </c>
      <c r="BG9" s="10" t="s">
        <v>14</v>
      </c>
      <c r="BH9" s="9" t="s">
        <v>13</v>
      </c>
      <c r="BI9" s="9" t="s">
        <v>14</v>
      </c>
      <c r="BJ9" s="10" t="s">
        <v>13</v>
      </c>
      <c r="BK9" s="10" t="s">
        <v>14</v>
      </c>
      <c r="BL9" s="9" t="s">
        <v>13</v>
      </c>
      <c r="BM9" s="9" t="s">
        <v>14</v>
      </c>
      <c r="BN9" s="10" t="s">
        <v>13</v>
      </c>
      <c r="BO9" s="10" t="s">
        <v>14</v>
      </c>
      <c r="BP9" s="9" t="s">
        <v>13</v>
      </c>
      <c r="BQ9" s="9" t="s">
        <v>14</v>
      </c>
      <c r="BR9" s="10" t="s">
        <v>13</v>
      </c>
      <c r="BS9" s="10" t="s">
        <v>14</v>
      </c>
      <c r="BT9" s="9" t="s">
        <v>13</v>
      </c>
      <c r="BU9" s="9" t="s">
        <v>14</v>
      </c>
      <c r="BV9" s="10" t="s">
        <v>13</v>
      </c>
      <c r="BW9" s="10" t="s">
        <v>14</v>
      </c>
      <c r="BX9" s="9" t="s">
        <v>13</v>
      </c>
      <c r="BY9" s="9" t="s">
        <v>14</v>
      </c>
      <c r="BZ9" s="10" t="s">
        <v>13</v>
      </c>
      <c r="CA9" s="10" t="s">
        <v>14</v>
      </c>
      <c r="CB9" s="9" t="s">
        <v>13</v>
      </c>
      <c r="CC9" s="9" t="s">
        <v>14</v>
      </c>
      <c r="CD9" s="10" t="s">
        <v>13</v>
      </c>
      <c r="CE9" s="10" t="s">
        <v>14</v>
      </c>
      <c r="CF9" s="9" t="s">
        <v>13</v>
      </c>
      <c r="CG9" s="9" t="s">
        <v>14</v>
      </c>
      <c r="CH9" s="10" t="s">
        <v>13</v>
      </c>
      <c r="CI9" s="10" t="s">
        <v>14</v>
      </c>
      <c r="CJ9" s="9" t="s">
        <v>13</v>
      </c>
      <c r="CK9" s="9" t="s">
        <v>14</v>
      </c>
      <c r="CL9" s="10" t="s">
        <v>13</v>
      </c>
      <c r="CM9" s="10" t="s">
        <v>14</v>
      </c>
      <c r="CN9" s="9" t="s">
        <v>13</v>
      </c>
      <c r="CO9" s="9" t="s">
        <v>14</v>
      </c>
      <c r="CP9" s="10" t="s">
        <v>13</v>
      </c>
      <c r="CQ9" s="10" t="s">
        <v>14</v>
      </c>
      <c r="CR9" s="9" t="s">
        <v>13</v>
      </c>
      <c r="CS9" s="9" t="s">
        <v>14</v>
      </c>
      <c r="CT9" s="10" t="s">
        <v>13</v>
      </c>
      <c r="CU9" s="10" t="s">
        <v>14</v>
      </c>
      <c r="CV9" s="9" t="s">
        <v>13</v>
      </c>
      <c r="CW9" s="9" t="s">
        <v>14</v>
      </c>
      <c r="CX9" s="10" t="s">
        <v>13</v>
      </c>
      <c r="CY9" s="10" t="s">
        <v>14</v>
      </c>
      <c r="CZ9" s="9" t="s">
        <v>13</v>
      </c>
      <c r="DA9" s="9" t="s">
        <v>14</v>
      </c>
      <c r="DB9" s="10" t="s">
        <v>13</v>
      </c>
      <c r="DC9" s="10" t="s">
        <v>14</v>
      </c>
      <c r="DD9" s="9" t="s">
        <v>13</v>
      </c>
      <c r="DE9" s="9" t="s">
        <v>14</v>
      </c>
      <c r="DF9" s="10" t="s">
        <v>13</v>
      </c>
      <c r="DG9" s="10" t="s">
        <v>14</v>
      </c>
      <c r="DH9" s="9" t="s">
        <v>13</v>
      </c>
      <c r="DI9" s="9" t="s">
        <v>14</v>
      </c>
      <c r="DJ9" s="10" t="s">
        <v>13</v>
      </c>
      <c r="DK9" s="10" t="s">
        <v>14</v>
      </c>
      <c r="DL9" s="9" t="s">
        <v>13</v>
      </c>
      <c r="DM9" s="9" t="s">
        <v>14</v>
      </c>
      <c r="DN9" s="10" t="s">
        <v>13</v>
      </c>
      <c r="DO9" s="10" t="s">
        <v>14</v>
      </c>
      <c r="DP9" s="9" t="s">
        <v>13</v>
      </c>
      <c r="DQ9" s="9" t="s">
        <v>14</v>
      </c>
      <c r="DR9" s="10" t="s">
        <v>13</v>
      </c>
      <c r="DS9" s="10" t="s">
        <v>14</v>
      </c>
      <c r="DT9" s="9" t="s">
        <v>13</v>
      </c>
      <c r="DU9" s="9" t="s">
        <v>14</v>
      </c>
      <c r="DV9" s="10" t="s">
        <v>13</v>
      </c>
      <c r="DW9" s="10" t="s">
        <v>14</v>
      </c>
      <c r="DX9" s="9" t="s">
        <v>13</v>
      </c>
      <c r="DY9" s="9" t="s">
        <v>14</v>
      </c>
      <c r="DZ9" s="10" t="s">
        <v>13</v>
      </c>
      <c r="EA9" s="10" t="s">
        <v>14</v>
      </c>
      <c r="EB9" s="9" t="s">
        <v>13</v>
      </c>
      <c r="EC9" s="9" t="s">
        <v>14</v>
      </c>
      <c r="ED9" s="10" t="s">
        <v>13</v>
      </c>
      <c r="EE9" s="10" t="s">
        <v>14</v>
      </c>
      <c r="EF9" s="9" t="s">
        <v>13</v>
      </c>
      <c r="EG9" s="9" t="s">
        <v>14</v>
      </c>
      <c r="EH9" s="10" t="s">
        <v>13</v>
      </c>
      <c r="EI9" s="10" t="s">
        <v>14</v>
      </c>
      <c r="EJ9" s="9" t="s">
        <v>13</v>
      </c>
      <c r="EK9" s="9" t="s">
        <v>14</v>
      </c>
    </row>
    <row r="10" spans="1:141">
      <c r="D10" s="11"/>
      <c r="E10" s="11"/>
      <c r="H10" s="11"/>
      <c r="I10" s="11"/>
      <c r="L10" s="11"/>
      <c r="M10" s="11"/>
      <c r="P10" s="11"/>
      <c r="Q10" s="11"/>
      <c r="T10" s="11"/>
      <c r="U10" s="11"/>
      <c r="X10" s="11"/>
      <c r="Y10" s="11"/>
      <c r="AB10" s="11"/>
      <c r="AC10" s="11"/>
      <c r="AF10" s="11"/>
      <c r="AG10" s="11"/>
      <c r="AJ10" s="11"/>
      <c r="AK10" s="11"/>
      <c r="AN10" s="11"/>
      <c r="AO10" s="11"/>
      <c r="AR10" s="11"/>
      <c r="AS10" s="11"/>
      <c r="AV10" s="11"/>
      <c r="AW10" s="11"/>
      <c r="AZ10" s="11"/>
      <c r="BA10" s="11"/>
      <c r="BD10" s="11"/>
      <c r="BE10" s="11"/>
      <c r="BH10" s="11"/>
      <c r="BI10" s="11"/>
      <c r="BL10" s="11"/>
      <c r="BM10" s="11"/>
      <c r="BP10" s="11"/>
      <c r="BQ10" s="11"/>
      <c r="BT10" s="11"/>
      <c r="BU10" s="11"/>
      <c r="BX10" s="11"/>
      <c r="BY10" s="11"/>
      <c r="CB10" s="11"/>
      <c r="CC10" s="11"/>
      <c r="CF10" s="11"/>
      <c r="CG10" s="11"/>
      <c r="CJ10" s="11"/>
      <c r="CK10" s="11"/>
      <c r="CN10" s="11"/>
      <c r="CO10" s="11"/>
      <c r="CR10" s="11"/>
      <c r="CS10" s="11"/>
      <c r="CV10" s="11"/>
      <c r="CW10" s="11"/>
      <c r="CZ10" s="11"/>
      <c r="DA10" s="11"/>
      <c r="DD10" s="11"/>
      <c r="DE10" s="11"/>
      <c r="DH10" s="11"/>
      <c r="DI10" s="11"/>
      <c r="DL10" s="11"/>
      <c r="DM10" s="11"/>
      <c r="DP10" s="11"/>
      <c r="DQ10" s="11"/>
      <c r="DT10" s="11"/>
      <c r="DU10" s="11"/>
      <c r="DX10" s="11"/>
      <c r="DY10" s="11"/>
      <c r="EB10" s="11"/>
      <c r="EC10" s="11"/>
      <c r="EF10" s="11"/>
      <c r="EG10" s="11"/>
      <c r="EJ10" s="11"/>
      <c r="EK10" s="11"/>
    </row>
    <row r="11" spans="1:141">
      <c r="A11" s="12" t="s">
        <v>16</v>
      </c>
      <c r="D11" s="11"/>
      <c r="E11" s="11"/>
      <c r="H11" s="11"/>
      <c r="I11" s="11"/>
      <c r="L11" s="11"/>
      <c r="M11" s="11"/>
      <c r="P11" s="11"/>
      <c r="Q11" s="11"/>
      <c r="T11" s="11"/>
      <c r="U11" s="11"/>
      <c r="X11" s="11"/>
      <c r="Y11" s="11"/>
      <c r="AB11" s="11"/>
      <c r="AC11" s="11"/>
      <c r="AF11" s="11"/>
      <c r="AG11" s="11"/>
      <c r="AJ11" s="11"/>
      <c r="AK11" s="11"/>
      <c r="AN11" s="11"/>
      <c r="AO11" s="11"/>
      <c r="AR11" s="11"/>
      <c r="AS11" s="11"/>
      <c r="AV11" s="11"/>
      <c r="AW11" s="11"/>
      <c r="AZ11" s="11"/>
      <c r="BA11" s="11"/>
      <c r="BD11" s="11"/>
      <c r="BE11" s="11"/>
      <c r="BH11" s="11"/>
      <c r="BI11" s="11"/>
      <c r="BL11" s="11"/>
      <c r="BM11" s="11"/>
      <c r="BP11" s="11"/>
      <c r="BQ11" s="11"/>
      <c r="BT11" s="11"/>
      <c r="BU11" s="11"/>
      <c r="BX11" s="11"/>
      <c r="BY11" s="11"/>
      <c r="CB11" s="11"/>
      <c r="CC11" s="11"/>
      <c r="CF11" s="11"/>
      <c r="CG11" s="11"/>
      <c r="CJ11" s="11"/>
      <c r="CK11" s="11"/>
      <c r="CN11" s="11"/>
      <c r="CO11" s="11"/>
      <c r="CR11" s="11"/>
      <c r="CS11" s="11"/>
      <c r="CV11" s="11"/>
      <c r="CW11" s="11"/>
      <c r="CZ11" s="11"/>
      <c r="DA11" s="11"/>
      <c r="DD11" s="11"/>
      <c r="DE11" s="11"/>
      <c r="DH11" s="11"/>
      <c r="DI11" s="11"/>
      <c r="DL11" s="11"/>
      <c r="DM11" s="11"/>
      <c r="DP11" s="11"/>
      <c r="DQ11" s="11"/>
      <c r="DT11" s="11"/>
      <c r="DU11" s="11"/>
      <c r="DX11" s="11"/>
      <c r="DY11" s="11"/>
      <c r="EB11" s="11"/>
      <c r="EC11" s="11"/>
      <c r="EF11" s="11"/>
      <c r="EG11" s="11"/>
      <c r="EJ11" s="11"/>
      <c r="EK11" s="11"/>
    </row>
    <row r="12" spans="1:141">
      <c r="A12" s="2" t="s">
        <v>17</v>
      </c>
      <c r="B12" s="14">
        <v>291997076.70000005</v>
      </c>
      <c r="C12" s="14">
        <v>290733931.60000002</v>
      </c>
      <c r="D12" s="13">
        <v>110501161.10000001</v>
      </c>
      <c r="E12" s="13">
        <v>109819197.10000001</v>
      </c>
      <c r="F12" s="14">
        <v>30396969</v>
      </c>
      <c r="G12" s="14">
        <v>30306801</v>
      </c>
      <c r="H12" s="13">
        <v>3615146</v>
      </c>
      <c r="I12" s="13">
        <v>3611801</v>
      </c>
      <c r="J12" s="14">
        <v>14840161</v>
      </c>
      <c r="K12" s="14">
        <v>14806624</v>
      </c>
      <c r="L12" s="13">
        <v>22818176</v>
      </c>
      <c r="M12" s="13">
        <v>22817000</v>
      </c>
      <c r="N12" s="14">
        <v>9450000</v>
      </c>
      <c r="O12" s="14">
        <v>9433617</v>
      </c>
      <c r="P12" s="13">
        <v>229299</v>
      </c>
      <c r="Q12" s="13">
        <v>229299</v>
      </c>
      <c r="R12" s="14">
        <v>13114478</v>
      </c>
      <c r="S12" s="14">
        <v>13067151</v>
      </c>
      <c r="T12" s="13">
        <v>2630849</v>
      </c>
      <c r="U12" s="13">
        <v>2627683</v>
      </c>
      <c r="V12" s="14">
        <v>915704</v>
      </c>
      <c r="W12" s="14">
        <v>915703</v>
      </c>
      <c r="X12" s="13">
        <v>2910946</v>
      </c>
      <c r="Y12" s="13">
        <v>2903930</v>
      </c>
      <c r="Z12" s="14">
        <v>5598243</v>
      </c>
      <c r="AA12" s="14">
        <v>5584727.2999999998</v>
      </c>
      <c r="AB12" s="13">
        <v>91745</v>
      </c>
      <c r="AC12" s="13">
        <v>91494</v>
      </c>
      <c r="AD12" s="14">
        <v>1001360</v>
      </c>
      <c r="AE12" s="14">
        <v>1001132</v>
      </c>
      <c r="AF12" s="13">
        <v>2795152</v>
      </c>
      <c r="AG12" s="13">
        <v>2773914</v>
      </c>
      <c r="AH12" s="14">
        <v>693939</v>
      </c>
      <c r="AI12" s="14">
        <v>693939</v>
      </c>
      <c r="AJ12" s="13">
        <v>52961</v>
      </c>
      <c r="AK12" s="13">
        <v>52961</v>
      </c>
      <c r="AL12" s="14">
        <v>890852</v>
      </c>
      <c r="AM12" s="14">
        <v>885605</v>
      </c>
      <c r="AN12" s="13">
        <v>72202</v>
      </c>
      <c r="AO12" s="13">
        <v>72202</v>
      </c>
      <c r="AP12" s="14">
        <v>1469206</v>
      </c>
      <c r="AQ12" s="14">
        <v>1469206</v>
      </c>
      <c r="AR12" s="13">
        <v>419750</v>
      </c>
      <c r="AS12" s="13">
        <v>412272</v>
      </c>
      <c r="AT12" s="14">
        <v>739629</v>
      </c>
      <c r="AU12" s="14">
        <v>732398</v>
      </c>
      <c r="AV12" s="13">
        <v>2831025</v>
      </c>
      <c r="AW12" s="13">
        <v>2794966</v>
      </c>
      <c r="AX12" s="14">
        <v>152048.69999999998</v>
      </c>
      <c r="AY12" s="14">
        <v>150048.29999999999</v>
      </c>
      <c r="AZ12" s="13">
        <v>203383</v>
      </c>
      <c r="BA12" s="13">
        <v>202294</v>
      </c>
      <c r="BB12" s="14">
        <v>822107</v>
      </c>
      <c r="BC12" s="14">
        <v>817434</v>
      </c>
      <c r="BD12" s="13">
        <v>155755</v>
      </c>
      <c r="BE12" s="13">
        <v>155755</v>
      </c>
      <c r="BF12" s="14">
        <v>31434</v>
      </c>
      <c r="BG12" s="14">
        <v>31434</v>
      </c>
      <c r="BH12" s="13">
        <v>83734</v>
      </c>
      <c r="BI12" s="13">
        <v>83070</v>
      </c>
      <c r="BJ12" s="14">
        <v>301834</v>
      </c>
      <c r="BK12" s="14">
        <v>300884</v>
      </c>
      <c r="BL12" s="13">
        <v>3098395</v>
      </c>
      <c r="BM12" s="13">
        <v>3087268</v>
      </c>
      <c r="BN12" s="14">
        <v>796259</v>
      </c>
      <c r="BO12" s="14">
        <v>784502</v>
      </c>
      <c r="BP12" s="13">
        <v>686668</v>
      </c>
      <c r="BQ12" s="13">
        <v>676602</v>
      </c>
      <c r="BR12" s="14">
        <v>335476</v>
      </c>
      <c r="BS12" s="14">
        <v>329761</v>
      </c>
      <c r="BT12" s="13">
        <v>44644</v>
      </c>
      <c r="BU12" s="13">
        <v>44644</v>
      </c>
      <c r="BV12" s="14">
        <v>313343</v>
      </c>
      <c r="BW12" s="14">
        <v>311731</v>
      </c>
      <c r="BX12" s="13">
        <v>114065.29999999999</v>
      </c>
      <c r="BY12" s="13">
        <v>114065.29999999999</v>
      </c>
      <c r="BZ12" s="14">
        <v>14810100</v>
      </c>
      <c r="CA12" s="14">
        <v>14745239</v>
      </c>
      <c r="CB12" s="13">
        <v>2348017</v>
      </c>
      <c r="CC12" s="13">
        <v>2336618</v>
      </c>
      <c r="CD12" s="14">
        <v>1540436</v>
      </c>
      <c r="CE12" s="14">
        <v>1532008</v>
      </c>
      <c r="CF12" s="13">
        <v>1374892</v>
      </c>
      <c r="CG12" s="13">
        <v>1369480</v>
      </c>
      <c r="CH12" s="14">
        <v>742534</v>
      </c>
      <c r="CI12" s="14">
        <v>740445</v>
      </c>
      <c r="CJ12" s="13">
        <v>464075</v>
      </c>
      <c r="CK12" s="13">
        <v>464075</v>
      </c>
      <c r="CL12" s="14">
        <v>316366</v>
      </c>
      <c r="CM12" s="14">
        <v>314818</v>
      </c>
      <c r="CN12" s="13">
        <v>268075</v>
      </c>
      <c r="CO12" s="13">
        <v>265725</v>
      </c>
      <c r="CP12" s="14">
        <v>417618</v>
      </c>
      <c r="CQ12" s="14">
        <v>415895</v>
      </c>
      <c r="CR12" s="13">
        <v>36037.199999999997</v>
      </c>
      <c r="CS12" s="13">
        <v>36037.199999999997</v>
      </c>
      <c r="CT12" s="14">
        <v>749163</v>
      </c>
      <c r="CU12" s="14">
        <v>747498</v>
      </c>
      <c r="CV12" s="13">
        <v>47955.4</v>
      </c>
      <c r="CW12" s="13">
        <v>47955.4</v>
      </c>
      <c r="CX12" s="14">
        <v>361278</v>
      </c>
      <c r="CY12" s="14">
        <v>361278</v>
      </c>
      <c r="CZ12" s="13">
        <v>4708529</v>
      </c>
      <c r="DA12" s="13">
        <v>4692596</v>
      </c>
      <c r="DB12" s="14">
        <v>3799376</v>
      </c>
      <c r="DC12" s="14">
        <v>3756923</v>
      </c>
      <c r="DD12" s="13">
        <v>492164</v>
      </c>
      <c r="DE12" s="13">
        <v>490204</v>
      </c>
      <c r="DF12" s="14">
        <v>204548</v>
      </c>
      <c r="DG12" s="14">
        <v>204548</v>
      </c>
      <c r="DH12" s="13">
        <v>3480574</v>
      </c>
      <c r="DI12" s="13">
        <v>3469186</v>
      </c>
      <c r="DJ12" s="14">
        <v>7222575</v>
      </c>
      <c r="DK12" s="14">
        <v>7197647</v>
      </c>
      <c r="DL12" s="13">
        <v>1818902</v>
      </c>
      <c r="DM12" s="13">
        <v>1812334</v>
      </c>
      <c r="DN12" s="14">
        <v>553136</v>
      </c>
      <c r="DO12" s="14">
        <v>547897</v>
      </c>
      <c r="DP12" s="13">
        <v>415016</v>
      </c>
      <c r="DQ12" s="13">
        <v>413308</v>
      </c>
      <c r="DR12" s="14">
        <v>286728</v>
      </c>
      <c r="DS12" s="14">
        <v>286728</v>
      </c>
      <c r="DT12" s="13">
        <v>1292108</v>
      </c>
      <c r="DU12" s="13">
        <v>1288039</v>
      </c>
      <c r="DV12" s="14">
        <v>1418551</v>
      </c>
      <c r="DW12" s="14">
        <v>1415368</v>
      </c>
      <c r="DX12" s="13">
        <v>594700</v>
      </c>
      <c r="DY12" s="13">
        <v>589099</v>
      </c>
      <c r="DZ12" s="14">
        <v>2109149</v>
      </c>
      <c r="EA12" s="14">
        <v>2104804</v>
      </c>
      <c r="EB12" s="13">
        <v>1898889</v>
      </c>
      <c r="EC12" s="13">
        <v>1893544</v>
      </c>
      <c r="ED12" s="14">
        <v>838613</v>
      </c>
      <c r="EE12" s="14">
        <v>837562</v>
      </c>
      <c r="EF12" s="13">
        <v>644254</v>
      </c>
      <c r="EG12" s="13">
        <v>643580</v>
      </c>
      <c r="EH12" s="14">
        <v>1052758</v>
      </c>
      <c r="EI12" s="14">
        <v>1048558</v>
      </c>
      <c r="EJ12" s="13">
        <v>471861</v>
      </c>
      <c r="EK12" s="13">
        <v>471820</v>
      </c>
    </row>
    <row r="13" spans="1:141">
      <c r="A13" s="2" t="s">
        <v>18</v>
      </c>
      <c r="B13" s="14">
        <v>48948652.199999996</v>
      </c>
      <c r="C13" s="14">
        <v>48948652.199999996</v>
      </c>
      <c r="D13" s="13">
        <v>8761951</v>
      </c>
      <c r="E13" s="13">
        <v>8761951</v>
      </c>
      <c r="F13" s="14">
        <v>1843772</v>
      </c>
      <c r="G13" s="14">
        <v>1843772</v>
      </c>
      <c r="H13" s="13">
        <v>351459</v>
      </c>
      <c r="I13" s="13">
        <v>351459</v>
      </c>
      <c r="J13" s="14">
        <v>1225646</v>
      </c>
      <c r="K13" s="14">
        <v>1225646</v>
      </c>
      <c r="L13" s="13">
        <v>2854287</v>
      </c>
      <c r="M13" s="13">
        <v>2854287</v>
      </c>
      <c r="N13" s="14">
        <v>2157243</v>
      </c>
      <c r="O13" s="14">
        <v>2157243</v>
      </c>
      <c r="P13" s="13">
        <v>18524</v>
      </c>
      <c r="Q13" s="13">
        <v>18524</v>
      </c>
      <c r="R13" s="14">
        <v>2957991</v>
      </c>
      <c r="S13" s="14">
        <v>2957991</v>
      </c>
      <c r="T13" s="13">
        <v>787036</v>
      </c>
      <c r="U13" s="13">
        <v>787036</v>
      </c>
      <c r="V13" s="14">
        <v>366632</v>
      </c>
      <c r="W13" s="14">
        <v>366632</v>
      </c>
      <c r="X13" s="13">
        <v>962302</v>
      </c>
      <c r="Y13" s="13">
        <v>962302</v>
      </c>
      <c r="Z13" s="14">
        <v>1547031.7</v>
      </c>
      <c r="AA13" s="14">
        <v>1547031.7</v>
      </c>
      <c r="AB13" s="13">
        <v>0</v>
      </c>
      <c r="AC13" s="13">
        <v>0</v>
      </c>
      <c r="AD13" s="14">
        <v>23943</v>
      </c>
      <c r="AE13" s="14">
        <v>23943</v>
      </c>
      <c r="AF13" s="13">
        <v>1142194</v>
      </c>
      <c r="AG13" s="13">
        <v>1142194</v>
      </c>
      <c r="AH13" s="14">
        <v>240673</v>
      </c>
      <c r="AI13" s="14">
        <v>240673</v>
      </c>
      <c r="AJ13" s="13">
        <v>23219</v>
      </c>
      <c r="AK13" s="13">
        <v>23219</v>
      </c>
      <c r="AL13" s="14">
        <v>300800</v>
      </c>
      <c r="AM13" s="14">
        <v>300800</v>
      </c>
      <c r="AN13" s="13">
        <v>44832</v>
      </c>
      <c r="AO13" s="13">
        <v>44832</v>
      </c>
      <c r="AP13" s="14">
        <v>489890</v>
      </c>
      <c r="AQ13" s="14">
        <v>489890</v>
      </c>
      <c r="AR13" s="13">
        <v>304495</v>
      </c>
      <c r="AS13" s="13">
        <v>304495</v>
      </c>
      <c r="AT13" s="14">
        <v>275488</v>
      </c>
      <c r="AU13" s="14">
        <v>275488</v>
      </c>
      <c r="AV13" s="13">
        <v>975035</v>
      </c>
      <c r="AW13" s="13">
        <v>975035</v>
      </c>
      <c r="AX13" s="14">
        <v>211100.1</v>
      </c>
      <c r="AY13" s="14">
        <v>211100.1</v>
      </c>
      <c r="AZ13" s="13">
        <v>108974</v>
      </c>
      <c r="BA13" s="13">
        <v>108974</v>
      </c>
      <c r="BB13" s="14">
        <v>376599</v>
      </c>
      <c r="BC13" s="14">
        <v>376599</v>
      </c>
      <c r="BD13" s="13">
        <v>116342</v>
      </c>
      <c r="BE13" s="13">
        <v>116342</v>
      </c>
      <c r="BF13" s="14">
        <v>7849</v>
      </c>
      <c r="BG13" s="14">
        <v>7849</v>
      </c>
      <c r="BH13" s="13">
        <v>26090</v>
      </c>
      <c r="BI13" s="13">
        <v>26090</v>
      </c>
      <c r="BJ13" s="14">
        <v>239424</v>
      </c>
      <c r="BK13" s="14">
        <v>239424</v>
      </c>
      <c r="BL13" s="13">
        <v>1633098</v>
      </c>
      <c r="BM13" s="13">
        <v>1633098</v>
      </c>
      <c r="BN13" s="14">
        <v>491050</v>
      </c>
      <c r="BO13" s="14">
        <v>491050</v>
      </c>
      <c r="BP13" s="13">
        <v>351918</v>
      </c>
      <c r="BQ13" s="13">
        <v>351918</v>
      </c>
      <c r="BR13" s="14">
        <v>141349</v>
      </c>
      <c r="BS13" s="14">
        <v>141349</v>
      </c>
      <c r="BT13" s="13">
        <v>47710</v>
      </c>
      <c r="BU13" s="13">
        <v>47710</v>
      </c>
      <c r="BV13" s="14">
        <v>118992</v>
      </c>
      <c r="BW13" s="14">
        <v>118992</v>
      </c>
      <c r="BX13" s="13">
        <v>83055.7</v>
      </c>
      <c r="BY13" s="13">
        <v>83055.7</v>
      </c>
      <c r="BZ13" s="14">
        <v>3885065</v>
      </c>
      <c r="CA13" s="14">
        <v>3885065</v>
      </c>
      <c r="CB13" s="13">
        <v>852525</v>
      </c>
      <c r="CC13" s="13">
        <v>852525</v>
      </c>
      <c r="CD13" s="14">
        <v>744856</v>
      </c>
      <c r="CE13" s="14">
        <v>744856</v>
      </c>
      <c r="CF13" s="13">
        <v>638248</v>
      </c>
      <c r="CG13" s="13">
        <v>638248</v>
      </c>
      <c r="CH13" s="14">
        <v>355885</v>
      </c>
      <c r="CI13" s="14">
        <v>355885</v>
      </c>
      <c r="CJ13" s="13">
        <v>200299</v>
      </c>
      <c r="CK13" s="13">
        <v>200299</v>
      </c>
      <c r="CL13" s="14">
        <v>162508</v>
      </c>
      <c r="CM13" s="14">
        <v>162508</v>
      </c>
      <c r="CN13" s="13">
        <v>132360</v>
      </c>
      <c r="CO13" s="13">
        <v>132360</v>
      </c>
      <c r="CP13" s="14">
        <v>83412</v>
      </c>
      <c r="CQ13" s="14">
        <v>83412</v>
      </c>
      <c r="CR13" s="13">
        <v>12313.3</v>
      </c>
      <c r="CS13" s="13">
        <v>12313.3</v>
      </c>
      <c r="CT13" s="14">
        <v>333740</v>
      </c>
      <c r="CU13" s="14">
        <v>333740</v>
      </c>
      <c r="CV13" s="13">
        <v>34669.4</v>
      </c>
      <c r="CW13" s="13">
        <v>34669.4</v>
      </c>
      <c r="CX13" s="14">
        <v>199806</v>
      </c>
      <c r="CY13" s="14">
        <v>199806</v>
      </c>
      <c r="CZ13" s="13">
        <v>1110606</v>
      </c>
      <c r="DA13" s="13">
        <v>1110606</v>
      </c>
      <c r="DB13" s="14">
        <v>2078598</v>
      </c>
      <c r="DC13" s="14">
        <v>2078598</v>
      </c>
      <c r="DD13" s="13">
        <v>228560</v>
      </c>
      <c r="DE13" s="13">
        <v>228560</v>
      </c>
      <c r="DF13" s="14">
        <v>0</v>
      </c>
      <c r="DG13" s="14">
        <v>0</v>
      </c>
      <c r="DH13" s="13">
        <v>673984</v>
      </c>
      <c r="DI13" s="13">
        <v>673984</v>
      </c>
      <c r="DJ13" s="14">
        <v>1712752</v>
      </c>
      <c r="DK13" s="14">
        <v>1712752</v>
      </c>
      <c r="DL13" s="13">
        <v>769127</v>
      </c>
      <c r="DM13" s="13">
        <v>769127</v>
      </c>
      <c r="DN13" s="14">
        <v>168827</v>
      </c>
      <c r="DO13" s="14">
        <v>168827</v>
      </c>
      <c r="DP13" s="13">
        <v>203857</v>
      </c>
      <c r="DQ13" s="13">
        <v>203857</v>
      </c>
      <c r="DR13" s="14">
        <v>0</v>
      </c>
      <c r="DS13" s="14">
        <v>0</v>
      </c>
      <c r="DT13" s="13">
        <v>498576</v>
      </c>
      <c r="DU13" s="13">
        <v>498576</v>
      </c>
      <c r="DV13" s="14">
        <v>365664</v>
      </c>
      <c r="DW13" s="14">
        <v>365664</v>
      </c>
      <c r="DX13" s="13">
        <v>196812</v>
      </c>
      <c r="DY13" s="13">
        <v>196812</v>
      </c>
      <c r="DZ13" s="14">
        <v>543345</v>
      </c>
      <c r="EA13" s="14">
        <v>543345</v>
      </c>
      <c r="EB13" s="13">
        <v>560608</v>
      </c>
      <c r="EC13" s="13">
        <v>560608</v>
      </c>
      <c r="ED13" s="14">
        <v>0</v>
      </c>
      <c r="EE13" s="14">
        <v>0</v>
      </c>
      <c r="EF13" s="13">
        <v>101988</v>
      </c>
      <c r="EG13" s="13">
        <v>101988</v>
      </c>
      <c r="EH13" s="14">
        <v>234981</v>
      </c>
      <c r="EI13" s="14">
        <v>234981</v>
      </c>
      <c r="EJ13" s="13">
        <v>256686</v>
      </c>
      <c r="EK13" s="13">
        <v>256686</v>
      </c>
    </row>
    <row r="14" spans="1:141">
      <c r="A14" s="15" t="s">
        <v>19</v>
      </c>
      <c r="B14" s="17">
        <v>63832383.599999994</v>
      </c>
      <c r="C14" s="17">
        <v>166856600.69999999</v>
      </c>
      <c r="D14" s="16">
        <v>23003307.399999999</v>
      </c>
      <c r="E14" s="16">
        <v>84017515.099999994</v>
      </c>
      <c r="F14" s="17">
        <v>5391917</v>
      </c>
      <c r="G14" s="17">
        <v>7471402</v>
      </c>
      <c r="H14" s="16">
        <v>737651</v>
      </c>
      <c r="I14" s="16">
        <v>1066739</v>
      </c>
      <c r="J14" s="17">
        <v>3068472</v>
      </c>
      <c r="K14" s="17">
        <v>4190939</v>
      </c>
      <c r="L14" s="16">
        <v>5553884</v>
      </c>
      <c r="M14" s="16">
        <v>7921644</v>
      </c>
      <c r="N14" s="17">
        <v>1936524</v>
      </c>
      <c r="O14" s="17">
        <v>2844890</v>
      </c>
      <c r="P14" s="16">
        <v>41400</v>
      </c>
      <c r="Q14" s="16">
        <v>137249</v>
      </c>
      <c r="R14" s="17">
        <v>2255333</v>
      </c>
      <c r="S14" s="17">
        <v>10862780</v>
      </c>
      <c r="T14" s="16">
        <v>314289</v>
      </c>
      <c r="U14" s="16">
        <v>738426</v>
      </c>
      <c r="V14" s="17">
        <v>139667</v>
      </c>
      <c r="W14" s="17">
        <v>194576</v>
      </c>
      <c r="X14" s="16">
        <v>583247</v>
      </c>
      <c r="Y14" s="16">
        <v>822895</v>
      </c>
      <c r="Z14" s="17">
        <v>1071324.5</v>
      </c>
      <c r="AA14" s="17">
        <v>2292694.1</v>
      </c>
      <c r="AB14" s="16">
        <v>23974</v>
      </c>
      <c r="AC14" s="16">
        <v>25556</v>
      </c>
      <c r="AD14" s="17">
        <v>85006</v>
      </c>
      <c r="AE14" s="17">
        <v>95960</v>
      </c>
      <c r="AF14" s="16">
        <v>452911</v>
      </c>
      <c r="AG14" s="16">
        <v>991934</v>
      </c>
      <c r="AH14" s="17">
        <v>163371</v>
      </c>
      <c r="AI14" s="17">
        <v>381258</v>
      </c>
      <c r="AJ14" s="16">
        <v>1190</v>
      </c>
      <c r="AK14" s="16">
        <v>3167</v>
      </c>
      <c r="AL14" s="17">
        <v>315597</v>
      </c>
      <c r="AM14" s="17">
        <v>724489</v>
      </c>
      <c r="AN14" s="16">
        <v>14437</v>
      </c>
      <c r="AO14" s="16">
        <v>17030</v>
      </c>
      <c r="AP14" s="17">
        <v>306733</v>
      </c>
      <c r="AQ14" s="17">
        <v>981238</v>
      </c>
      <c r="AR14" s="16">
        <v>119742</v>
      </c>
      <c r="AS14" s="16">
        <v>339046</v>
      </c>
      <c r="AT14" s="17">
        <v>289877</v>
      </c>
      <c r="AU14" s="17">
        <v>519078</v>
      </c>
      <c r="AV14" s="16">
        <v>1180212</v>
      </c>
      <c r="AW14" s="16">
        <v>1966685</v>
      </c>
      <c r="AX14" s="17">
        <v>118355.4</v>
      </c>
      <c r="AY14" s="17">
        <v>336251.7</v>
      </c>
      <c r="AZ14" s="16">
        <v>46563</v>
      </c>
      <c r="BA14" s="16">
        <v>102119</v>
      </c>
      <c r="BB14" s="17">
        <v>225947</v>
      </c>
      <c r="BC14" s="17">
        <v>570661</v>
      </c>
      <c r="BD14" s="16">
        <v>25858</v>
      </c>
      <c r="BE14" s="16">
        <v>60116</v>
      </c>
      <c r="BF14" s="17">
        <v>8563</v>
      </c>
      <c r="BG14" s="17">
        <v>16129</v>
      </c>
      <c r="BH14" s="16">
        <v>24084</v>
      </c>
      <c r="BI14" s="16">
        <v>48859</v>
      </c>
      <c r="BJ14" s="17">
        <v>115443</v>
      </c>
      <c r="BK14" s="17">
        <v>156477</v>
      </c>
      <c r="BL14" s="16">
        <v>965280</v>
      </c>
      <c r="BM14" s="16">
        <v>1981287</v>
      </c>
      <c r="BN14" s="17">
        <v>289169</v>
      </c>
      <c r="BO14" s="17">
        <v>490003</v>
      </c>
      <c r="BP14" s="16">
        <v>151201</v>
      </c>
      <c r="BQ14" s="16">
        <v>325424</v>
      </c>
      <c r="BR14" s="17">
        <v>112208</v>
      </c>
      <c r="BS14" s="17">
        <v>235588</v>
      </c>
      <c r="BT14" s="16">
        <v>5113</v>
      </c>
      <c r="BU14" s="16">
        <v>6962</v>
      </c>
      <c r="BV14" s="17">
        <v>77299</v>
      </c>
      <c r="BW14" s="17">
        <v>96239</v>
      </c>
      <c r="BX14" s="16">
        <v>0</v>
      </c>
      <c r="BY14" s="16">
        <v>0</v>
      </c>
      <c r="BZ14" s="17">
        <v>3630522</v>
      </c>
      <c r="CA14" s="17">
        <v>9806207</v>
      </c>
      <c r="CB14" s="16">
        <v>1033388</v>
      </c>
      <c r="CC14" s="16">
        <v>2388539</v>
      </c>
      <c r="CD14" s="17">
        <v>313028</v>
      </c>
      <c r="CE14" s="17">
        <v>1001759</v>
      </c>
      <c r="CF14" s="16">
        <v>281833</v>
      </c>
      <c r="CG14" s="16">
        <v>640460</v>
      </c>
      <c r="CH14" s="17">
        <v>151587</v>
      </c>
      <c r="CI14" s="17">
        <v>182937</v>
      </c>
      <c r="CJ14" s="16">
        <v>185374</v>
      </c>
      <c r="CK14" s="16">
        <v>189931</v>
      </c>
      <c r="CL14" s="17">
        <v>45819</v>
      </c>
      <c r="CM14" s="17">
        <v>52522</v>
      </c>
      <c r="CN14" s="16">
        <v>69991</v>
      </c>
      <c r="CO14" s="16">
        <v>252824</v>
      </c>
      <c r="CP14" s="17">
        <v>100613</v>
      </c>
      <c r="CQ14" s="17">
        <v>143041</v>
      </c>
      <c r="CR14" s="16">
        <v>131</v>
      </c>
      <c r="CS14" s="16">
        <v>131</v>
      </c>
      <c r="CT14" s="17">
        <v>169394</v>
      </c>
      <c r="CU14" s="17">
        <v>223282</v>
      </c>
      <c r="CV14" s="16">
        <v>19390.3</v>
      </c>
      <c r="CW14" s="16">
        <v>21631.8</v>
      </c>
      <c r="CX14" s="17">
        <v>221270</v>
      </c>
      <c r="CY14" s="17">
        <v>448246</v>
      </c>
      <c r="CZ14" s="16">
        <v>834426</v>
      </c>
      <c r="DA14" s="16">
        <v>2943287</v>
      </c>
      <c r="DB14" s="17">
        <v>898697</v>
      </c>
      <c r="DC14" s="17">
        <v>2024577</v>
      </c>
      <c r="DD14" s="16">
        <v>169683</v>
      </c>
      <c r="DE14" s="16">
        <v>609432</v>
      </c>
      <c r="DF14" s="17">
        <v>18952</v>
      </c>
      <c r="DG14" s="17">
        <v>19567</v>
      </c>
      <c r="DH14" s="16">
        <v>694552</v>
      </c>
      <c r="DI14" s="16">
        <v>3382315</v>
      </c>
      <c r="DJ14" s="17">
        <v>2150040</v>
      </c>
      <c r="DK14" s="17">
        <v>3730444</v>
      </c>
      <c r="DL14" s="16">
        <v>331953</v>
      </c>
      <c r="DM14" s="16">
        <v>652837</v>
      </c>
      <c r="DN14" s="17">
        <v>98407</v>
      </c>
      <c r="DO14" s="17">
        <v>197661</v>
      </c>
      <c r="DP14" s="16">
        <v>203721</v>
      </c>
      <c r="DQ14" s="16">
        <v>197944</v>
      </c>
      <c r="DR14" s="17">
        <v>40112</v>
      </c>
      <c r="DS14" s="17">
        <v>45348</v>
      </c>
      <c r="DT14" s="16">
        <v>353169</v>
      </c>
      <c r="DU14" s="16">
        <v>526226</v>
      </c>
      <c r="DV14" s="17">
        <v>319641</v>
      </c>
      <c r="DW14" s="17">
        <v>549457</v>
      </c>
      <c r="DX14" s="16">
        <v>416699</v>
      </c>
      <c r="DY14" s="16">
        <v>671386</v>
      </c>
      <c r="DZ14" s="17">
        <v>774189</v>
      </c>
      <c r="EA14" s="17">
        <v>872102</v>
      </c>
      <c r="EB14" s="16">
        <v>451414</v>
      </c>
      <c r="EC14" s="16">
        <v>930728</v>
      </c>
      <c r="ED14" s="17">
        <v>205929</v>
      </c>
      <c r="EE14" s="17">
        <v>386904</v>
      </c>
      <c r="EF14" s="16">
        <v>94691</v>
      </c>
      <c r="EG14" s="16">
        <v>119473</v>
      </c>
      <c r="EH14" s="17">
        <v>248661</v>
      </c>
      <c r="EI14" s="17">
        <v>492906</v>
      </c>
      <c r="EJ14" s="16">
        <v>89958</v>
      </c>
      <c r="EK14" s="16">
        <v>119190</v>
      </c>
    </row>
    <row r="15" spans="1:141" s="24" customFormat="1">
      <c r="A15" s="12" t="s">
        <v>20</v>
      </c>
      <c r="B15" s="19">
        <v>404778112.5</v>
      </c>
      <c r="C15" s="19">
        <v>506539184.5</v>
      </c>
      <c r="D15" s="18">
        <v>142266419.5</v>
      </c>
      <c r="E15" s="18">
        <v>202598663.19999999</v>
      </c>
      <c r="F15" s="19">
        <v>37632658</v>
      </c>
      <c r="G15" s="19">
        <v>39621975</v>
      </c>
      <c r="H15" s="18">
        <v>4704256</v>
      </c>
      <c r="I15" s="18">
        <v>5029999</v>
      </c>
      <c r="J15" s="19">
        <v>19134279</v>
      </c>
      <c r="K15" s="19">
        <v>20223209</v>
      </c>
      <c r="L15" s="18">
        <v>31226347</v>
      </c>
      <c r="M15" s="18">
        <v>33592931</v>
      </c>
      <c r="N15" s="19">
        <v>13543767</v>
      </c>
      <c r="O15" s="19">
        <v>14435750</v>
      </c>
      <c r="P15" s="18">
        <v>289223</v>
      </c>
      <c r="Q15" s="18">
        <v>385072</v>
      </c>
      <c r="R15" s="19">
        <v>18327802</v>
      </c>
      <c r="S15" s="19">
        <v>26887922</v>
      </c>
      <c r="T15" s="18">
        <v>3732174</v>
      </c>
      <c r="U15" s="18">
        <v>4153145</v>
      </c>
      <c r="V15" s="19">
        <v>1422003</v>
      </c>
      <c r="W15" s="19">
        <v>1476911</v>
      </c>
      <c r="X15" s="18">
        <v>4456495</v>
      </c>
      <c r="Y15" s="18">
        <v>4689127</v>
      </c>
      <c r="Z15" s="19">
        <v>8216599.2000000002</v>
      </c>
      <c r="AA15" s="19">
        <v>9424453.0999999996</v>
      </c>
      <c r="AB15" s="18">
        <v>115719</v>
      </c>
      <c r="AC15" s="18">
        <v>117050</v>
      </c>
      <c r="AD15" s="19">
        <v>1110309</v>
      </c>
      <c r="AE15" s="19">
        <v>1121035</v>
      </c>
      <c r="AF15" s="18">
        <v>4390257</v>
      </c>
      <c r="AG15" s="18">
        <v>4908042</v>
      </c>
      <c r="AH15" s="19">
        <v>1097983</v>
      </c>
      <c r="AI15" s="19">
        <v>1315870</v>
      </c>
      <c r="AJ15" s="18">
        <v>77370</v>
      </c>
      <c r="AK15" s="18">
        <v>79347</v>
      </c>
      <c r="AL15" s="19">
        <v>1507249</v>
      </c>
      <c r="AM15" s="19">
        <v>1910894</v>
      </c>
      <c r="AN15" s="18">
        <v>131471</v>
      </c>
      <c r="AO15" s="18">
        <v>134064</v>
      </c>
      <c r="AP15" s="19">
        <v>2265829</v>
      </c>
      <c r="AQ15" s="19">
        <v>2940334</v>
      </c>
      <c r="AR15" s="18">
        <v>843987</v>
      </c>
      <c r="AS15" s="18">
        <v>1055813</v>
      </c>
      <c r="AT15" s="19">
        <v>1304994</v>
      </c>
      <c r="AU15" s="19">
        <v>1526964</v>
      </c>
      <c r="AV15" s="18">
        <v>4986272</v>
      </c>
      <c r="AW15" s="18">
        <v>5736686</v>
      </c>
      <c r="AX15" s="19">
        <v>481504.19999999995</v>
      </c>
      <c r="AY15" s="19">
        <v>697400.10000000009</v>
      </c>
      <c r="AZ15" s="18">
        <v>358920</v>
      </c>
      <c r="BA15" s="18">
        <v>413387</v>
      </c>
      <c r="BB15" s="19">
        <v>1424653</v>
      </c>
      <c r="BC15" s="19">
        <v>1764694</v>
      </c>
      <c r="BD15" s="18">
        <v>297955</v>
      </c>
      <c r="BE15" s="18">
        <v>332213</v>
      </c>
      <c r="BF15" s="19">
        <v>47846</v>
      </c>
      <c r="BG15" s="19">
        <v>55412</v>
      </c>
      <c r="BH15" s="18">
        <v>133908</v>
      </c>
      <c r="BI15" s="18">
        <v>158019</v>
      </c>
      <c r="BJ15" s="19">
        <v>656701</v>
      </c>
      <c r="BK15" s="19">
        <v>696785</v>
      </c>
      <c r="BL15" s="18">
        <v>5696773</v>
      </c>
      <c r="BM15" s="18">
        <v>6701653</v>
      </c>
      <c r="BN15" s="19">
        <v>1576478</v>
      </c>
      <c r="BO15" s="19">
        <v>1765555</v>
      </c>
      <c r="BP15" s="18">
        <v>1189787</v>
      </c>
      <c r="BQ15" s="18">
        <v>1353944</v>
      </c>
      <c r="BR15" s="19">
        <v>589033</v>
      </c>
      <c r="BS15" s="19">
        <v>706698</v>
      </c>
      <c r="BT15" s="18">
        <v>97467</v>
      </c>
      <c r="BU15" s="18">
        <v>99316</v>
      </c>
      <c r="BV15" s="19">
        <v>509634</v>
      </c>
      <c r="BW15" s="19">
        <v>526962</v>
      </c>
      <c r="BX15" s="18">
        <v>197121</v>
      </c>
      <c r="BY15" s="18">
        <v>197121</v>
      </c>
      <c r="BZ15" s="19">
        <v>22325687</v>
      </c>
      <c r="CA15" s="19">
        <v>28436511</v>
      </c>
      <c r="CB15" s="18">
        <v>4233930</v>
      </c>
      <c r="CC15" s="18">
        <v>5577682</v>
      </c>
      <c r="CD15" s="19">
        <v>2598320</v>
      </c>
      <c r="CE15" s="19">
        <v>3278623</v>
      </c>
      <c r="CF15" s="18">
        <v>2294973</v>
      </c>
      <c r="CG15" s="18">
        <v>2648188</v>
      </c>
      <c r="CH15" s="19">
        <v>1250006</v>
      </c>
      <c r="CI15" s="19">
        <v>1279267</v>
      </c>
      <c r="CJ15" s="18">
        <v>849748</v>
      </c>
      <c r="CK15" s="18">
        <v>854305</v>
      </c>
      <c r="CL15" s="19">
        <v>524693</v>
      </c>
      <c r="CM15" s="19">
        <v>529848</v>
      </c>
      <c r="CN15" s="18">
        <v>470426</v>
      </c>
      <c r="CO15" s="18">
        <v>650909</v>
      </c>
      <c r="CP15" s="19">
        <v>601643</v>
      </c>
      <c r="CQ15" s="19">
        <v>642348</v>
      </c>
      <c r="CR15" s="18">
        <v>48481.5</v>
      </c>
      <c r="CS15" s="18">
        <v>48481.5</v>
      </c>
      <c r="CT15" s="19">
        <v>1252297</v>
      </c>
      <c r="CU15" s="19">
        <v>1304520</v>
      </c>
      <c r="CV15" s="18">
        <v>102015.1</v>
      </c>
      <c r="CW15" s="18">
        <v>104256.6</v>
      </c>
      <c r="CX15" s="19">
        <v>782354</v>
      </c>
      <c r="CY15" s="19">
        <v>1009330</v>
      </c>
      <c r="CZ15" s="18">
        <v>6653561</v>
      </c>
      <c r="DA15" s="18">
        <v>8746489</v>
      </c>
      <c r="DB15" s="19">
        <v>6776671</v>
      </c>
      <c r="DC15" s="19">
        <v>7860098</v>
      </c>
      <c r="DD15" s="18">
        <v>890407</v>
      </c>
      <c r="DE15" s="18">
        <v>1328196</v>
      </c>
      <c r="DF15" s="19">
        <v>223500</v>
      </c>
      <c r="DG15" s="19">
        <v>224115</v>
      </c>
      <c r="DH15" s="18">
        <v>4849110</v>
      </c>
      <c r="DI15" s="18">
        <v>7525485</v>
      </c>
      <c r="DJ15" s="19">
        <v>11085367</v>
      </c>
      <c r="DK15" s="19">
        <v>12640843</v>
      </c>
      <c r="DL15" s="18">
        <v>2919982</v>
      </c>
      <c r="DM15" s="18">
        <v>3234298</v>
      </c>
      <c r="DN15" s="19">
        <v>820370</v>
      </c>
      <c r="DO15" s="19">
        <v>914385</v>
      </c>
      <c r="DP15" s="18">
        <v>822594</v>
      </c>
      <c r="DQ15" s="18">
        <v>815109</v>
      </c>
      <c r="DR15" s="19">
        <v>326840</v>
      </c>
      <c r="DS15" s="19">
        <v>332076</v>
      </c>
      <c r="DT15" s="18">
        <v>2143853</v>
      </c>
      <c r="DU15" s="18">
        <v>2312841</v>
      </c>
      <c r="DV15" s="19">
        <v>2103856</v>
      </c>
      <c r="DW15" s="19">
        <v>2330489</v>
      </c>
      <c r="DX15" s="18">
        <v>1208211</v>
      </c>
      <c r="DY15" s="18">
        <v>1457297</v>
      </c>
      <c r="DZ15" s="19">
        <v>3426683</v>
      </c>
      <c r="EA15" s="19">
        <v>3520251</v>
      </c>
      <c r="EB15" s="18">
        <v>2910911</v>
      </c>
      <c r="EC15" s="18">
        <v>3384880</v>
      </c>
      <c r="ED15" s="19">
        <v>1044542</v>
      </c>
      <c r="EE15" s="19">
        <v>1224466</v>
      </c>
      <c r="EF15" s="18">
        <v>840933</v>
      </c>
      <c r="EG15" s="18">
        <v>865041</v>
      </c>
      <c r="EH15" s="19">
        <v>1536400</v>
      </c>
      <c r="EI15" s="19">
        <v>1776445</v>
      </c>
      <c r="EJ15" s="18">
        <v>818505</v>
      </c>
      <c r="EK15" s="18">
        <v>847696</v>
      </c>
    </row>
    <row r="16" spans="1:141" ht="7.5" customHeight="1">
      <c r="A16" s="2"/>
      <c r="B16" s="14"/>
      <c r="C16" s="14"/>
      <c r="D16" s="13"/>
      <c r="E16" s="13"/>
      <c r="F16" s="14"/>
      <c r="G16" s="14"/>
      <c r="H16" s="13"/>
      <c r="I16" s="13"/>
      <c r="J16" s="14"/>
      <c r="K16" s="14"/>
      <c r="L16" s="13"/>
      <c r="M16" s="13"/>
      <c r="N16" s="14"/>
      <c r="O16" s="14"/>
      <c r="P16" s="13"/>
      <c r="Q16" s="13"/>
      <c r="R16" s="14"/>
      <c r="S16" s="14"/>
      <c r="T16" s="13"/>
      <c r="U16" s="13"/>
      <c r="V16" s="14"/>
      <c r="W16" s="14"/>
      <c r="X16" s="13"/>
      <c r="Y16" s="13"/>
      <c r="Z16" s="14"/>
      <c r="AA16" s="14"/>
      <c r="AB16" s="13"/>
      <c r="AC16" s="13"/>
      <c r="AD16" s="14"/>
      <c r="AE16" s="14"/>
      <c r="AF16" s="13"/>
      <c r="AG16" s="13"/>
      <c r="AH16" s="14"/>
      <c r="AI16" s="14"/>
      <c r="AJ16" s="13"/>
      <c r="AK16" s="13"/>
      <c r="AL16" s="14"/>
      <c r="AM16" s="14"/>
      <c r="AN16" s="13"/>
      <c r="AO16" s="13"/>
      <c r="AP16" s="14"/>
      <c r="AQ16" s="14"/>
      <c r="AR16" s="13"/>
      <c r="AS16" s="13"/>
      <c r="AT16" s="14"/>
      <c r="AU16" s="14"/>
      <c r="AV16" s="13"/>
      <c r="AW16" s="13"/>
      <c r="AX16" s="14"/>
      <c r="AY16" s="14"/>
      <c r="AZ16" s="13"/>
      <c r="BA16" s="13"/>
      <c r="BB16" s="14"/>
      <c r="BC16" s="14"/>
      <c r="BD16" s="13"/>
      <c r="BE16" s="13"/>
      <c r="BF16" s="14"/>
      <c r="BG16" s="14"/>
      <c r="BH16" s="13"/>
      <c r="BI16" s="13"/>
      <c r="BJ16" s="14"/>
      <c r="BK16" s="14"/>
      <c r="BL16" s="13"/>
      <c r="BM16" s="13"/>
      <c r="BN16" s="14"/>
      <c r="BO16" s="14"/>
      <c r="BP16" s="13"/>
      <c r="BQ16" s="13"/>
      <c r="BR16" s="14"/>
      <c r="BS16" s="14"/>
      <c r="BT16" s="13"/>
      <c r="BU16" s="13"/>
      <c r="BV16" s="14"/>
      <c r="BW16" s="14"/>
      <c r="BX16" s="13"/>
      <c r="BY16" s="13"/>
      <c r="BZ16" s="14"/>
      <c r="CA16" s="14"/>
      <c r="CB16" s="13"/>
      <c r="CC16" s="13"/>
      <c r="CD16" s="14"/>
      <c r="CE16" s="14"/>
      <c r="CF16" s="13"/>
      <c r="CG16" s="13"/>
      <c r="CH16" s="14"/>
      <c r="CI16" s="14"/>
      <c r="CJ16" s="13"/>
      <c r="CK16" s="13"/>
      <c r="CL16" s="14"/>
      <c r="CM16" s="14"/>
      <c r="CN16" s="13"/>
      <c r="CO16" s="13"/>
      <c r="CP16" s="14"/>
      <c r="CQ16" s="14"/>
      <c r="CR16" s="13"/>
      <c r="CS16" s="13"/>
      <c r="CT16" s="14"/>
      <c r="CU16" s="14"/>
      <c r="CV16" s="13"/>
      <c r="CW16" s="13"/>
      <c r="CX16" s="14"/>
      <c r="CY16" s="14"/>
      <c r="CZ16" s="13"/>
      <c r="DA16" s="13"/>
      <c r="DB16" s="14"/>
      <c r="DC16" s="14"/>
      <c r="DD16" s="13"/>
      <c r="DE16" s="13"/>
      <c r="DF16" s="14"/>
      <c r="DG16" s="14"/>
      <c r="DH16" s="13"/>
      <c r="DI16" s="13"/>
      <c r="DJ16" s="14"/>
      <c r="DK16" s="14"/>
      <c r="DL16" s="13"/>
      <c r="DM16" s="13"/>
      <c r="DN16" s="14"/>
      <c r="DO16" s="14"/>
      <c r="DP16" s="13"/>
      <c r="DQ16" s="13"/>
      <c r="DR16" s="14"/>
      <c r="DS16" s="14"/>
      <c r="DT16" s="13"/>
      <c r="DU16" s="13"/>
      <c r="DV16" s="14"/>
      <c r="DW16" s="14"/>
      <c r="DX16" s="13"/>
      <c r="DY16" s="13"/>
      <c r="DZ16" s="14"/>
      <c r="EA16" s="14"/>
      <c r="EB16" s="13"/>
      <c r="EC16" s="13"/>
      <c r="ED16" s="14"/>
      <c r="EE16" s="14"/>
      <c r="EF16" s="13"/>
      <c r="EG16" s="13"/>
      <c r="EH16" s="14"/>
      <c r="EI16" s="14"/>
      <c r="EJ16" s="13"/>
      <c r="EK16" s="13"/>
    </row>
    <row r="17" spans="1:141">
      <c r="A17" s="2" t="s">
        <v>21</v>
      </c>
      <c r="B17" s="14">
        <v>232360282.10000002</v>
      </c>
      <c r="C17" s="14">
        <v>257042877.90000004</v>
      </c>
      <c r="D17" s="13">
        <v>85880728.299999997</v>
      </c>
      <c r="E17" s="13">
        <v>99466329.400000006</v>
      </c>
      <c r="F17" s="14">
        <v>21685261</v>
      </c>
      <c r="G17" s="14">
        <v>21810418</v>
      </c>
      <c r="H17" s="13">
        <v>2730799</v>
      </c>
      <c r="I17" s="13">
        <v>2751946</v>
      </c>
      <c r="J17" s="14">
        <v>9042168</v>
      </c>
      <c r="K17" s="14">
        <v>9169411</v>
      </c>
      <c r="L17" s="13">
        <v>16650072</v>
      </c>
      <c r="M17" s="13">
        <v>16992078</v>
      </c>
      <c r="N17" s="14">
        <v>6906914</v>
      </c>
      <c r="O17" s="14">
        <v>6952442</v>
      </c>
      <c r="P17" s="13">
        <v>66640</v>
      </c>
      <c r="Q17" s="13">
        <v>75540</v>
      </c>
      <c r="R17" s="14">
        <v>10041148</v>
      </c>
      <c r="S17" s="14">
        <v>11547780</v>
      </c>
      <c r="T17" s="13">
        <v>2073449</v>
      </c>
      <c r="U17" s="13">
        <v>2140862</v>
      </c>
      <c r="V17" s="14">
        <v>910938</v>
      </c>
      <c r="W17" s="14">
        <v>911812</v>
      </c>
      <c r="X17" s="13">
        <v>2294039</v>
      </c>
      <c r="Y17" s="13">
        <v>2347612</v>
      </c>
      <c r="Z17" s="14">
        <v>4949089.8</v>
      </c>
      <c r="AA17" s="14">
        <v>5917381.7999999998</v>
      </c>
      <c r="AB17" s="13">
        <v>16016</v>
      </c>
      <c r="AC17" s="13">
        <v>16016</v>
      </c>
      <c r="AD17" s="14">
        <v>523438</v>
      </c>
      <c r="AE17" s="14">
        <v>523438</v>
      </c>
      <c r="AF17" s="13">
        <v>2628604</v>
      </c>
      <c r="AG17" s="13">
        <v>2830768</v>
      </c>
      <c r="AH17" s="14">
        <v>613264</v>
      </c>
      <c r="AI17" s="14">
        <v>653695</v>
      </c>
      <c r="AJ17" s="13">
        <v>5539</v>
      </c>
      <c r="AK17" s="13">
        <v>5539</v>
      </c>
      <c r="AL17" s="14">
        <v>921719</v>
      </c>
      <c r="AM17" s="14">
        <v>1194459</v>
      </c>
      <c r="AN17" s="13">
        <v>102770</v>
      </c>
      <c r="AO17" s="13">
        <v>102770</v>
      </c>
      <c r="AP17" s="14">
        <v>1259614</v>
      </c>
      <c r="AQ17" s="14">
        <v>1541364</v>
      </c>
      <c r="AR17" s="13">
        <v>443941</v>
      </c>
      <c r="AS17" s="13">
        <v>589322</v>
      </c>
      <c r="AT17" s="14">
        <v>770206</v>
      </c>
      <c r="AU17" s="14">
        <v>821840</v>
      </c>
      <c r="AV17" s="13">
        <v>2834395</v>
      </c>
      <c r="AW17" s="13">
        <v>3006656</v>
      </c>
      <c r="AX17" s="14">
        <v>265570.59999999998</v>
      </c>
      <c r="AY17" s="14">
        <v>411879.3</v>
      </c>
      <c r="AZ17" s="13">
        <v>217516</v>
      </c>
      <c r="BA17" s="13">
        <v>231683</v>
      </c>
      <c r="BB17" s="14">
        <v>815061</v>
      </c>
      <c r="BC17" s="14">
        <v>867249</v>
      </c>
      <c r="BD17" s="13">
        <v>150461</v>
      </c>
      <c r="BE17" s="13">
        <v>154748</v>
      </c>
      <c r="BF17" s="14">
        <v>4996</v>
      </c>
      <c r="BG17" s="14">
        <v>4996</v>
      </c>
      <c r="BH17" s="13">
        <v>72966</v>
      </c>
      <c r="BI17" s="13">
        <v>76471</v>
      </c>
      <c r="BJ17" s="14">
        <v>378305</v>
      </c>
      <c r="BK17" s="14">
        <v>402838</v>
      </c>
      <c r="BL17" s="13">
        <v>3696088</v>
      </c>
      <c r="BM17" s="13">
        <v>3914999</v>
      </c>
      <c r="BN17" s="14">
        <v>860496</v>
      </c>
      <c r="BO17" s="14">
        <v>885726</v>
      </c>
      <c r="BP17" s="13">
        <v>662589</v>
      </c>
      <c r="BQ17" s="13">
        <v>696645</v>
      </c>
      <c r="BR17" s="14">
        <v>315945</v>
      </c>
      <c r="BS17" s="14">
        <v>332487</v>
      </c>
      <c r="BT17" s="13">
        <v>10066</v>
      </c>
      <c r="BU17" s="13">
        <v>10066</v>
      </c>
      <c r="BV17" s="14">
        <v>227814</v>
      </c>
      <c r="BW17" s="14">
        <v>228069</v>
      </c>
      <c r="BX17" s="13">
        <v>18804.900000000001</v>
      </c>
      <c r="BY17" s="13">
        <v>18804.900000000001</v>
      </c>
      <c r="BZ17" s="14">
        <v>13422747</v>
      </c>
      <c r="CA17" s="14">
        <v>15702071</v>
      </c>
      <c r="CB17" s="13">
        <v>2436014</v>
      </c>
      <c r="CC17" s="13">
        <v>2924893</v>
      </c>
      <c r="CD17" s="14">
        <v>1497441</v>
      </c>
      <c r="CE17" s="14">
        <v>1859464</v>
      </c>
      <c r="CF17" s="13">
        <v>1400017</v>
      </c>
      <c r="CG17" s="13">
        <v>1495765</v>
      </c>
      <c r="CH17" s="14">
        <v>633746</v>
      </c>
      <c r="CI17" s="14">
        <v>633746</v>
      </c>
      <c r="CJ17" s="13">
        <v>425828</v>
      </c>
      <c r="CK17" s="13">
        <v>425828</v>
      </c>
      <c r="CL17" s="14">
        <v>300882</v>
      </c>
      <c r="CM17" s="14">
        <v>300882</v>
      </c>
      <c r="CN17" s="13">
        <v>308086</v>
      </c>
      <c r="CO17" s="13">
        <v>442578</v>
      </c>
      <c r="CP17" s="14">
        <v>364169</v>
      </c>
      <c r="CQ17" s="14">
        <v>364169</v>
      </c>
      <c r="CR17" s="13">
        <v>9961.2999999999993</v>
      </c>
      <c r="CS17" s="13">
        <v>9961.2999999999993</v>
      </c>
      <c r="CT17" s="14">
        <v>798467</v>
      </c>
      <c r="CU17" s="14">
        <v>798467</v>
      </c>
      <c r="CV17" s="13">
        <v>4355.2</v>
      </c>
      <c r="CW17" s="13">
        <v>4355.2</v>
      </c>
      <c r="CX17" s="14">
        <v>410670</v>
      </c>
      <c r="CY17" s="14">
        <v>579425</v>
      </c>
      <c r="CZ17" s="13">
        <v>4224015</v>
      </c>
      <c r="DA17" s="13">
        <v>4790756</v>
      </c>
      <c r="DB17" s="14">
        <v>4073386</v>
      </c>
      <c r="DC17" s="14">
        <v>4255180</v>
      </c>
      <c r="DD17" s="13">
        <v>593786</v>
      </c>
      <c r="DE17" s="13">
        <v>820760</v>
      </c>
      <c r="DF17" s="14">
        <v>27384</v>
      </c>
      <c r="DG17" s="14">
        <v>27384</v>
      </c>
      <c r="DH17" s="13">
        <v>2521718</v>
      </c>
      <c r="DI17" s="13">
        <v>3621177</v>
      </c>
      <c r="DJ17" s="14">
        <v>7216393</v>
      </c>
      <c r="DK17" s="14">
        <v>7470146</v>
      </c>
      <c r="DL17" s="13">
        <v>1638450</v>
      </c>
      <c r="DM17" s="13">
        <v>1689227</v>
      </c>
      <c r="DN17" s="14">
        <v>420610</v>
      </c>
      <c r="DO17" s="14">
        <v>420610</v>
      </c>
      <c r="DP17" s="13">
        <v>426269</v>
      </c>
      <c r="DQ17" s="13">
        <v>426269</v>
      </c>
      <c r="DR17" s="14">
        <v>142437</v>
      </c>
      <c r="DS17" s="14">
        <v>142437</v>
      </c>
      <c r="DT17" s="13">
        <v>1127816</v>
      </c>
      <c r="DU17" s="13">
        <v>1127816</v>
      </c>
      <c r="DV17" s="14">
        <v>1066656</v>
      </c>
      <c r="DW17" s="14">
        <v>1077379</v>
      </c>
      <c r="DX17" s="13">
        <v>608290</v>
      </c>
      <c r="DY17" s="13">
        <v>666541</v>
      </c>
      <c r="DZ17" s="14">
        <v>1968093</v>
      </c>
      <c r="EA17" s="14">
        <v>1970300</v>
      </c>
      <c r="EB17" s="13">
        <v>1157964</v>
      </c>
      <c r="EC17" s="13">
        <v>1246928</v>
      </c>
      <c r="ED17" s="14">
        <v>449838</v>
      </c>
      <c r="EE17" s="14">
        <v>481296</v>
      </c>
      <c r="EF17" s="13">
        <v>332243</v>
      </c>
      <c r="EG17" s="13">
        <v>332243</v>
      </c>
      <c r="EH17" s="14">
        <v>808855</v>
      </c>
      <c r="EI17" s="14">
        <v>832419</v>
      </c>
      <c r="EJ17" s="13">
        <v>496265</v>
      </c>
      <c r="EK17" s="13">
        <v>496265</v>
      </c>
    </row>
    <row r="18" spans="1:141">
      <c r="A18" s="2" t="s">
        <v>22</v>
      </c>
      <c r="B18" s="14">
        <v>11748179.800000001</v>
      </c>
      <c r="C18" s="14">
        <v>12065024.800000001</v>
      </c>
      <c r="D18" s="13">
        <v>-211905.6</v>
      </c>
      <c r="E18" s="13">
        <v>-202905.60000000001</v>
      </c>
      <c r="F18" s="14">
        <v>566275</v>
      </c>
      <c r="G18" s="14">
        <v>566275</v>
      </c>
      <c r="H18" s="13">
        <v>530758</v>
      </c>
      <c r="I18" s="13">
        <v>550576</v>
      </c>
      <c r="J18" s="14">
        <v>932109</v>
      </c>
      <c r="K18" s="14">
        <v>932109</v>
      </c>
      <c r="L18" s="13">
        <v>2295385</v>
      </c>
      <c r="M18" s="13">
        <v>2328709</v>
      </c>
      <c r="N18" s="14">
        <v>527056</v>
      </c>
      <c r="O18" s="14">
        <v>527056</v>
      </c>
      <c r="P18" s="13">
        <v>0</v>
      </c>
      <c r="Q18" s="13">
        <v>0</v>
      </c>
      <c r="R18" s="14">
        <v>1055380</v>
      </c>
      <c r="S18" s="14">
        <v>1062220</v>
      </c>
      <c r="T18" s="13">
        <v>214951</v>
      </c>
      <c r="U18" s="13">
        <v>240225</v>
      </c>
      <c r="V18" s="14">
        <v>12538</v>
      </c>
      <c r="W18" s="14">
        <v>12538</v>
      </c>
      <c r="X18" s="13">
        <v>153233</v>
      </c>
      <c r="Y18" s="13">
        <v>183655</v>
      </c>
      <c r="Z18" s="14">
        <v>531835.4</v>
      </c>
      <c r="AA18" s="14">
        <v>535694.4</v>
      </c>
      <c r="AB18" s="13">
        <v>7</v>
      </c>
      <c r="AC18" s="13">
        <v>7</v>
      </c>
      <c r="AD18" s="14">
        <v>0</v>
      </c>
      <c r="AE18" s="14">
        <v>0</v>
      </c>
      <c r="AF18" s="13">
        <v>274324</v>
      </c>
      <c r="AG18" s="13">
        <v>274324</v>
      </c>
      <c r="AH18" s="14">
        <v>19725</v>
      </c>
      <c r="AI18" s="14">
        <v>19725</v>
      </c>
      <c r="AJ18" s="13">
        <v>0</v>
      </c>
      <c r="AK18" s="13">
        <v>0</v>
      </c>
      <c r="AL18" s="14">
        <v>90526</v>
      </c>
      <c r="AM18" s="14">
        <v>90526</v>
      </c>
      <c r="AN18" s="13">
        <v>0</v>
      </c>
      <c r="AO18" s="13">
        <v>0</v>
      </c>
      <c r="AP18" s="14">
        <v>119089</v>
      </c>
      <c r="AQ18" s="14">
        <v>120849</v>
      </c>
      <c r="AR18" s="13">
        <v>40669</v>
      </c>
      <c r="AS18" s="13">
        <v>40669</v>
      </c>
      <c r="AT18" s="14">
        <v>-5572</v>
      </c>
      <c r="AU18" s="14">
        <v>-5572</v>
      </c>
      <c r="AV18" s="13">
        <v>475803</v>
      </c>
      <c r="AW18" s="13">
        <v>478698</v>
      </c>
      <c r="AX18" s="14">
        <v>0</v>
      </c>
      <c r="AY18" s="14">
        <v>0</v>
      </c>
      <c r="AZ18" s="13">
        <v>0</v>
      </c>
      <c r="BA18" s="13">
        <v>0</v>
      </c>
      <c r="BB18" s="14">
        <v>61808</v>
      </c>
      <c r="BC18" s="14">
        <v>61808</v>
      </c>
      <c r="BD18" s="13">
        <v>0</v>
      </c>
      <c r="BE18" s="13">
        <v>0</v>
      </c>
      <c r="BF18" s="14">
        <v>0</v>
      </c>
      <c r="BG18" s="14">
        <v>0</v>
      </c>
      <c r="BH18" s="13">
        <v>0</v>
      </c>
      <c r="BI18" s="13">
        <v>0</v>
      </c>
      <c r="BJ18" s="14">
        <v>10313</v>
      </c>
      <c r="BK18" s="14">
        <v>10313</v>
      </c>
      <c r="BL18" s="13">
        <v>418532</v>
      </c>
      <c r="BM18" s="13">
        <v>455801</v>
      </c>
      <c r="BN18" s="14">
        <v>36222</v>
      </c>
      <c r="BO18" s="14">
        <v>36222</v>
      </c>
      <c r="BP18" s="13">
        <v>85628</v>
      </c>
      <c r="BQ18" s="13">
        <v>85628</v>
      </c>
      <c r="BR18" s="14">
        <v>46883</v>
      </c>
      <c r="BS18" s="14">
        <v>46883</v>
      </c>
      <c r="BT18" s="13">
        <v>0</v>
      </c>
      <c r="BU18" s="13">
        <v>0</v>
      </c>
      <c r="BV18" s="14">
        <v>0</v>
      </c>
      <c r="BW18" s="14">
        <v>0</v>
      </c>
      <c r="BX18" s="13">
        <v>0</v>
      </c>
      <c r="BY18" s="13">
        <v>0</v>
      </c>
      <c r="BZ18" s="14">
        <v>245759</v>
      </c>
      <c r="CA18" s="14">
        <v>279350</v>
      </c>
      <c r="CB18" s="13">
        <v>259084</v>
      </c>
      <c r="CC18" s="13">
        <v>268678</v>
      </c>
      <c r="CD18" s="14">
        <v>288858</v>
      </c>
      <c r="CE18" s="14">
        <v>292471</v>
      </c>
      <c r="CF18" s="13">
        <v>130898</v>
      </c>
      <c r="CG18" s="13">
        <v>135163</v>
      </c>
      <c r="CH18" s="14">
        <v>0</v>
      </c>
      <c r="CI18" s="14">
        <v>0</v>
      </c>
      <c r="CJ18" s="13">
        <v>0</v>
      </c>
      <c r="CK18" s="13">
        <v>0</v>
      </c>
      <c r="CL18" s="14">
        <v>0</v>
      </c>
      <c r="CM18" s="14">
        <v>0</v>
      </c>
      <c r="CN18" s="13">
        <v>14361</v>
      </c>
      <c r="CO18" s="13">
        <v>14361</v>
      </c>
      <c r="CP18" s="14">
        <v>26643</v>
      </c>
      <c r="CQ18" s="14">
        <v>26643</v>
      </c>
      <c r="CR18" s="13">
        <v>0</v>
      </c>
      <c r="CS18" s="13">
        <v>0</v>
      </c>
      <c r="CT18" s="14">
        <v>0</v>
      </c>
      <c r="CU18" s="14">
        <v>0</v>
      </c>
      <c r="CV18" s="13">
        <v>0</v>
      </c>
      <c r="CW18" s="13">
        <v>0</v>
      </c>
      <c r="CX18" s="14">
        <v>8180</v>
      </c>
      <c r="CY18" s="14">
        <v>8180</v>
      </c>
      <c r="CZ18" s="13">
        <v>520293</v>
      </c>
      <c r="DA18" s="13">
        <v>547562</v>
      </c>
      <c r="DB18" s="14">
        <v>287426</v>
      </c>
      <c r="DC18" s="14">
        <v>287426</v>
      </c>
      <c r="DD18" s="13">
        <v>9368</v>
      </c>
      <c r="DE18" s="13">
        <v>9368</v>
      </c>
      <c r="DF18" s="14">
        <v>0</v>
      </c>
      <c r="DG18" s="14">
        <v>0</v>
      </c>
      <c r="DH18" s="13">
        <v>561012</v>
      </c>
      <c r="DI18" s="13">
        <v>597239</v>
      </c>
      <c r="DJ18" s="14">
        <v>579092</v>
      </c>
      <c r="DK18" s="14">
        <v>582960</v>
      </c>
      <c r="DL18" s="13">
        <v>164118</v>
      </c>
      <c r="DM18" s="13">
        <v>187994</v>
      </c>
      <c r="DN18" s="14">
        <v>21618</v>
      </c>
      <c r="DO18" s="14">
        <v>21618</v>
      </c>
      <c r="DP18" s="13">
        <v>2272</v>
      </c>
      <c r="DQ18" s="13">
        <v>2272</v>
      </c>
      <c r="DR18" s="14">
        <v>0</v>
      </c>
      <c r="DS18" s="14">
        <v>0</v>
      </c>
      <c r="DT18" s="13">
        <v>53446</v>
      </c>
      <c r="DU18" s="13">
        <v>53446</v>
      </c>
      <c r="DV18" s="14">
        <v>11573</v>
      </c>
      <c r="DW18" s="14">
        <v>11573</v>
      </c>
      <c r="DX18" s="13">
        <v>0</v>
      </c>
      <c r="DY18" s="13">
        <v>0</v>
      </c>
      <c r="DZ18" s="14">
        <v>219224</v>
      </c>
      <c r="EA18" s="14">
        <v>219224</v>
      </c>
      <c r="EB18" s="13">
        <v>63383</v>
      </c>
      <c r="EC18" s="13">
        <v>67464</v>
      </c>
      <c r="ED18" s="14">
        <v>0</v>
      </c>
      <c r="EE18" s="14">
        <v>0</v>
      </c>
      <c r="EF18" s="13">
        <v>0</v>
      </c>
      <c r="EG18" s="13">
        <v>0</v>
      </c>
      <c r="EH18" s="14">
        <v>0</v>
      </c>
      <c r="EI18" s="14">
        <v>0</v>
      </c>
      <c r="EJ18" s="13">
        <v>0</v>
      </c>
      <c r="EK18" s="13">
        <v>0</v>
      </c>
    </row>
    <row r="19" spans="1:141">
      <c r="A19" s="2" t="s">
        <v>23</v>
      </c>
      <c r="B19" s="14">
        <v>145823682.80000001</v>
      </c>
      <c r="C19" s="14">
        <v>167278161.90000001</v>
      </c>
      <c r="D19" s="13">
        <v>52563871.299999997</v>
      </c>
      <c r="E19" s="13">
        <v>61495584.899999999</v>
      </c>
      <c r="F19" s="14">
        <v>12872254</v>
      </c>
      <c r="G19" s="14">
        <v>13476225</v>
      </c>
      <c r="H19" s="13">
        <v>1798806</v>
      </c>
      <c r="I19" s="13">
        <v>1901744</v>
      </c>
      <c r="J19" s="14">
        <v>7344921</v>
      </c>
      <c r="K19" s="14">
        <v>7637452</v>
      </c>
      <c r="L19" s="13">
        <v>11409585</v>
      </c>
      <c r="M19" s="13">
        <v>11889536</v>
      </c>
      <c r="N19" s="14">
        <v>5438516</v>
      </c>
      <c r="O19" s="14">
        <v>6010131</v>
      </c>
      <c r="P19" s="13">
        <v>221190</v>
      </c>
      <c r="Q19" s="13">
        <v>261339</v>
      </c>
      <c r="R19" s="14">
        <v>7175894</v>
      </c>
      <c r="S19" s="14">
        <v>10634770</v>
      </c>
      <c r="T19" s="13">
        <v>1211378</v>
      </c>
      <c r="U19" s="13">
        <v>1291488</v>
      </c>
      <c r="V19" s="14">
        <v>577862</v>
      </c>
      <c r="W19" s="14">
        <v>604915</v>
      </c>
      <c r="X19" s="13">
        <v>1772344</v>
      </c>
      <c r="Y19" s="13">
        <v>1819742</v>
      </c>
      <c r="Z19" s="14">
        <v>2445840.9</v>
      </c>
      <c r="AA19" s="14">
        <v>2561241.5</v>
      </c>
      <c r="AB19" s="13">
        <v>102646</v>
      </c>
      <c r="AC19" s="13">
        <v>102738</v>
      </c>
      <c r="AD19" s="14">
        <v>404069</v>
      </c>
      <c r="AE19" s="14">
        <v>408799</v>
      </c>
      <c r="AF19" s="13">
        <v>1367315</v>
      </c>
      <c r="AG19" s="13">
        <v>1589182</v>
      </c>
      <c r="AH19" s="14">
        <v>359515</v>
      </c>
      <c r="AI19" s="14">
        <v>428924</v>
      </c>
      <c r="AJ19" s="13">
        <v>58218</v>
      </c>
      <c r="AK19" s="13">
        <v>58390</v>
      </c>
      <c r="AL19" s="14">
        <v>414411</v>
      </c>
      <c r="AM19" s="14">
        <v>490560</v>
      </c>
      <c r="AN19" s="13">
        <v>66118</v>
      </c>
      <c r="AO19" s="13">
        <v>66845</v>
      </c>
      <c r="AP19" s="14">
        <v>752495</v>
      </c>
      <c r="AQ19" s="14">
        <v>886324</v>
      </c>
      <c r="AR19" s="13">
        <v>291241</v>
      </c>
      <c r="AS19" s="13">
        <v>341071</v>
      </c>
      <c r="AT19" s="14">
        <v>438933</v>
      </c>
      <c r="AU19" s="14">
        <v>466478</v>
      </c>
      <c r="AV19" s="13">
        <v>1832336</v>
      </c>
      <c r="AW19" s="13">
        <v>2002929</v>
      </c>
      <c r="AX19" s="14">
        <v>195064.4</v>
      </c>
      <c r="AY19" s="14">
        <v>225835.2</v>
      </c>
      <c r="AZ19" s="13">
        <v>157904</v>
      </c>
      <c r="BA19" s="13">
        <v>164829</v>
      </c>
      <c r="BB19" s="14">
        <v>456676</v>
      </c>
      <c r="BC19" s="14">
        <v>552236</v>
      </c>
      <c r="BD19" s="13">
        <v>111217</v>
      </c>
      <c r="BE19" s="13">
        <v>120154</v>
      </c>
      <c r="BF19" s="14">
        <v>40364</v>
      </c>
      <c r="BG19" s="14">
        <v>43096</v>
      </c>
      <c r="BH19" s="13">
        <v>52015</v>
      </c>
      <c r="BI19" s="13">
        <v>80135</v>
      </c>
      <c r="BJ19" s="14">
        <v>228065</v>
      </c>
      <c r="BK19" s="14">
        <v>236365</v>
      </c>
      <c r="BL19" s="13">
        <v>1662688</v>
      </c>
      <c r="BM19" s="13">
        <v>2209284</v>
      </c>
      <c r="BN19" s="14">
        <v>599635</v>
      </c>
      <c r="BO19" s="14">
        <v>697358</v>
      </c>
      <c r="BP19" s="13">
        <v>495670</v>
      </c>
      <c r="BQ19" s="13">
        <v>504955</v>
      </c>
      <c r="BR19" s="14">
        <v>307945</v>
      </c>
      <c r="BS19" s="14">
        <v>329501</v>
      </c>
      <c r="BT19" s="13">
        <v>107527</v>
      </c>
      <c r="BU19" s="13">
        <v>99904</v>
      </c>
      <c r="BV19" s="14">
        <v>303592</v>
      </c>
      <c r="BW19" s="14">
        <v>309457</v>
      </c>
      <c r="BX19" s="13">
        <v>203501.9</v>
      </c>
      <c r="BY19" s="13">
        <v>203501.9</v>
      </c>
      <c r="BZ19" s="14">
        <v>6338516</v>
      </c>
      <c r="CA19" s="14">
        <v>7932502</v>
      </c>
      <c r="CB19" s="13">
        <v>1210902</v>
      </c>
      <c r="CC19" s="13">
        <v>1657563</v>
      </c>
      <c r="CD19" s="14">
        <v>889825</v>
      </c>
      <c r="CE19" s="14">
        <v>1079832</v>
      </c>
      <c r="CF19" s="13">
        <v>684854</v>
      </c>
      <c r="CG19" s="13">
        <v>814089</v>
      </c>
      <c r="CH19" s="14">
        <v>468144</v>
      </c>
      <c r="CI19" s="14">
        <v>469428</v>
      </c>
      <c r="CJ19" s="13">
        <v>331554</v>
      </c>
      <c r="CK19" s="13">
        <v>333780</v>
      </c>
      <c r="CL19" s="14">
        <v>163445</v>
      </c>
      <c r="CM19" s="14">
        <v>176004</v>
      </c>
      <c r="CN19" s="13">
        <v>172255</v>
      </c>
      <c r="CO19" s="13">
        <v>193091</v>
      </c>
      <c r="CP19" s="14">
        <v>256607</v>
      </c>
      <c r="CQ19" s="14">
        <v>258453</v>
      </c>
      <c r="CR19" s="13">
        <v>25316.5</v>
      </c>
      <c r="CS19" s="13">
        <v>25316.5</v>
      </c>
      <c r="CT19" s="14">
        <v>417237</v>
      </c>
      <c r="CU19" s="14">
        <v>438544</v>
      </c>
      <c r="CV19" s="13">
        <v>91010.8</v>
      </c>
      <c r="CW19" s="13">
        <v>91407.9</v>
      </c>
      <c r="CX19" s="14">
        <v>295942</v>
      </c>
      <c r="CY19" s="14">
        <v>327891</v>
      </c>
      <c r="CZ19" s="13">
        <v>1749313</v>
      </c>
      <c r="DA19" s="13">
        <v>2175436</v>
      </c>
      <c r="DB19" s="14">
        <v>2099752</v>
      </c>
      <c r="DC19" s="14">
        <v>2311229</v>
      </c>
      <c r="DD19" s="13">
        <v>352970</v>
      </c>
      <c r="DE19" s="13">
        <v>422162</v>
      </c>
      <c r="DF19" s="14">
        <v>216865</v>
      </c>
      <c r="DG19" s="14">
        <v>217034</v>
      </c>
      <c r="DH19" s="13">
        <v>1637134</v>
      </c>
      <c r="DI19" s="13">
        <v>2607880</v>
      </c>
      <c r="DJ19" s="14">
        <v>4219904</v>
      </c>
      <c r="DK19" s="14">
        <v>4528896</v>
      </c>
      <c r="DL19" s="13">
        <v>1008742</v>
      </c>
      <c r="DM19" s="13">
        <v>1059204</v>
      </c>
      <c r="DN19" s="14">
        <v>272378</v>
      </c>
      <c r="DO19" s="14">
        <v>283875</v>
      </c>
      <c r="DP19" s="13">
        <v>331837</v>
      </c>
      <c r="DQ19" s="13">
        <v>340326</v>
      </c>
      <c r="DR19" s="14">
        <v>171802</v>
      </c>
      <c r="DS19" s="14">
        <v>167937</v>
      </c>
      <c r="DT19" s="13">
        <v>843269</v>
      </c>
      <c r="DU19" s="13">
        <v>910134</v>
      </c>
      <c r="DV19" s="14">
        <v>698292</v>
      </c>
      <c r="DW19" s="14">
        <v>795223</v>
      </c>
      <c r="DX19" s="13">
        <v>459340</v>
      </c>
      <c r="DY19" s="13">
        <v>532649</v>
      </c>
      <c r="DZ19" s="14">
        <v>1196640</v>
      </c>
      <c r="EA19" s="14">
        <v>1275583</v>
      </c>
      <c r="EB19" s="13">
        <v>1385430</v>
      </c>
      <c r="EC19" s="13">
        <v>1478893</v>
      </c>
      <c r="ED19" s="14">
        <v>476750</v>
      </c>
      <c r="EE19" s="14">
        <v>551251</v>
      </c>
      <c r="EF19" s="13">
        <v>474917</v>
      </c>
      <c r="EG19" s="13">
        <v>485431</v>
      </c>
      <c r="EH19" s="14">
        <v>712762</v>
      </c>
      <c r="EI19" s="14">
        <v>795982</v>
      </c>
      <c r="EJ19" s="13">
        <v>328354</v>
      </c>
      <c r="EK19" s="13">
        <v>338116</v>
      </c>
    </row>
    <row r="20" spans="1:141">
      <c r="A20" s="15" t="s">
        <v>24</v>
      </c>
      <c r="B20" s="17">
        <v>16373344.6</v>
      </c>
      <c r="C20" s="17">
        <v>36398416.900000006</v>
      </c>
      <c r="D20" s="16">
        <v>6528867.2999999998</v>
      </c>
      <c r="E20" s="16">
        <v>21052234.100000001</v>
      </c>
      <c r="F20" s="17">
        <v>1423093</v>
      </c>
      <c r="G20" s="17">
        <v>1649866</v>
      </c>
      <c r="H20" s="16">
        <v>159943</v>
      </c>
      <c r="I20" s="16">
        <v>198306</v>
      </c>
      <c r="J20" s="17">
        <v>999523</v>
      </c>
      <c r="K20" s="17">
        <v>1145857</v>
      </c>
      <c r="L20" s="16">
        <v>853169</v>
      </c>
      <c r="M20" s="16">
        <v>1198229</v>
      </c>
      <c r="N20" s="17">
        <v>439988</v>
      </c>
      <c r="O20" s="17">
        <v>521831</v>
      </c>
      <c r="P20" s="16">
        <v>1969</v>
      </c>
      <c r="Q20" s="16">
        <v>20527</v>
      </c>
      <c r="R20" s="17">
        <v>667413</v>
      </c>
      <c r="S20" s="17">
        <v>1828258</v>
      </c>
      <c r="T20" s="16">
        <v>229810</v>
      </c>
      <c r="U20" s="16">
        <v>295766</v>
      </c>
      <c r="V20" s="17">
        <v>95035</v>
      </c>
      <c r="W20" s="17">
        <v>107154</v>
      </c>
      <c r="X20" s="16">
        <v>205820</v>
      </c>
      <c r="Y20" s="16">
        <v>247490</v>
      </c>
      <c r="Z20" s="17">
        <v>237414.1</v>
      </c>
      <c r="AA20" s="17">
        <v>263604.7</v>
      </c>
      <c r="AB20" s="16">
        <v>833</v>
      </c>
      <c r="AC20" s="16">
        <v>1286</v>
      </c>
      <c r="AD20" s="17">
        <v>41460</v>
      </c>
      <c r="AE20" s="17">
        <v>46306</v>
      </c>
      <c r="AF20" s="16">
        <v>143772</v>
      </c>
      <c r="AG20" s="16">
        <v>192388</v>
      </c>
      <c r="AH20" s="17">
        <v>51029</v>
      </c>
      <c r="AI20" s="17">
        <v>71469</v>
      </c>
      <c r="AJ20" s="16">
        <v>208</v>
      </c>
      <c r="AK20" s="16">
        <v>3884</v>
      </c>
      <c r="AL20" s="17">
        <v>72453</v>
      </c>
      <c r="AM20" s="17">
        <v>92895</v>
      </c>
      <c r="AN20" s="16">
        <v>3360</v>
      </c>
      <c r="AO20" s="16">
        <v>5007</v>
      </c>
      <c r="AP20" s="17">
        <v>85090</v>
      </c>
      <c r="AQ20" s="17">
        <v>143482</v>
      </c>
      <c r="AR20" s="16">
        <v>18877</v>
      </c>
      <c r="AS20" s="16">
        <v>61897</v>
      </c>
      <c r="AT20" s="17">
        <v>46939</v>
      </c>
      <c r="AU20" s="17">
        <v>76921</v>
      </c>
      <c r="AV20" s="16">
        <v>144751</v>
      </c>
      <c r="AW20" s="16">
        <v>228543</v>
      </c>
      <c r="AX20" s="17">
        <v>11210.1</v>
      </c>
      <c r="AY20" s="17">
        <v>20193.900000000001</v>
      </c>
      <c r="AZ20" s="16">
        <v>14280</v>
      </c>
      <c r="BA20" s="16">
        <v>24815</v>
      </c>
      <c r="BB20" s="17">
        <v>51643</v>
      </c>
      <c r="BC20" s="17">
        <v>85095</v>
      </c>
      <c r="BD20" s="16">
        <v>14877</v>
      </c>
      <c r="BE20" s="16">
        <v>21061</v>
      </c>
      <c r="BF20" s="17">
        <v>898</v>
      </c>
      <c r="BG20" s="17">
        <v>2145</v>
      </c>
      <c r="BH20" s="16">
        <v>4486</v>
      </c>
      <c r="BI20" s="16">
        <v>8001</v>
      </c>
      <c r="BJ20" s="17">
        <v>23558</v>
      </c>
      <c r="BK20" s="17">
        <v>32733</v>
      </c>
      <c r="BL20" s="16">
        <v>151968</v>
      </c>
      <c r="BM20" s="16">
        <v>249008</v>
      </c>
      <c r="BN20" s="17">
        <v>44753</v>
      </c>
      <c r="BO20" s="17">
        <v>70119</v>
      </c>
      <c r="BP20" s="16">
        <v>48079</v>
      </c>
      <c r="BQ20" s="16">
        <v>71419</v>
      </c>
      <c r="BR20" s="17">
        <v>28532</v>
      </c>
      <c r="BS20" s="17">
        <v>45436</v>
      </c>
      <c r="BT20" s="16">
        <v>1313</v>
      </c>
      <c r="BU20" s="16">
        <v>5451</v>
      </c>
      <c r="BV20" s="17">
        <v>14880</v>
      </c>
      <c r="BW20" s="17">
        <v>23737</v>
      </c>
      <c r="BX20" s="16">
        <v>7841</v>
      </c>
      <c r="BY20" s="16">
        <v>7841</v>
      </c>
      <c r="BZ20" s="17">
        <v>999184</v>
      </c>
      <c r="CA20" s="17">
        <v>2062643</v>
      </c>
      <c r="CB20" s="16">
        <v>144126</v>
      </c>
      <c r="CC20" s="16">
        <v>376379</v>
      </c>
      <c r="CD20" s="17">
        <v>132045</v>
      </c>
      <c r="CE20" s="17">
        <v>184355</v>
      </c>
      <c r="CF20" s="16">
        <v>98043</v>
      </c>
      <c r="CG20" s="16">
        <v>175457</v>
      </c>
      <c r="CH20" s="17">
        <v>33065</v>
      </c>
      <c r="CI20" s="17">
        <v>38332</v>
      </c>
      <c r="CJ20" s="16">
        <v>26491</v>
      </c>
      <c r="CK20" s="16">
        <v>28822</v>
      </c>
      <c r="CL20" s="17">
        <v>29274</v>
      </c>
      <c r="CM20" s="17">
        <v>32070</v>
      </c>
      <c r="CN20" s="16">
        <v>23745</v>
      </c>
      <c r="CO20" s="16">
        <v>29802</v>
      </c>
      <c r="CP20" s="17">
        <v>30992</v>
      </c>
      <c r="CQ20" s="17">
        <v>45373</v>
      </c>
      <c r="CR20" s="16">
        <v>665.6</v>
      </c>
      <c r="CS20" s="16">
        <v>665.6</v>
      </c>
      <c r="CT20" s="17">
        <v>32401</v>
      </c>
      <c r="CU20" s="17">
        <v>40401</v>
      </c>
      <c r="CV20" s="16">
        <v>6127.5</v>
      </c>
      <c r="CW20" s="16">
        <v>10515.6</v>
      </c>
      <c r="CX20" s="17">
        <v>52461</v>
      </c>
      <c r="CY20" s="17">
        <v>69299</v>
      </c>
      <c r="CZ20" s="16">
        <v>291054</v>
      </c>
      <c r="DA20" s="16">
        <v>623467</v>
      </c>
      <c r="DB20" s="17">
        <v>236511</v>
      </c>
      <c r="DC20" s="17">
        <v>421371</v>
      </c>
      <c r="DD20" s="16">
        <v>39497</v>
      </c>
      <c r="DE20" s="16">
        <v>61071</v>
      </c>
      <c r="DF20" s="17">
        <v>44979</v>
      </c>
      <c r="DG20" s="17">
        <v>45171</v>
      </c>
      <c r="DH20" s="16">
        <v>177776</v>
      </c>
      <c r="DI20" s="16">
        <v>294425</v>
      </c>
      <c r="DJ20" s="17">
        <v>382040</v>
      </c>
      <c r="DK20" s="17">
        <v>609908</v>
      </c>
      <c r="DL20" s="16">
        <v>152236</v>
      </c>
      <c r="DM20" s="16">
        <v>231942</v>
      </c>
      <c r="DN20" s="17">
        <v>22189</v>
      </c>
      <c r="DO20" s="17">
        <v>39529</v>
      </c>
      <c r="DP20" s="16">
        <v>21442</v>
      </c>
      <c r="DQ20" s="16">
        <v>23692</v>
      </c>
      <c r="DR20" s="17">
        <v>12059</v>
      </c>
      <c r="DS20" s="17">
        <v>17104</v>
      </c>
      <c r="DT20" s="16">
        <v>95047</v>
      </c>
      <c r="DU20" s="16">
        <v>104543</v>
      </c>
      <c r="DV20" s="17">
        <v>73208</v>
      </c>
      <c r="DW20" s="17">
        <v>133224</v>
      </c>
      <c r="DX20" s="16">
        <v>25460</v>
      </c>
      <c r="DY20" s="16">
        <v>60264</v>
      </c>
      <c r="DZ20" s="17">
        <v>88616</v>
      </c>
      <c r="EA20" s="17">
        <v>117032</v>
      </c>
      <c r="EB20" s="16">
        <v>101946</v>
      </c>
      <c r="EC20" s="16">
        <v>181027</v>
      </c>
      <c r="ED20" s="17">
        <v>50332</v>
      </c>
      <c r="EE20" s="17">
        <v>80563</v>
      </c>
      <c r="EF20" s="16">
        <v>21601</v>
      </c>
      <c r="EG20" s="16">
        <v>33033</v>
      </c>
      <c r="EH20" s="17">
        <v>41525</v>
      </c>
      <c r="EI20" s="17">
        <v>82349</v>
      </c>
      <c r="EJ20" s="16">
        <v>18072</v>
      </c>
      <c r="EK20" s="16">
        <v>24332</v>
      </c>
    </row>
    <row r="21" spans="1:141" s="24" customFormat="1">
      <c r="A21" s="12" t="s">
        <v>25</v>
      </c>
      <c r="B21" s="19">
        <v>406305489.30000007</v>
      </c>
      <c r="C21" s="19">
        <v>472784481.5</v>
      </c>
      <c r="D21" s="18">
        <v>144761561.30000001</v>
      </c>
      <c r="E21" s="18">
        <v>181811242.80000001</v>
      </c>
      <c r="F21" s="19">
        <v>36546883</v>
      </c>
      <c r="G21" s="19">
        <v>37502784</v>
      </c>
      <c r="H21" s="18">
        <v>5220306</v>
      </c>
      <c r="I21" s="18">
        <v>5402572</v>
      </c>
      <c r="J21" s="19">
        <v>18318721</v>
      </c>
      <c r="K21" s="19">
        <v>18884829</v>
      </c>
      <c r="L21" s="18">
        <v>31208211</v>
      </c>
      <c r="M21" s="18">
        <v>32408552</v>
      </c>
      <c r="N21" s="19">
        <v>13312474</v>
      </c>
      <c r="O21" s="19">
        <v>14011460</v>
      </c>
      <c r="P21" s="18">
        <v>289799</v>
      </c>
      <c r="Q21" s="18">
        <v>357406</v>
      </c>
      <c r="R21" s="19">
        <v>18939835</v>
      </c>
      <c r="S21" s="19">
        <v>25073028</v>
      </c>
      <c r="T21" s="18">
        <v>3729588</v>
      </c>
      <c r="U21" s="18">
        <v>3968341</v>
      </c>
      <c r="V21" s="19">
        <v>1596373</v>
      </c>
      <c r="W21" s="19">
        <v>1636419</v>
      </c>
      <c r="X21" s="18">
        <v>4425436</v>
      </c>
      <c r="Y21" s="18">
        <v>4598499</v>
      </c>
      <c r="Z21" s="19">
        <v>8164180.1999999993</v>
      </c>
      <c r="AA21" s="19">
        <v>9277922.3999999985</v>
      </c>
      <c r="AB21" s="18">
        <v>119502</v>
      </c>
      <c r="AC21" s="18">
        <v>120047</v>
      </c>
      <c r="AD21" s="19">
        <v>968967</v>
      </c>
      <c r="AE21" s="19">
        <v>978543</v>
      </c>
      <c r="AF21" s="18">
        <v>4414015</v>
      </c>
      <c r="AG21" s="18">
        <v>4886662</v>
      </c>
      <c r="AH21" s="19">
        <v>1043533</v>
      </c>
      <c r="AI21" s="19">
        <v>1173813</v>
      </c>
      <c r="AJ21" s="18">
        <v>63965</v>
      </c>
      <c r="AK21" s="18">
        <v>67813</v>
      </c>
      <c r="AL21" s="19">
        <v>1499109</v>
      </c>
      <c r="AM21" s="19">
        <v>1868440</v>
      </c>
      <c r="AN21" s="18">
        <v>172248</v>
      </c>
      <c r="AO21" s="18">
        <v>174622</v>
      </c>
      <c r="AP21" s="19">
        <v>2216288</v>
      </c>
      <c r="AQ21" s="19">
        <v>2692019</v>
      </c>
      <c r="AR21" s="18">
        <v>794728</v>
      </c>
      <c r="AS21" s="18">
        <v>1032959</v>
      </c>
      <c r="AT21" s="19">
        <v>1250506</v>
      </c>
      <c r="AU21" s="19">
        <v>1359667</v>
      </c>
      <c r="AV21" s="18">
        <v>5287285</v>
      </c>
      <c r="AW21" s="18">
        <v>5716826</v>
      </c>
      <c r="AX21" s="19">
        <v>471845.1</v>
      </c>
      <c r="AY21" s="19">
        <v>657908.4</v>
      </c>
      <c r="AZ21" s="18">
        <v>389700</v>
      </c>
      <c r="BA21" s="18">
        <v>421327</v>
      </c>
      <c r="BB21" s="19">
        <v>1385188</v>
      </c>
      <c r="BC21" s="19">
        <v>1566388</v>
      </c>
      <c r="BD21" s="18">
        <v>276555</v>
      </c>
      <c r="BE21" s="18">
        <v>295963</v>
      </c>
      <c r="BF21" s="19">
        <v>46258</v>
      </c>
      <c r="BG21" s="19">
        <v>50237</v>
      </c>
      <c r="BH21" s="18">
        <v>129467</v>
      </c>
      <c r="BI21" s="18">
        <v>164607</v>
      </c>
      <c r="BJ21" s="19">
        <v>640241</v>
      </c>
      <c r="BK21" s="19">
        <v>682249</v>
      </c>
      <c r="BL21" s="18">
        <v>5929276</v>
      </c>
      <c r="BM21" s="18">
        <v>6829092</v>
      </c>
      <c r="BN21" s="19">
        <v>1541106</v>
      </c>
      <c r="BO21" s="19">
        <v>1689425</v>
      </c>
      <c r="BP21" s="18">
        <v>1291966</v>
      </c>
      <c r="BQ21" s="18">
        <v>1358647</v>
      </c>
      <c r="BR21" s="19">
        <v>699305</v>
      </c>
      <c r="BS21" s="19">
        <v>754307</v>
      </c>
      <c r="BT21" s="18">
        <v>118906</v>
      </c>
      <c r="BU21" s="18">
        <v>115421</v>
      </c>
      <c r="BV21" s="19">
        <v>546286</v>
      </c>
      <c r="BW21" s="19">
        <v>561263</v>
      </c>
      <c r="BX21" s="18">
        <v>230147.8</v>
      </c>
      <c r="BY21" s="18">
        <v>230147.8</v>
      </c>
      <c r="BZ21" s="19">
        <v>21006206</v>
      </c>
      <c r="CA21" s="19">
        <v>25976566</v>
      </c>
      <c r="CB21" s="18">
        <v>4050126</v>
      </c>
      <c r="CC21" s="18">
        <v>5227513</v>
      </c>
      <c r="CD21" s="19">
        <v>2808169</v>
      </c>
      <c r="CE21" s="19">
        <v>3416122</v>
      </c>
      <c r="CF21" s="18">
        <v>2313812</v>
      </c>
      <c r="CG21" s="18">
        <v>2620474</v>
      </c>
      <c r="CH21" s="19">
        <v>1134955</v>
      </c>
      <c r="CI21" s="19">
        <v>1141506</v>
      </c>
      <c r="CJ21" s="18">
        <v>783873</v>
      </c>
      <c r="CK21" s="18">
        <v>788430</v>
      </c>
      <c r="CL21" s="19">
        <v>493601</v>
      </c>
      <c r="CM21" s="19">
        <v>508956</v>
      </c>
      <c r="CN21" s="18">
        <v>518447</v>
      </c>
      <c r="CO21" s="18">
        <v>679832</v>
      </c>
      <c r="CP21" s="19">
        <v>678411</v>
      </c>
      <c r="CQ21" s="19">
        <v>694638</v>
      </c>
      <c r="CR21" s="18">
        <v>35943.4</v>
      </c>
      <c r="CS21" s="18">
        <v>35943.4</v>
      </c>
      <c r="CT21" s="19">
        <v>1248105</v>
      </c>
      <c r="CU21" s="19">
        <v>1277412</v>
      </c>
      <c r="CV21" s="18">
        <v>101493.5</v>
      </c>
      <c r="CW21" s="18">
        <v>106278.7</v>
      </c>
      <c r="CX21" s="19">
        <v>767253</v>
      </c>
      <c r="CY21" s="19">
        <v>984795</v>
      </c>
      <c r="CZ21" s="18">
        <v>6784675</v>
      </c>
      <c r="DA21" s="18">
        <v>8137221</v>
      </c>
      <c r="DB21" s="19">
        <v>6697075</v>
      </c>
      <c r="DC21" s="19">
        <v>7275206</v>
      </c>
      <c r="DD21" s="18">
        <v>995621</v>
      </c>
      <c r="DE21" s="18">
        <v>1313361</v>
      </c>
      <c r="DF21" s="19">
        <v>289228</v>
      </c>
      <c r="DG21" s="19">
        <v>289589</v>
      </c>
      <c r="DH21" s="18">
        <v>4897640</v>
      </c>
      <c r="DI21" s="18">
        <v>7120721</v>
      </c>
      <c r="DJ21" s="19">
        <v>12397429</v>
      </c>
      <c r="DK21" s="19">
        <v>13191910</v>
      </c>
      <c r="DL21" s="18">
        <v>2963546</v>
      </c>
      <c r="DM21" s="18">
        <v>3168367</v>
      </c>
      <c r="DN21" s="19">
        <v>736795</v>
      </c>
      <c r="DO21" s="19">
        <v>765632</v>
      </c>
      <c r="DP21" s="18">
        <v>781820</v>
      </c>
      <c r="DQ21" s="18">
        <v>792559</v>
      </c>
      <c r="DR21" s="19">
        <v>326298</v>
      </c>
      <c r="DS21" s="19">
        <v>327478</v>
      </c>
      <c r="DT21" s="18">
        <v>2119578</v>
      </c>
      <c r="DU21" s="18">
        <v>2195939</v>
      </c>
      <c r="DV21" s="19">
        <v>1849729</v>
      </c>
      <c r="DW21" s="19">
        <v>2017399</v>
      </c>
      <c r="DX21" s="18">
        <v>1093090</v>
      </c>
      <c r="DY21" s="18">
        <v>1259454</v>
      </c>
      <c r="DZ21" s="19">
        <v>3472573</v>
      </c>
      <c r="EA21" s="19">
        <v>3582139</v>
      </c>
      <c r="EB21" s="18">
        <v>2708723</v>
      </c>
      <c r="EC21" s="18">
        <v>2974312</v>
      </c>
      <c r="ED21" s="19">
        <v>976920</v>
      </c>
      <c r="EE21" s="19">
        <v>1113110</v>
      </c>
      <c r="EF21" s="18">
        <v>828761</v>
      </c>
      <c r="EG21" s="18">
        <v>850707</v>
      </c>
      <c r="EH21" s="19">
        <v>1563142</v>
      </c>
      <c r="EI21" s="19">
        <v>1710750</v>
      </c>
      <c r="EJ21" s="18">
        <v>842691</v>
      </c>
      <c r="EK21" s="18">
        <v>858713</v>
      </c>
    </row>
    <row r="22" spans="1:141" ht="8" customHeight="1">
      <c r="A22" s="2"/>
      <c r="B22" s="14"/>
      <c r="C22" s="14"/>
      <c r="D22" s="13"/>
      <c r="E22" s="13"/>
      <c r="F22" s="14"/>
      <c r="G22" s="14"/>
      <c r="H22" s="13"/>
      <c r="I22" s="13"/>
      <c r="J22" s="14"/>
      <c r="K22" s="14"/>
      <c r="L22" s="13"/>
      <c r="M22" s="13"/>
      <c r="N22" s="14"/>
      <c r="O22" s="14"/>
      <c r="P22" s="13"/>
      <c r="Q22" s="13"/>
      <c r="R22" s="14"/>
      <c r="S22" s="14"/>
      <c r="T22" s="13"/>
      <c r="U22" s="13"/>
      <c r="V22" s="14"/>
      <c r="W22" s="14"/>
      <c r="X22" s="13"/>
      <c r="Y22" s="13"/>
      <c r="Z22" s="14"/>
      <c r="AA22" s="14"/>
      <c r="AB22" s="13"/>
      <c r="AC22" s="13"/>
      <c r="AD22" s="14"/>
      <c r="AE22" s="14"/>
      <c r="AF22" s="13"/>
      <c r="AG22" s="13"/>
      <c r="AH22" s="14"/>
      <c r="AI22" s="14"/>
      <c r="AJ22" s="13"/>
      <c r="AK22" s="13"/>
      <c r="AL22" s="14"/>
      <c r="AM22" s="14"/>
      <c r="AN22" s="13"/>
      <c r="AO22" s="13"/>
      <c r="AP22" s="14"/>
      <c r="AQ22" s="14"/>
      <c r="AR22" s="13"/>
      <c r="AS22" s="13"/>
      <c r="AT22" s="14"/>
      <c r="AU22" s="14"/>
      <c r="AV22" s="13"/>
      <c r="AW22" s="13"/>
      <c r="AX22" s="14"/>
      <c r="AY22" s="14"/>
      <c r="AZ22" s="13"/>
      <c r="BA22" s="13"/>
      <c r="BB22" s="14"/>
      <c r="BC22" s="14"/>
      <c r="BD22" s="13"/>
      <c r="BE22" s="13"/>
      <c r="BF22" s="14"/>
      <c r="BG22" s="14"/>
      <c r="BH22" s="13"/>
      <c r="BI22" s="13"/>
      <c r="BJ22" s="14"/>
      <c r="BK22" s="14"/>
      <c r="BL22" s="13"/>
      <c r="BM22" s="13"/>
      <c r="BN22" s="14"/>
      <c r="BO22" s="14"/>
      <c r="BP22" s="13"/>
      <c r="BQ22" s="13"/>
      <c r="BR22" s="14"/>
      <c r="BS22" s="14"/>
      <c r="BT22" s="13"/>
      <c r="BU22" s="13"/>
      <c r="BV22" s="14"/>
      <c r="BW22" s="14"/>
      <c r="BX22" s="13"/>
      <c r="BY22" s="13"/>
      <c r="BZ22" s="14"/>
      <c r="CA22" s="14"/>
      <c r="CB22" s="13"/>
      <c r="CC22" s="13"/>
      <c r="CD22" s="14"/>
      <c r="CE22" s="14"/>
      <c r="CF22" s="13"/>
      <c r="CG22" s="13"/>
      <c r="CH22" s="14"/>
      <c r="CI22" s="14"/>
      <c r="CJ22" s="13"/>
      <c r="CK22" s="13"/>
      <c r="CL22" s="14"/>
      <c r="CM22" s="14"/>
      <c r="CN22" s="13"/>
      <c r="CO22" s="13"/>
      <c r="CP22" s="14"/>
      <c r="CQ22" s="14"/>
      <c r="CR22" s="13"/>
      <c r="CS22" s="13"/>
      <c r="CT22" s="14"/>
      <c r="CU22" s="14"/>
      <c r="CV22" s="13"/>
      <c r="CW22" s="13"/>
      <c r="CX22" s="14"/>
      <c r="CY22" s="14"/>
      <c r="CZ22" s="13"/>
      <c r="DA22" s="13"/>
      <c r="DB22" s="14"/>
      <c r="DC22" s="14"/>
      <c r="DD22" s="13"/>
      <c r="DE22" s="13"/>
      <c r="DF22" s="14"/>
      <c r="DG22" s="14"/>
      <c r="DH22" s="13"/>
      <c r="DI22" s="13"/>
      <c r="DJ22" s="14"/>
      <c r="DK22" s="14"/>
      <c r="DL22" s="13"/>
      <c r="DM22" s="13"/>
      <c r="DN22" s="14"/>
      <c r="DO22" s="14"/>
      <c r="DP22" s="13"/>
      <c r="DQ22" s="13"/>
      <c r="DR22" s="14"/>
      <c r="DS22" s="14"/>
      <c r="DT22" s="13"/>
      <c r="DU22" s="13"/>
      <c r="DV22" s="14"/>
      <c r="DW22" s="14"/>
      <c r="DX22" s="13"/>
      <c r="DY22" s="13"/>
      <c r="DZ22" s="14"/>
      <c r="EA22" s="14"/>
      <c r="EB22" s="13"/>
      <c r="EC22" s="13"/>
      <c r="ED22" s="14"/>
      <c r="EE22" s="14"/>
      <c r="EF22" s="13"/>
      <c r="EG22" s="13"/>
      <c r="EH22" s="14"/>
      <c r="EI22" s="14"/>
      <c r="EJ22" s="13"/>
      <c r="EK22" s="13"/>
    </row>
    <row r="23" spans="1:141" s="24" customFormat="1">
      <c r="A23" s="20" t="s">
        <v>26</v>
      </c>
      <c r="B23" s="19">
        <f>B15-B21</f>
        <v>-1527376.8000000715</v>
      </c>
      <c r="C23" s="19">
        <f>C15-C21</f>
        <v>33754703</v>
      </c>
      <c r="D23" s="18">
        <f>D15-D21</f>
        <v>-2495141.8000000119</v>
      </c>
      <c r="E23" s="18">
        <f t="shared" ref="E23:BP23" si="0">E15-E21</f>
        <v>20787420.399999976</v>
      </c>
      <c r="F23" s="19">
        <f t="shared" si="0"/>
        <v>1085775</v>
      </c>
      <c r="G23" s="19">
        <f t="shared" si="0"/>
        <v>2119191</v>
      </c>
      <c r="H23" s="18">
        <f t="shared" si="0"/>
        <v>-516050</v>
      </c>
      <c r="I23" s="18">
        <f t="shared" si="0"/>
        <v>-372573</v>
      </c>
      <c r="J23" s="19">
        <f t="shared" si="0"/>
        <v>815558</v>
      </c>
      <c r="K23" s="19">
        <f t="shared" si="0"/>
        <v>1338380</v>
      </c>
      <c r="L23" s="18">
        <f t="shared" si="0"/>
        <v>18136</v>
      </c>
      <c r="M23" s="18">
        <f t="shared" si="0"/>
        <v>1184379</v>
      </c>
      <c r="N23" s="19">
        <f t="shared" si="0"/>
        <v>231293</v>
      </c>
      <c r="O23" s="19">
        <f t="shared" si="0"/>
        <v>424290</v>
      </c>
      <c r="P23" s="18">
        <f t="shared" si="0"/>
        <v>-576</v>
      </c>
      <c r="Q23" s="18">
        <f t="shared" si="0"/>
        <v>27666</v>
      </c>
      <c r="R23" s="19">
        <f t="shared" si="0"/>
        <v>-612033</v>
      </c>
      <c r="S23" s="19">
        <f t="shared" si="0"/>
        <v>1814894</v>
      </c>
      <c r="T23" s="18">
        <f t="shared" si="0"/>
        <v>2586</v>
      </c>
      <c r="U23" s="18">
        <f t="shared" si="0"/>
        <v>184804</v>
      </c>
      <c r="V23" s="19">
        <f t="shared" si="0"/>
        <v>-174370</v>
      </c>
      <c r="W23" s="19">
        <f t="shared" si="0"/>
        <v>-159508</v>
      </c>
      <c r="X23" s="18">
        <f t="shared" si="0"/>
        <v>31059</v>
      </c>
      <c r="Y23" s="18">
        <f t="shared" si="0"/>
        <v>90628</v>
      </c>
      <c r="Z23" s="19">
        <f t="shared" si="0"/>
        <v>52419.000000000931</v>
      </c>
      <c r="AA23" s="19">
        <f t="shared" si="0"/>
        <v>146530.70000000112</v>
      </c>
      <c r="AB23" s="18">
        <f t="shared" si="0"/>
        <v>-3783</v>
      </c>
      <c r="AC23" s="18">
        <f t="shared" si="0"/>
        <v>-2997</v>
      </c>
      <c r="AD23" s="19">
        <f t="shared" si="0"/>
        <v>141342</v>
      </c>
      <c r="AE23" s="19">
        <f t="shared" si="0"/>
        <v>142492</v>
      </c>
      <c r="AF23" s="18">
        <f t="shared" si="0"/>
        <v>-23758</v>
      </c>
      <c r="AG23" s="18">
        <f t="shared" si="0"/>
        <v>21380</v>
      </c>
      <c r="AH23" s="19">
        <f t="shared" si="0"/>
        <v>54450</v>
      </c>
      <c r="AI23" s="19">
        <f t="shared" si="0"/>
        <v>142057</v>
      </c>
      <c r="AJ23" s="18">
        <f t="shared" si="0"/>
        <v>13405</v>
      </c>
      <c r="AK23" s="18">
        <f t="shared" si="0"/>
        <v>11534</v>
      </c>
      <c r="AL23" s="19">
        <f t="shared" si="0"/>
        <v>8140</v>
      </c>
      <c r="AM23" s="19">
        <f t="shared" si="0"/>
        <v>42454</v>
      </c>
      <c r="AN23" s="18">
        <f t="shared" si="0"/>
        <v>-40777</v>
      </c>
      <c r="AO23" s="18">
        <f t="shared" si="0"/>
        <v>-40558</v>
      </c>
      <c r="AP23" s="19">
        <f t="shared" si="0"/>
        <v>49541</v>
      </c>
      <c r="AQ23" s="19">
        <f t="shared" si="0"/>
        <v>248315</v>
      </c>
      <c r="AR23" s="18">
        <f t="shared" si="0"/>
        <v>49259</v>
      </c>
      <c r="AS23" s="18">
        <f t="shared" si="0"/>
        <v>22854</v>
      </c>
      <c r="AT23" s="19">
        <f t="shared" si="0"/>
        <v>54488</v>
      </c>
      <c r="AU23" s="19">
        <f t="shared" si="0"/>
        <v>167297</v>
      </c>
      <c r="AV23" s="18">
        <f t="shared" si="0"/>
        <v>-301013</v>
      </c>
      <c r="AW23" s="18">
        <f t="shared" si="0"/>
        <v>19860</v>
      </c>
      <c r="AX23" s="19">
        <f t="shared" si="0"/>
        <v>9659.0999999999767</v>
      </c>
      <c r="AY23" s="19">
        <f t="shared" si="0"/>
        <v>39491.70000000007</v>
      </c>
      <c r="AZ23" s="18">
        <f t="shared" si="0"/>
        <v>-30780</v>
      </c>
      <c r="BA23" s="18">
        <f t="shared" si="0"/>
        <v>-7940</v>
      </c>
      <c r="BB23" s="19">
        <f t="shared" si="0"/>
        <v>39465</v>
      </c>
      <c r="BC23" s="19">
        <f t="shared" si="0"/>
        <v>198306</v>
      </c>
      <c r="BD23" s="18">
        <f t="shared" si="0"/>
        <v>21400</v>
      </c>
      <c r="BE23" s="18">
        <f t="shared" si="0"/>
        <v>36250</v>
      </c>
      <c r="BF23" s="19">
        <f t="shared" si="0"/>
        <v>1588</v>
      </c>
      <c r="BG23" s="19">
        <f t="shared" si="0"/>
        <v>5175</v>
      </c>
      <c r="BH23" s="18">
        <f t="shared" si="0"/>
        <v>4441</v>
      </c>
      <c r="BI23" s="18">
        <f t="shared" si="0"/>
        <v>-6588</v>
      </c>
      <c r="BJ23" s="19">
        <f t="shared" si="0"/>
        <v>16460</v>
      </c>
      <c r="BK23" s="19">
        <f t="shared" si="0"/>
        <v>14536</v>
      </c>
      <c r="BL23" s="18">
        <f t="shared" si="0"/>
        <v>-232503</v>
      </c>
      <c r="BM23" s="18">
        <f t="shared" si="0"/>
        <v>-127439</v>
      </c>
      <c r="BN23" s="19">
        <f t="shared" si="0"/>
        <v>35372</v>
      </c>
      <c r="BO23" s="19">
        <f t="shared" si="0"/>
        <v>76130</v>
      </c>
      <c r="BP23" s="18">
        <f t="shared" si="0"/>
        <v>-102179</v>
      </c>
      <c r="BQ23" s="18">
        <f t="shared" ref="BQ23:EB23" si="1">BQ15-BQ21</f>
        <v>-4703</v>
      </c>
      <c r="BR23" s="19">
        <f t="shared" si="1"/>
        <v>-110272</v>
      </c>
      <c r="BS23" s="19">
        <f t="shared" si="1"/>
        <v>-47609</v>
      </c>
      <c r="BT23" s="18">
        <f t="shared" si="1"/>
        <v>-21439</v>
      </c>
      <c r="BU23" s="18">
        <f t="shared" si="1"/>
        <v>-16105</v>
      </c>
      <c r="BV23" s="19">
        <f t="shared" si="1"/>
        <v>-36652</v>
      </c>
      <c r="BW23" s="19">
        <f t="shared" si="1"/>
        <v>-34301</v>
      </c>
      <c r="BX23" s="18">
        <f t="shared" si="1"/>
        <v>-33026.799999999988</v>
      </c>
      <c r="BY23" s="18">
        <f t="shared" si="1"/>
        <v>-33026.799999999988</v>
      </c>
      <c r="BZ23" s="19">
        <f t="shared" si="1"/>
        <v>1319481</v>
      </c>
      <c r="CA23" s="19">
        <f t="shared" si="1"/>
        <v>2459945</v>
      </c>
      <c r="CB23" s="18">
        <f t="shared" si="1"/>
        <v>183804</v>
      </c>
      <c r="CC23" s="18">
        <f t="shared" si="1"/>
        <v>350169</v>
      </c>
      <c r="CD23" s="19">
        <f t="shared" si="1"/>
        <v>-209849</v>
      </c>
      <c r="CE23" s="19">
        <f t="shared" si="1"/>
        <v>-137499</v>
      </c>
      <c r="CF23" s="18">
        <f t="shared" si="1"/>
        <v>-18839</v>
      </c>
      <c r="CG23" s="18">
        <f t="shared" si="1"/>
        <v>27714</v>
      </c>
      <c r="CH23" s="19">
        <f t="shared" si="1"/>
        <v>115051</v>
      </c>
      <c r="CI23" s="19">
        <f t="shared" si="1"/>
        <v>137761</v>
      </c>
      <c r="CJ23" s="18">
        <f t="shared" si="1"/>
        <v>65875</v>
      </c>
      <c r="CK23" s="18">
        <f t="shared" si="1"/>
        <v>65875</v>
      </c>
      <c r="CL23" s="19">
        <f t="shared" si="1"/>
        <v>31092</v>
      </c>
      <c r="CM23" s="19">
        <f t="shared" si="1"/>
        <v>20892</v>
      </c>
      <c r="CN23" s="18">
        <f t="shared" si="1"/>
        <v>-48021</v>
      </c>
      <c r="CO23" s="18">
        <f t="shared" si="1"/>
        <v>-28923</v>
      </c>
      <c r="CP23" s="19">
        <f t="shared" si="1"/>
        <v>-76768</v>
      </c>
      <c r="CQ23" s="19">
        <f t="shared" si="1"/>
        <v>-52290</v>
      </c>
      <c r="CR23" s="18">
        <f t="shared" si="1"/>
        <v>12538.099999999999</v>
      </c>
      <c r="CS23" s="18">
        <f t="shared" si="1"/>
        <v>12538.099999999999</v>
      </c>
      <c r="CT23" s="19">
        <f t="shared" si="1"/>
        <v>4192</v>
      </c>
      <c r="CU23" s="19">
        <f t="shared" si="1"/>
        <v>27108</v>
      </c>
      <c r="CV23" s="18">
        <f t="shared" si="1"/>
        <v>521.60000000000582</v>
      </c>
      <c r="CW23" s="18">
        <f t="shared" si="1"/>
        <v>-2022.0999999999913</v>
      </c>
      <c r="CX23" s="19">
        <f t="shared" si="1"/>
        <v>15101</v>
      </c>
      <c r="CY23" s="19">
        <f t="shared" si="1"/>
        <v>24535</v>
      </c>
      <c r="CZ23" s="18">
        <f t="shared" si="1"/>
        <v>-131114</v>
      </c>
      <c r="DA23" s="18">
        <f t="shared" si="1"/>
        <v>609268</v>
      </c>
      <c r="DB23" s="19">
        <f t="shared" si="1"/>
        <v>79596</v>
      </c>
      <c r="DC23" s="19">
        <f t="shared" si="1"/>
        <v>584892</v>
      </c>
      <c r="DD23" s="18">
        <f t="shared" si="1"/>
        <v>-105214</v>
      </c>
      <c r="DE23" s="18">
        <f t="shared" si="1"/>
        <v>14835</v>
      </c>
      <c r="DF23" s="19">
        <f t="shared" si="1"/>
        <v>-65728</v>
      </c>
      <c r="DG23" s="19">
        <f t="shared" si="1"/>
        <v>-65474</v>
      </c>
      <c r="DH23" s="18">
        <f t="shared" si="1"/>
        <v>-48530</v>
      </c>
      <c r="DI23" s="18">
        <f t="shared" si="1"/>
        <v>404764</v>
      </c>
      <c r="DJ23" s="19">
        <f t="shared" si="1"/>
        <v>-1312062</v>
      </c>
      <c r="DK23" s="19">
        <f t="shared" si="1"/>
        <v>-551067</v>
      </c>
      <c r="DL23" s="18">
        <f t="shared" si="1"/>
        <v>-43564</v>
      </c>
      <c r="DM23" s="18">
        <f t="shared" si="1"/>
        <v>65931</v>
      </c>
      <c r="DN23" s="19">
        <f t="shared" si="1"/>
        <v>83575</v>
      </c>
      <c r="DO23" s="19">
        <f t="shared" si="1"/>
        <v>148753</v>
      </c>
      <c r="DP23" s="18">
        <f t="shared" si="1"/>
        <v>40774</v>
      </c>
      <c r="DQ23" s="18">
        <f t="shared" si="1"/>
        <v>22550</v>
      </c>
      <c r="DR23" s="19">
        <f t="shared" si="1"/>
        <v>542</v>
      </c>
      <c r="DS23" s="19">
        <f t="shared" si="1"/>
        <v>4598</v>
      </c>
      <c r="DT23" s="18">
        <f t="shared" si="1"/>
        <v>24275</v>
      </c>
      <c r="DU23" s="18">
        <f t="shared" si="1"/>
        <v>116902</v>
      </c>
      <c r="DV23" s="19">
        <f t="shared" si="1"/>
        <v>254127</v>
      </c>
      <c r="DW23" s="19">
        <f t="shared" si="1"/>
        <v>313090</v>
      </c>
      <c r="DX23" s="18">
        <f t="shared" si="1"/>
        <v>115121</v>
      </c>
      <c r="DY23" s="18">
        <f t="shared" si="1"/>
        <v>197843</v>
      </c>
      <c r="DZ23" s="19">
        <f t="shared" si="1"/>
        <v>-45890</v>
      </c>
      <c r="EA23" s="19">
        <f t="shared" si="1"/>
        <v>-61888</v>
      </c>
      <c r="EB23" s="18">
        <f t="shared" si="1"/>
        <v>202188</v>
      </c>
      <c r="EC23" s="18">
        <f t="shared" ref="EC23:EK23" si="2">EC15-EC21</f>
        <v>410568</v>
      </c>
      <c r="ED23" s="19">
        <f t="shared" si="2"/>
        <v>67622</v>
      </c>
      <c r="EE23" s="19">
        <f t="shared" si="2"/>
        <v>111356</v>
      </c>
      <c r="EF23" s="18">
        <f t="shared" si="2"/>
        <v>12172</v>
      </c>
      <c r="EG23" s="18">
        <f t="shared" si="2"/>
        <v>14334</v>
      </c>
      <c r="EH23" s="19">
        <f t="shared" si="2"/>
        <v>-26742</v>
      </c>
      <c r="EI23" s="19">
        <f t="shared" si="2"/>
        <v>65695</v>
      </c>
      <c r="EJ23" s="18">
        <f t="shared" si="2"/>
        <v>-24186</v>
      </c>
      <c r="EK23" s="18">
        <f t="shared" si="2"/>
        <v>-11017</v>
      </c>
    </row>
    <row r="24" spans="1:141" ht="7.5" customHeight="1">
      <c r="A24" s="2"/>
      <c r="B24" s="14"/>
      <c r="C24" s="14"/>
      <c r="D24" s="13"/>
      <c r="E24" s="13"/>
      <c r="F24" s="14"/>
      <c r="G24" s="14"/>
      <c r="H24" s="13"/>
      <c r="I24" s="13"/>
      <c r="J24" s="14"/>
      <c r="K24" s="14"/>
      <c r="L24" s="13"/>
      <c r="M24" s="13"/>
      <c r="N24" s="14"/>
      <c r="O24" s="14"/>
      <c r="P24" s="13"/>
      <c r="Q24" s="13"/>
      <c r="R24" s="14"/>
      <c r="S24" s="14"/>
      <c r="T24" s="13"/>
      <c r="U24" s="13"/>
      <c r="V24" s="14"/>
      <c r="W24" s="14"/>
      <c r="X24" s="13"/>
      <c r="Y24" s="13"/>
      <c r="Z24" s="14"/>
      <c r="AA24" s="14"/>
      <c r="AB24" s="13"/>
      <c r="AC24" s="13"/>
      <c r="AD24" s="14"/>
      <c r="AE24" s="14"/>
      <c r="AF24" s="13"/>
      <c r="AG24" s="13"/>
      <c r="AH24" s="14"/>
      <c r="AI24" s="14"/>
      <c r="AJ24" s="13"/>
      <c r="AK24" s="13"/>
      <c r="AL24" s="14"/>
      <c r="AM24" s="14"/>
      <c r="AN24" s="13"/>
      <c r="AO24" s="13"/>
      <c r="AP24" s="14"/>
      <c r="AQ24" s="14"/>
      <c r="AR24" s="13"/>
      <c r="AS24" s="13"/>
      <c r="AT24" s="14"/>
      <c r="AU24" s="14"/>
      <c r="AV24" s="13"/>
      <c r="AW24" s="13"/>
      <c r="AX24" s="14"/>
      <c r="AY24" s="14"/>
      <c r="AZ24" s="13"/>
      <c r="BA24" s="13"/>
      <c r="BB24" s="14"/>
      <c r="BC24" s="14"/>
      <c r="BD24" s="13"/>
      <c r="BE24" s="13"/>
      <c r="BF24" s="14"/>
      <c r="BG24" s="14"/>
      <c r="BH24" s="13"/>
      <c r="BI24" s="13"/>
      <c r="BJ24" s="14"/>
      <c r="BK24" s="14"/>
      <c r="BL24" s="13"/>
      <c r="BM24" s="13"/>
      <c r="BN24" s="14"/>
      <c r="BO24" s="14"/>
      <c r="BP24" s="13"/>
      <c r="BQ24" s="13"/>
      <c r="BR24" s="14"/>
      <c r="BS24" s="14"/>
      <c r="BT24" s="13"/>
      <c r="BU24" s="13"/>
      <c r="BV24" s="14"/>
      <c r="BW24" s="14"/>
      <c r="BX24" s="13"/>
      <c r="BY24" s="13"/>
      <c r="BZ24" s="14"/>
      <c r="CA24" s="14"/>
      <c r="CB24" s="13"/>
      <c r="CC24" s="13"/>
      <c r="CD24" s="14"/>
      <c r="CE24" s="14"/>
      <c r="CF24" s="13"/>
      <c r="CG24" s="13"/>
      <c r="CH24" s="14"/>
      <c r="CI24" s="14"/>
      <c r="CJ24" s="13"/>
      <c r="CK24" s="13"/>
      <c r="CL24" s="14"/>
      <c r="CM24" s="14"/>
      <c r="CN24" s="13"/>
      <c r="CO24" s="13"/>
      <c r="CP24" s="14"/>
      <c r="CQ24" s="14"/>
      <c r="CR24" s="13"/>
      <c r="CS24" s="13"/>
      <c r="CT24" s="14"/>
      <c r="CU24" s="14"/>
      <c r="CV24" s="13"/>
      <c r="CW24" s="13"/>
      <c r="CX24" s="14"/>
      <c r="CY24" s="14"/>
      <c r="CZ24" s="13"/>
      <c r="DA24" s="13"/>
      <c r="DB24" s="14"/>
      <c r="DC24" s="14"/>
      <c r="DD24" s="13"/>
      <c r="DE24" s="13"/>
      <c r="DF24" s="14"/>
      <c r="DG24" s="14"/>
      <c r="DH24" s="13"/>
      <c r="DI24" s="13"/>
      <c r="DJ24" s="14"/>
      <c r="DK24" s="14"/>
      <c r="DL24" s="13"/>
      <c r="DM24" s="13"/>
      <c r="DN24" s="14"/>
      <c r="DO24" s="14"/>
      <c r="DP24" s="13"/>
      <c r="DQ24" s="13"/>
      <c r="DR24" s="14"/>
      <c r="DS24" s="14"/>
      <c r="DT24" s="13"/>
      <c r="DU24" s="13"/>
      <c r="DV24" s="14"/>
      <c r="DW24" s="14"/>
      <c r="DX24" s="13"/>
      <c r="DY24" s="13"/>
      <c r="DZ24" s="14"/>
      <c r="EA24" s="14"/>
      <c r="EB24" s="13"/>
      <c r="EC24" s="13"/>
      <c r="ED24" s="14"/>
      <c r="EE24" s="14"/>
      <c r="EF24" s="13"/>
      <c r="EG24" s="13"/>
      <c r="EH24" s="14"/>
      <c r="EI24" s="14"/>
      <c r="EJ24" s="13"/>
      <c r="EK24" s="13"/>
    </row>
    <row r="25" spans="1:141">
      <c r="A25" s="2" t="s">
        <v>27</v>
      </c>
      <c r="B25" s="14">
        <v>-11062491.699999999</v>
      </c>
      <c r="C25" s="14">
        <v>-28019498.899999995</v>
      </c>
      <c r="D25" s="13">
        <v>-1354457.0999999994</v>
      </c>
      <c r="E25" s="13">
        <v>-12931502.399999999</v>
      </c>
      <c r="F25" s="14">
        <v>-1553624</v>
      </c>
      <c r="G25" s="14">
        <v>-2023285</v>
      </c>
      <c r="H25" s="13">
        <v>-50359</v>
      </c>
      <c r="I25" s="13">
        <v>-151053</v>
      </c>
      <c r="J25" s="14">
        <v>-875488</v>
      </c>
      <c r="K25" s="14">
        <v>-930334</v>
      </c>
      <c r="L25" s="13">
        <v>-1497709</v>
      </c>
      <c r="M25" s="13">
        <v>-1892890</v>
      </c>
      <c r="N25" s="14">
        <v>-849569</v>
      </c>
      <c r="O25" s="14">
        <v>-961293</v>
      </c>
      <c r="P25" s="13">
        <v>-736</v>
      </c>
      <c r="Q25" s="13">
        <v>-29267</v>
      </c>
      <c r="R25" s="14">
        <v>-743858</v>
      </c>
      <c r="S25" s="14">
        <v>-2084780</v>
      </c>
      <c r="T25" s="13">
        <v>9600</v>
      </c>
      <c r="U25" s="13">
        <v>-82713</v>
      </c>
      <c r="V25" s="14">
        <v>-69724</v>
      </c>
      <c r="W25" s="14">
        <v>-76721</v>
      </c>
      <c r="X25" s="13">
        <v>-114639</v>
      </c>
      <c r="Y25" s="13">
        <v>-197555</v>
      </c>
      <c r="Z25" s="14">
        <v>192636.60000000003</v>
      </c>
      <c r="AA25" s="14">
        <v>162403.5</v>
      </c>
      <c r="AB25" s="13">
        <v>-146</v>
      </c>
      <c r="AC25" s="13">
        <v>-2248</v>
      </c>
      <c r="AD25" s="14">
        <v>74781</v>
      </c>
      <c r="AE25" s="14">
        <v>73616</v>
      </c>
      <c r="AF25" s="13">
        <v>-62035</v>
      </c>
      <c r="AG25" s="13">
        <v>-113854</v>
      </c>
      <c r="AH25" s="14">
        <v>-93132</v>
      </c>
      <c r="AI25" s="14">
        <v>-112512</v>
      </c>
      <c r="AJ25" s="13">
        <v>28</v>
      </c>
      <c r="AK25" s="13">
        <v>-129</v>
      </c>
      <c r="AL25" s="14">
        <v>-119011</v>
      </c>
      <c r="AM25" s="14">
        <v>-146498</v>
      </c>
      <c r="AN25" s="13">
        <v>4757</v>
      </c>
      <c r="AO25" s="13">
        <v>1204</v>
      </c>
      <c r="AP25" s="14">
        <v>-38529</v>
      </c>
      <c r="AQ25" s="14">
        <v>-88274</v>
      </c>
      <c r="AR25" s="13">
        <v>-20934</v>
      </c>
      <c r="AS25" s="13">
        <v>-11146</v>
      </c>
      <c r="AT25" s="14">
        <v>-53909</v>
      </c>
      <c r="AU25" s="14">
        <v>-94278</v>
      </c>
      <c r="AV25" s="13">
        <v>-256189</v>
      </c>
      <c r="AW25" s="13">
        <v>-404807</v>
      </c>
      <c r="AX25" s="14">
        <v>-1613.2</v>
      </c>
      <c r="AY25" s="14">
        <v>-5392.9999999999991</v>
      </c>
      <c r="AZ25" s="13">
        <v>-10056</v>
      </c>
      <c r="BA25" s="13">
        <v>-21520</v>
      </c>
      <c r="BB25" s="14">
        <v>-85360</v>
      </c>
      <c r="BC25" s="14">
        <v>-113250</v>
      </c>
      <c r="BD25" s="13">
        <v>-1284</v>
      </c>
      <c r="BE25" s="13">
        <v>-2282</v>
      </c>
      <c r="BF25" s="14">
        <v>2058</v>
      </c>
      <c r="BG25" s="14">
        <v>205</v>
      </c>
      <c r="BH25" s="13">
        <v>-652</v>
      </c>
      <c r="BI25" s="13">
        <v>-584</v>
      </c>
      <c r="BJ25" s="14">
        <v>-44444</v>
      </c>
      <c r="BK25" s="14">
        <v>-55496</v>
      </c>
      <c r="BL25" s="13">
        <v>-279305</v>
      </c>
      <c r="BM25" s="13">
        <v>-351178</v>
      </c>
      <c r="BN25" s="14">
        <v>-3379</v>
      </c>
      <c r="BO25" s="14">
        <v>-54888</v>
      </c>
      <c r="BP25" s="13">
        <v>-59151</v>
      </c>
      <c r="BQ25" s="13">
        <v>-93040</v>
      </c>
      <c r="BR25" s="14">
        <v>1075</v>
      </c>
      <c r="BS25" s="14">
        <v>-8225</v>
      </c>
      <c r="BT25" s="13">
        <v>297</v>
      </c>
      <c r="BU25" s="13">
        <v>-283</v>
      </c>
      <c r="BV25" s="14">
        <v>-16738</v>
      </c>
      <c r="BW25" s="14">
        <v>-30465</v>
      </c>
      <c r="BX25" s="13">
        <v>-911.19999999999993</v>
      </c>
      <c r="BY25" s="13">
        <v>-911.19999999999993</v>
      </c>
      <c r="BZ25" s="14">
        <v>-1001276</v>
      </c>
      <c r="CA25" s="14">
        <v>-1681560</v>
      </c>
      <c r="CB25" s="13">
        <v>-138069</v>
      </c>
      <c r="CC25" s="13">
        <v>-265705</v>
      </c>
      <c r="CD25" s="14">
        <v>25666</v>
      </c>
      <c r="CE25" s="14">
        <v>-17440</v>
      </c>
      <c r="CF25" s="13">
        <v>-14045</v>
      </c>
      <c r="CG25" s="13">
        <v>-54895</v>
      </c>
      <c r="CH25" s="14">
        <v>7942</v>
      </c>
      <c r="CI25" s="14">
        <v>-4278</v>
      </c>
      <c r="CJ25" s="13">
        <v>-10209</v>
      </c>
      <c r="CK25" s="13">
        <v>-10209</v>
      </c>
      <c r="CL25" s="14">
        <v>4086</v>
      </c>
      <c r="CM25" s="14">
        <v>-2631</v>
      </c>
      <c r="CN25" s="13">
        <v>7611</v>
      </c>
      <c r="CO25" s="13">
        <v>-1803</v>
      </c>
      <c r="CP25" s="14">
        <v>-86</v>
      </c>
      <c r="CQ25" s="14">
        <v>-11230</v>
      </c>
      <c r="CR25" s="13">
        <v>589.70000000000005</v>
      </c>
      <c r="CS25" s="13">
        <v>589.70000000000005</v>
      </c>
      <c r="CT25" s="14">
        <v>-25558</v>
      </c>
      <c r="CU25" s="14">
        <v>-40173</v>
      </c>
      <c r="CV25" s="13">
        <v>-490.50000000000006</v>
      </c>
      <c r="CW25" s="13">
        <v>-494.5</v>
      </c>
      <c r="CX25" s="14">
        <v>-38317</v>
      </c>
      <c r="CY25" s="14">
        <v>-48926</v>
      </c>
      <c r="CZ25" s="13">
        <v>-306231</v>
      </c>
      <c r="DA25" s="13">
        <v>-377886</v>
      </c>
      <c r="DB25" s="14">
        <v>-366303</v>
      </c>
      <c r="DC25" s="14">
        <v>-465632</v>
      </c>
      <c r="DD25" s="13">
        <v>-9376</v>
      </c>
      <c r="DE25" s="13">
        <v>-45933</v>
      </c>
      <c r="DF25" s="14">
        <v>2408</v>
      </c>
      <c r="DG25" s="14">
        <v>1639</v>
      </c>
      <c r="DH25" s="13">
        <v>185870</v>
      </c>
      <c r="DI25" s="13">
        <v>15769</v>
      </c>
      <c r="DJ25" s="14">
        <v>-833279</v>
      </c>
      <c r="DK25" s="14">
        <v>-1206365</v>
      </c>
      <c r="DL25" s="13">
        <v>-20248</v>
      </c>
      <c r="DM25" s="13">
        <v>-64203</v>
      </c>
      <c r="DN25" s="14">
        <v>18426</v>
      </c>
      <c r="DO25" s="14">
        <v>-36405</v>
      </c>
      <c r="DP25" s="13">
        <v>-7325</v>
      </c>
      <c r="DQ25" s="13">
        <v>-13839</v>
      </c>
      <c r="DR25" s="14">
        <v>2096</v>
      </c>
      <c r="DS25" s="14">
        <v>-1429</v>
      </c>
      <c r="DT25" s="13">
        <v>-40229</v>
      </c>
      <c r="DU25" s="13">
        <v>-56327</v>
      </c>
      <c r="DV25" s="14">
        <v>-84040</v>
      </c>
      <c r="DW25" s="14">
        <v>-145979</v>
      </c>
      <c r="DX25" s="13">
        <v>-21132</v>
      </c>
      <c r="DY25" s="13">
        <v>-65321</v>
      </c>
      <c r="DZ25" s="14">
        <v>-274501</v>
      </c>
      <c r="EA25" s="14">
        <v>-294661</v>
      </c>
      <c r="EB25" s="13">
        <v>-74989</v>
      </c>
      <c r="EC25" s="13">
        <v>-113180</v>
      </c>
      <c r="ED25" s="14">
        <v>-23730</v>
      </c>
      <c r="EE25" s="14">
        <v>-59559</v>
      </c>
      <c r="EF25" s="13">
        <v>-247</v>
      </c>
      <c r="EG25" s="13">
        <v>-18194</v>
      </c>
      <c r="EH25" s="14">
        <v>-54261</v>
      </c>
      <c r="EI25" s="14">
        <v>-90248</v>
      </c>
      <c r="EJ25" s="13">
        <v>-1536</v>
      </c>
      <c r="EK25" s="13">
        <v>-7765</v>
      </c>
    </row>
    <row r="26" spans="1:141" ht="8" customHeight="1">
      <c r="A26" s="2"/>
      <c r="B26" s="14"/>
      <c r="C26" s="14"/>
      <c r="D26" s="13"/>
      <c r="E26" s="13"/>
      <c r="F26" s="14"/>
      <c r="G26" s="14"/>
      <c r="H26" s="13"/>
      <c r="I26" s="13"/>
      <c r="J26" s="14"/>
      <c r="K26" s="14"/>
      <c r="L26" s="13"/>
      <c r="M26" s="13"/>
      <c r="N26" s="14"/>
      <c r="O26" s="14"/>
      <c r="P26" s="13"/>
      <c r="Q26" s="13"/>
      <c r="R26" s="14"/>
      <c r="S26" s="14"/>
      <c r="T26" s="13"/>
      <c r="U26" s="13"/>
      <c r="V26" s="14"/>
      <c r="W26" s="14"/>
      <c r="X26" s="13"/>
      <c r="Y26" s="13"/>
      <c r="Z26" s="14"/>
      <c r="AA26" s="14"/>
      <c r="AB26" s="13"/>
      <c r="AC26" s="13"/>
      <c r="AD26" s="14"/>
      <c r="AE26" s="14"/>
      <c r="AF26" s="13"/>
      <c r="AG26" s="13"/>
      <c r="AH26" s="14"/>
      <c r="AI26" s="14"/>
      <c r="AJ26" s="13"/>
      <c r="AK26" s="13"/>
      <c r="AL26" s="14"/>
      <c r="AM26" s="14"/>
      <c r="AN26" s="13"/>
      <c r="AO26" s="13"/>
      <c r="AP26" s="14"/>
      <c r="AQ26" s="14"/>
      <c r="AR26" s="13"/>
      <c r="AS26" s="13"/>
      <c r="AT26" s="14"/>
      <c r="AU26" s="14"/>
      <c r="AV26" s="13"/>
      <c r="AW26" s="13"/>
      <c r="AX26" s="14"/>
      <c r="AY26" s="14"/>
      <c r="AZ26" s="13"/>
      <c r="BA26" s="13"/>
      <c r="BB26" s="14"/>
      <c r="BC26" s="14"/>
      <c r="BD26" s="13"/>
      <c r="BE26" s="13"/>
      <c r="BF26" s="14"/>
      <c r="BG26" s="14"/>
      <c r="BH26" s="13"/>
      <c r="BI26" s="13"/>
      <c r="BJ26" s="14"/>
      <c r="BK26" s="14"/>
      <c r="BL26" s="13"/>
      <c r="BM26" s="13"/>
      <c r="BN26" s="14"/>
      <c r="BO26" s="14"/>
      <c r="BP26" s="13"/>
      <c r="BQ26" s="13"/>
      <c r="BR26" s="14"/>
      <c r="BS26" s="14"/>
      <c r="BT26" s="13"/>
      <c r="BU26" s="13"/>
      <c r="BV26" s="14"/>
      <c r="BW26" s="14"/>
      <c r="BX26" s="13"/>
      <c r="BY26" s="13"/>
      <c r="BZ26" s="14"/>
      <c r="CA26" s="14"/>
      <c r="CB26" s="13"/>
      <c r="CC26" s="13"/>
      <c r="CD26" s="14"/>
      <c r="CE26" s="14"/>
      <c r="CF26" s="13"/>
      <c r="CG26" s="13"/>
      <c r="CH26" s="14"/>
      <c r="CI26" s="14"/>
      <c r="CJ26" s="13"/>
      <c r="CK26" s="13"/>
      <c r="CL26" s="14"/>
      <c r="CM26" s="14"/>
      <c r="CN26" s="13"/>
      <c r="CO26" s="13"/>
      <c r="CP26" s="14"/>
      <c r="CQ26" s="14"/>
      <c r="CR26" s="13"/>
      <c r="CS26" s="13"/>
      <c r="CT26" s="14"/>
      <c r="CU26" s="14"/>
      <c r="CV26" s="13"/>
      <c r="CW26" s="13"/>
      <c r="CX26" s="14"/>
      <c r="CY26" s="14"/>
      <c r="CZ26" s="13"/>
      <c r="DA26" s="13"/>
      <c r="DB26" s="14"/>
      <c r="DC26" s="14"/>
      <c r="DD26" s="13"/>
      <c r="DE26" s="13"/>
      <c r="DF26" s="14"/>
      <c r="DG26" s="14"/>
      <c r="DH26" s="13"/>
      <c r="DI26" s="13"/>
      <c r="DJ26" s="14"/>
      <c r="DK26" s="14"/>
      <c r="DL26" s="13"/>
      <c r="DM26" s="13"/>
      <c r="DN26" s="14"/>
      <c r="DO26" s="14"/>
      <c r="DP26" s="13"/>
      <c r="DQ26" s="13"/>
      <c r="DR26" s="14"/>
      <c r="DS26" s="14"/>
      <c r="DT26" s="13"/>
      <c r="DU26" s="13"/>
      <c r="DV26" s="14"/>
      <c r="DW26" s="14"/>
      <c r="DX26" s="13"/>
      <c r="DY26" s="13"/>
      <c r="DZ26" s="14"/>
      <c r="EA26" s="14"/>
      <c r="EB26" s="13"/>
      <c r="EC26" s="13"/>
      <c r="ED26" s="14"/>
      <c r="EE26" s="14"/>
      <c r="EF26" s="13"/>
      <c r="EG26" s="13"/>
      <c r="EH26" s="14"/>
      <c r="EI26" s="14"/>
      <c r="EJ26" s="13"/>
      <c r="EK26" s="13"/>
    </row>
    <row r="27" spans="1:141" s="24" customFormat="1">
      <c r="A27" s="20" t="s">
        <v>28</v>
      </c>
      <c r="B27" s="19">
        <f>B23+B25</f>
        <v>-12589868.500000071</v>
      </c>
      <c r="C27" s="19">
        <f>C23+C25</f>
        <v>5735204.1000000052</v>
      </c>
      <c r="D27" s="18">
        <f>D23+D25</f>
        <v>-3849598.9000000115</v>
      </c>
      <c r="E27" s="18">
        <f t="shared" ref="E27:BP27" si="3">E23+E25</f>
        <v>7855917.9999999776</v>
      </c>
      <c r="F27" s="19">
        <f t="shared" si="3"/>
        <v>-467849</v>
      </c>
      <c r="G27" s="19">
        <f t="shared" si="3"/>
        <v>95906</v>
      </c>
      <c r="H27" s="18">
        <f t="shared" si="3"/>
        <v>-566409</v>
      </c>
      <c r="I27" s="18">
        <f t="shared" si="3"/>
        <v>-523626</v>
      </c>
      <c r="J27" s="19">
        <f t="shared" si="3"/>
        <v>-59930</v>
      </c>
      <c r="K27" s="19">
        <f t="shared" si="3"/>
        <v>408046</v>
      </c>
      <c r="L27" s="18">
        <f t="shared" si="3"/>
        <v>-1479573</v>
      </c>
      <c r="M27" s="18">
        <f t="shared" si="3"/>
        <v>-708511</v>
      </c>
      <c r="N27" s="19">
        <f t="shared" si="3"/>
        <v>-618276</v>
      </c>
      <c r="O27" s="19">
        <f t="shared" si="3"/>
        <v>-537003</v>
      </c>
      <c r="P27" s="18">
        <f t="shared" si="3"/>
        <v>-1312</v>
      </c>
      <c r="Q27" s="18">
        <f t="shared" si="3"/>
        <v>-1601</v>
      </c>
      <c r="R27" s="19">
        <f t="shared" si="3"/>
        <v>-1355891</v>
      </c>
      <c r="S27" s="19">
        <f t="shared" si="3"/>
        <v>-269886</v>
      </c>
      <c r="T27" s="18">
        <f t="shared" si="3"/>
        <v>12186</v>
      </c>
      <c r="U27" s="18">
        <f t="shared" si="3"/>
        <v>102091</v>
      </c>
      <c r="V27" s="19">
        <f t="shared" si="3"/>
        <v>-244094</v>
      </c>
      <c r="W27" s="19">
        <f t="shared" si="3"/>
        <v>-236229</v>
      </c>
      <c r="X27" s="18">
        <f t="shared" si="3"/>
        <v>-83580</v>
      </c>
      <c r="Y27" s="18">
        <f t="shared" si="3"/>
        <v>-106927</v>
      </c>
      <c r="Z27" s="19">
        <f t="shared" si="3"/>
        <v>245055.60000000097</v>
      </c>
      <c r="AA27" s="19">
        <f t="shared" si="3"/>
        <v>308934.20000000112</v>
      </c>
      <c r="AB27" s="18">
        <f t="shared" si="3"/>
        <v>-3929</v>
      </c>
      <c r="AC27" s="18">
        <f t="shared" si="3"/>
        <v>-5245</v>
      </c>
      <c r="AD27" s="19">
        <f t="shared" si="3"/>
        <v>216123</v>
      </c>
      <c r="AE27" s="19">
        <f t="shared" si="3"/>
        <v>216108</v>
      </c>
      <c r="AF27" s="18">
        <f t="shared" si="3"/>
        <v>-85793</v>
      </c>
      <c r="AG27" s="18">
        <f t="shared" si="3"/>
        <v>-92474</v>
      </c>
      <c r="AH27" s="19">
        <f t="shared" si="3"/>
        <v>-38682</v>
      </c>
      <c r="AI27" s="19">
        <f t="shared" si="3"/>
        <v>29545</v>
      </c>
      <c r="AJ27" s="18">
        <f t="shared" si="3"/>
        <v>13433</v>
      </c>
      <c r="AK27" s="18">
        <f t="shared" si="3"/>
        <v>11405</v>
      </c>
      <c r="AL27" s="19">
        <f t="shared" si="3"/>
        <v>-110871</v>
      </c>
      <c r="AM27" s="19">
        <f t="shared" si="3"/>
        <v>-104044</v>
      </c>
      <c r="AN27" s="18">
        <f t="shared" si="3"/>
        <v>-36020</v>
      </c>
      <c r="AO27" s="18">
        <f t="shared" si="3"/>
        <v>-39354</v>
      </c>
      <c r="AP27" s="19">
        <f t="shared" si="3"/>
        <v>11012</v>
      </c>
      <c r="AQ27" s="19">
        <f t="shared" si="3"/>
        <v>160041</v>
      </c>
      <c r="AR27" s="18">
        <f t="shared" si="3"/>
        <v>28325</v>
      </c>
      <c r="AS27" s="18">
        <f t="shared" si="3"/>
        <v>11708</v>
      </c>
      <c r="AT27" s="19">
        <f t="shared" si="3"/>
        <v>579</v>
      </c>
      <c r="AU27" s="19">
        <f t="shared" si="3"/>
        <v>73019</v>
      </c>
      <c r="AV27" s="18">
        <f t="shared" si="3"/>
        <v>-557202</v>
      </c>
      <c r="AW27" s="18">
        <f t="shared" si="3"/>
        <v>-384947</v>
      </c>
      <c r="AX27" s="19">
        <f t="shared" si="3"/>
        <v>8045.8999999999769</v>
      </c>
      <c r="AY27" s="19">
        <f t="shared" si="3"/>
        <v>34098.70000000007</v>
      </c>
      <c r="AZ27" s="18">
        <f t="shared" si="3"/>
        <v>-40836</v>
      </c>
      <c r="BA27" s="18">
        <f t="shared" si="3"/>
        <v>-29460</v>
      </c>
      <c r="BB27" s="19">
        <f t="shared" si="3"/>
        <v>-45895</v>
      </c>
      <c r="BC27" s="19">
        <f t="shared" si="3"/>
        <v>85056</v>
      </c>
      <c r="BD27" s="18">
        <f t="shared" si="3"/>
        <v>20116</v>
      </c>
      <c r="BE27" s="18">
        <f t="shared" si="3"/>
        <v>33968</v>
      </c>
      <c r="BF27" s="19">
        <f t="shared" si="3"/>
        <v>3646</v>
      </c>
      <c r="BG27" s="19">
        <f t="shared" si="3"/>
        <v>5380</v>
      </c>
      <c r="BH27" s="18">
        <f t="shared" si="3"/>
        <v>3789</v>
      </c>
      <c r="BI27" s="18">
        <f t="shared" si="3"/>
        <v>-7172</v>
      </c>
      <c r="BJ27" s="19">
        <f t="shared" si="3"/>
        <v>-27984</v>
      </c>
      <c r="BK27" s="19">
        <f t="shared" si="3"/>
        <v>-40960</v>
      </c>
      <c r="BL27" s="18">
        <f t="shared" si="3"/>
        <v>-511808</v>
      </c>
      <c r="BM27" s="18">
        <f t="shared" si="3"/>
        <v>-478617</v>
      </c>
      <c r="BN27" s="19">
        <f t="shared" si="3"/>
        <v>31993</v>
      </c>
      <c r="BO27" s="19">
        <f t="shared" si="3"/>
        <v>21242</v>
      </c>
      <c r="BP27" s="18">
        <f t="shared" si="3"/>
        <v>-161330</v>
      </c>
      <c r="BQ27" s="18">
        <f t="shared" ref="BQ27:EB27" si="4">BQ23+BQ25</f>
        <v>-97743</v>
      </c>
      <c r="BR27" s="19">
        <f t="shared" si="4"/>
        <v>-109197</v>
      </c>
      <c r="BS27" s="19">
        <f t="shared" si="4"/>
        <v>-55834</v>
      </c>
      <c r="BT27" s="18">
        <f t="shared" si="4"/>
        <v>-21142</v>
      </c>
      <c r="BU27" s="18">
        <f t="shared" si="4"/>
        <v>-16388</v>
      </c>
      <c r="BV27" s="19">
        <f t="shared" si="4"/>
        <v>-53390</v>
      </c>
      <c r="BW27" s="19">
        <f t="shared" si="4"/>
        <v>-64766</v>
      </c>
      <c r="BX27" s="18">
        <f t="shared" si="4"/>
        <v>-33937.999999999985</v>
      </c>
      <c r="BY27" s="18">
        <f t="shared" si="4"/>
        <v>-33937.999999999985</v>
      </c>
      <c r="BZ27" s="19">
        <f t="shared" si="4"/>
        <v>318205</v>
      </c>
      <c r="CA27" s="19">
        <f t="shared" si="4"/>
        <v>778385</v>
      </c>
      <c r="CB27" s="18">
        <f t="shared" si="4"/>
        <v>45735</v>
      </c>
      <c r="CC27" s="18">
        <f t="shared" si="4"/>
        <v>84464</v>
      </c>
      <c r="CD27" s="19">
        <f t="shared" si="4"/>
        <v>-184183</v>
      </c>
      <c r="CE27" s="19">
        <f t="shared" si="4"/>
        <v>-154939</v>
      </c>
      <c r="CF27" s="18">
        <f t="shared" si="4"/>
        <v>-32884</v>
      </c>
      <c r="CG27" s="18">
        <f t="shared" si="4"/>
        <v>-27181</v>
      </c>
      <c r="CH27" s="19">
        <f t="shared" si="4"/>
        <v>122993</v>
      </c>
      <c r="CI27" s="19">
        <f t="shared" si="4"/>
        <v>133483</v>
      </c>
      <c r="CJ27" s="18">
        <f t="shared" si="4"/>
        <v>55666</v>
      </c>
      <c r="CK27" s="18">
        <f t="shared" si="4"/>
        <v>55666</v>
      </c>
      <c r="CL27" s="19">
        <f t="shared" si="4"/>
        <v>35178</v>
      </c>
      <c r="CM27" s="19">
        <f t="shared" si="4"/>
        <v>18261</v>
      </c>
      <c r="CN27" s="18">
        <f t="shared" si="4"/>
        <v>-40410</v>
      </c>
      <c r="CO27" s="18">
        <f t="shared" si="4"/>
        <v>-30726</v>
      </c>
      <c r="CP27" s="19">
        <f t="shared" si="4"/>
        <v>-76854</v>
      </c>
      <c r="CQ27" s="19">
        <f t="shared" si="4"/>
        <v>-63520</v>
      </c>
      <c r="CR27" s="18">
        <f t="shared" si="4"/>
        <v>13127.8</v>
      </c>
      <c r="CS27" s="18">
        <f t="shared" si="4"/>
        <v>13127.8</v>
      </c>
      <c r="CT27" s="19">
        <f t="shared" si="4"/>
        <v>-21366</v>
      </c>
      <c r="CU27" s="19">
        <f t="shared" si="4"/>
        <v>-13065</v>
      </c>
      <c r="CV27" s="18">
        <f t="shared" si="4"/>
        <v>31.100000000005764</v>
      </c>
      <c r="CW27" s="18">
        <f t="shared" si="4"/>
        <v>-2516.5999999999913</v>
      </c>
      <c r="CX27" s="19">
        <f t="shared" si="4"/>
        <v>-23216</v>
      </c>
      <c r="CY27" s="19">
        <f t="shared" si="4"/>
        <v>-24391</v>
      </c>
      <c r="CZ27" s="18">
        <f t="shared" si="4"/>
        <v>-437345</v>
      </c>
      <c r="DA27" s="18">
        <f t="shared" si="4"/>
        <v>231382</v>
      </c>
      <c r="DB27" s="19">
        <f t="shared" si="4"/>
        <v>-286707</v>
      </c>
      <c r="DC27" s="19">
        <f t="shared" si="4"/>
        <v>119260</v>
      </c>
      <c r="DD27" s="18">
        <f t="shared" si="4"/>
        <v>-114590</v>
      </c>
      <c r="DE27" s="18">
        <f t="shared" si="4"/>
        <v>-31098</v>
      </c>
      <c r="DF27" s="19">
        <f t="shared" si="4"/>
        <v>-63320</v>
      </c>
      <c r="DG27" s="19">
        <f t="shared" si="4"/>
        <v>-63835</v>
      </c>
      <c r="DH27" s="18">
        <f t="shared" si="4"/>
        <v>137340</v>
      </c>
      <c r="DI27" s="18">
        <f t="shared" si="4"/>
        <v>420533</v>
      </c>
      <c r="DJ27" s="19">
        <f t="shared" si="4"/>
        <v>-2145341</v>
      </c>
      <c r="DK27" s="19">
        <f t="shared" si="4"/>
        <v>-1757432</v>
      </c>
      <c r="DL27" s="18">
        <f t="shared" si="4"/>
        <v>-63812</v>
      </c>
      <c r="DM27" s="18">
        <f t="shared" si="4"/>
        <v>1728</v>
      </c>
      <c r="DN27" s="19">
        <f t="shared" si="4"/>
        <v>102001</v>
      </c>
      <c r="DO27" s="19">
        <f t="shared" si="4"/>
        <v>112348</v>
      </c>
      <c r="DP27" s="18">
        <f t="shared" si="4"/>
        <v>33449</v>
      </c>
      <c r="DQ27" s="18">
        <f t="shared" si="4"/>
        <v>8711</v>
      </c>
      <c r="DR27" s="19">
        <f t="shared" si="4"/>
        <v>2638</v>
      </c>
      <c r="DS27" s="19">
        <f t="shared" si="4"/>
        <v>3169</v>
      </c>
      <c r="DT27" s="18">
        <f t="shared" si="4"/>
        <v>-15954</v>
      </c>
      <c r="DU27" s="18">
        <f t="shared" si="4"/>
        <v>60575</v>
      </c>
      <c r="DV27" s="19">
        <f t="shared" si="4"/>
        <v>170087</v>
      </c>
      <c r="DW27" s="19">
        <f t="shared" si="4"/>
        <v>167111</v>
      </c>
      <c r="DX27" s="18">
        <f t="shared" si="4"/>
        <v>93989</v>
      </c>
      <c r="DY27" s="18">
        <f t="shared" si="4"/>
        <v>132522</v>
      </c>
      <c r="DZ27" s="19">
        <f t="shared" si="4"/>
        <v>-320391</v>
      </c>
      <c r="EA27" s="19">
        <f t="shared" si="4"/>
        <v>-356549</v>
      </c>
      <c r="EB27" s="18">
        <f t="shared" si="4"/>
        <v>127199</v>
      </c>
      <c r="EC27" s="18">
        <f t="shared" ref="EC27:EK27" si="5">EC23+EC25</f>
        <v>297388</v>
      </c>
      <c r="ED27" s="19">
        <f t="shared" si="5"/>
        <v>43892</v>
      </c>
      <c r="EE27" s="19">
        <f t="shared" si="5"/>
        <v>51797</v>
      </c>
      <c r="EF27" s="18">
        <f t="shared" si="5"/>
        <v>11925</v>
      </c>
      <c r="EG27" s="18">
        <f t="shared" si="5"/>
        <v>-3860</v>
      </c>
      <c r="EH27" s="19">
        <f t="shared" si="5"/>
        <v>-81003</v>
      </c>
      <c r="EI27" s="19">
        <f t="shared" si="5"/>
        <v>-24553</v>
      </c>
      <c r="EJ27" s="18">
        <f t="shared" si="5"/>
        <v>-25722</v>
      </c>
      <c r="EK27" s="18">
        <f t="shared" si="5"/>
        <v>-18782</v>
      </c>
    </row>
    <row r="28" spans="1:141" ht="8" customHeight="1">
      <c r="A28" s="2"/>
      <c r="B28" s="14"/>
      <c r="C28" s="14"/>
      <c r="D28" s="13"/>
      <c r="E28" s="13"/>
      <c r="F28" s="14"/>
      <c r="G28" s="14"/>
      <c r="H28" s="13"/>
      <c r="I28" s="13"/>
      <c r="J28" s="14"/>
      <c r="K28" s="14"/>
      <c r="L28" s="13"/>
      <c r="M28" s="13"/>
      <c r="N28" s="14"/>
      <c r="O28" s="14"/>
      <c r="P28" s="13"/>
      <c r="Q28" s="13"/>
      <c r="R28" s="14"/>
      <c r="S28" s="14"/>
      <c r="T28" s="13"/>
      <c r="U28" s="13"/>
      <c r="V28" s="14"/>
      <c r="W28" s="14"/>
      <c r="X28" s="13"/>
      <c r="Y28" s="13"/>
      <c r="Z28" s="14"/>
      <c r="AA28" s="14"/>
      <c r="AB28" s="13"/>
      <c r="AC28" s="13"/>
      <c r="AD28" s="14"/>
      <c r="AE28" s="14"/>
      <c r="AF28" s="13"/>
      <c r="AG28" s="13"/>
      <c r="AH28" s="14"/>
      <c r="AI28" s="14"/>
      <c r="AJ28" s="13"/>
      <c r="AK28" s="13"/>
      <c r="AL28" s="14"/>
      <c r="AM28" s="14"/>
      <c r="AN28" s="13"/>
      <c r="AO28" s="13"/>
      <c r="AP28" s="14"/>
      <c r="AQ28" s="14"/>
      <c r="AR28" s="13"/>
      <c r="AS28" s="13"/>
      <c r="AT28" s="14"/>
      <c r="AU28" s="14"/>
      <c r="AV28" s="13"/>
      <c r="AW28" s="13"/>
      <c r="AX28" s="14"/>
      <c r="AY28" s="14"/>
      <c r="AZ28" s="13"/>
      <c r="BA28" s="13"/>
      <c r="BB28" s="14"/>
      <c r="BC28" s="14"/>
      <c r="BD28" s="13"/>
      <c r="BE28" s="13"/>
      <c r="BF28" s="14"/>
      <c r="BG28" s="14"/>
      <c r="BH28" s="13"/>
      <c r="BI28" s="13"/>
      <c r="BJ28" s="14"/>
      <c r="BK28" s="14"/>
      <c r="BL28" s="13"/>
      <c r="BM28" s="13"/>
      <c r="BN28" s="14"/>
      <c r="BO28" s="14"/>
      <c r="BP28" s="13"/>
      <c r="BQ28" s="13"/>
      <c r="BR28" s="14"/>
      <c r="BS28" s="14"/>
      <c r="BT28" s="13"/>
      <c r="BU28" s="13"/>
      <c r="BV28" s="14"/>
      <c r="BW28" s="14"/>
      <c r="BX28" s="13"/>
      <c r="BY28" s="13"/>
      <c r="BZ28" s="14"/>
      <c r="CA28" s="14"/>
      <c r="CB28" s="13"/>
      <c r="CC28" s="13"/>
      <c r="CD28" s="14"/>
      <c r="CE28" s="14"/>
      <c r="CF28" s="13"/>
      <c r="CG28" s="13"/>
      <c r="CH28" s="14"/>
      <c r="CI28" s="14"/>
      <c r="CJ28" s="13"/>
      <c r="CK28" s="13"/>
      <c r="CL28" s="14"/>
      <c r="CM28" s="14"/>
      <c r="CN28" s="13"/>
      <c r="CO28" s="13"/>
      <c r="CP28" s="14"/>
      <c r="CQ28" s="14"/>
      <c r="CR28" s="13"/>
      <c r="CS28" s="13"/>
      <c r="CT28" s="14"/>
      <c r="CU28" s="14"/>
      <c r="CV28" s="13"/>
      <c r="CW28" s="13"/>
      <c r="CX28" s="14"/>
      <c r="CY28" s="14"/>
      <c r="CZ28" s="13"/>
      <c r="DA28" s="13"/>
      <c r="DB28" s="14"/>
      <c r="DC28" s="14"/>
      <c r="DD28" s="13"/>
      <c r="DE28" s="13"/>
      <c r="DF28" s="14"/>
      <c r="DG28" s="14"/>
      <c r="DH28" s="13"/>
      <c r="DI28" s="13"/>
      <c r="DJ28" s="14"/>
      <c r="DK28" s="14"/>
      <c r="DL28" s="13"/>
      <c r="DM28" s="13"/>
      <c r="DN28" s="14"/>
      <c r="DO28" s="14"/>
      <c r="DP28" s="13"/>
      <c r="DQ28" s="13"/>
      <c r="DR28" s="14"/>
      <c r="DS28" s="14"/>
      <c r="DT28" s="13"/>
      <c r="DU28" s="13"/>
      <c r="DV28" s="14"/>
      <c r="DW28" s="14"/>
      <c r="DX28" s="13"/>
      <c r="DY28" s="13"/>
      <c r="DZ28" s="14"/>
      <c r="EA28" s="14"/>
      <c r="EB28" s="13"/>
      <c r="EC28" s="13"/>
      <c r="ED28" s="14"/>
      <c r="EE28" s="14"/>
      <c r="EF28" s="13"/>
      <c r="EG28" s="13"/>
      <c r="EH28" s="14"/>
      <c r="EI28" s="14"/>
      <c r="EJ28" s="13"/>
      <c r="EK28" s="13"/>
    </row>
    <row r="29" spans="1:141">
      <c r="A29" s="2" t="s">
        <v>29</v>
      </c>
      <c r="B29" s="14">
        <v>3822218.1999999997</v>
      </c>
      <c r="C29" s="14">
        <v>15078799.200000001</v>
      </c>
      <c r="D29" s="13">
        <v>0</v>
      </c>
      <c r="E29" s="13">
        <v>15546476.600000001</v>
      </c>
      <c r="F29" s="14">
        <v>0</v>
      </c>
      <c r="G29" s="14">
        <v>0</v>
      </c>
      <c r="H29" s="13">
        <v>0</v>
      </c>
      <c r="I29" s="13">
        <v>-4529</v>
      </c>
      <c r="J29" s="14">
        <v>0</v>
      </c>
      <c r="K29" s="14">
        <v>0</v>
      </c>
      <c r="L29" s="13">
        <v>0</v>
      </c>
      <c r="M29" s="13">
        <v>0</v>
      </c>
      <c r="N29" s="14">
        <v>0</v>
      </c>
      <c r="O29" s="14">
        <v>-24500</v>
      </c>
      <c r="P29" s="13">
        <v>0</v>
      </c>
      <c r="Q29" s="13">
        <v>0</v>
      </c>
      <c r="R29" s="14">
        <v>3526284</v>
      </c>
      <c r="S29" s="14">
        <v>-656101</v>
      </c>
      <c r="T29" s="13">
        <v>0</v>
      </c>
      <c r="U29" s="13">
        <v>0</v>
      </c>
      <c r="V29" s="14">
        <v>0</v>
      </c>
      <c r="W29" s="14">
        <v>0</v>
      </c>
      <c r="X29" s="13">
        <v>0</v>
      </c>
      <c r="Y29" s="13">
        <v>0</v>
      </c>
      <c r="Z29" s="14">
        <v>262196.40000000002</v>
      </c>
      <c r="AA29" s="14">
        <v>269454.8</v>
      </c>
      <c r="AB29" s="13">
        <v>0</v>
      </c>
      <c r="AC29" s="13">
        <v>0</v>
      </c>
      <c r="AD29" s="14">
        <v>0</v>
      </c>
      <c r="AE29" s="14">
        <v>0</v>
      </c>
      <c r="AF29" s="13">
        <v>0</v>
      </c>
      <c r="AG29" s="13">
        <v>2670</v>
      </c>
      <c r="AH29" s="14">
        <v>0</v>
      </c>
      <c r="AI29" s="14">
        <v>0</v>
      </c>
      <c r="AJ29" s="13">
        <v>0</v>
      </c>
      <c r="AK29" s="13">
        <v>0</v>
      </c>
      <c r="AL29" s="14">
        <v>0</v>
      </c>
      <c r="AM29" s="14">
        <v>16228</v>
      </c>
      <c r="AN29" s="13">
        <v>0</v>
      </c>
      <c r="AO29" s="13">
        <v>0</v>
      </c>
      <c r="AP29" s="14">
        <v>0</v>
      </c>
      <c r="AQ29" s="14">
        <v>0</v>
      </c>
      <c r="AR29" s="13">
        <v>0</v>
      </c>
      <c r="AS29" s="13">
        <v>12377</v>
      </c>
      <c r="AT29" s="14">
        <v>0</v>
      </c>
      <c r="AU29" s="14">
        <v>0</v>
      </c>
      <c r="AV29" s="13">
        <v>-11199</v>
      </c>
      <c r="AW29" s="13">
        <v>-11199</v>
      </c>
      <c r="AX29" s="14">
        <v>0</v>
      </c>
      <c r="AY29" s="14">
        <v>0</v>
      </c>
      <c r="AZ29" s="13">
        <v>0</v>
      </c>
      <c r="BA29" s="13">
        <v>0</v>
      </c>
      <c r="BB29" s="14">
        <v>0</v>
      </c>
      <c r="BC29" s="14">
        <v>0</v>
      </c>
      <c r="BD29" s="13">
        <v>0</v>
      </c>
      <c r="BE29" s="13">
        <v>0</v>
      </c>
      <c r="BF29" s="14">
        <v>0</v>
      </c>
      <c r="BG29" s="14">
        <v>0</v>
      </c>
      <c r="BH29" s="13">
        <v>0</v>
      </c>
      <c r="BI29" s="13">
        <v>5365</v>
      </c>
      <c r="BJ29" s="14">
        <v>0</v>
      </c>
      <c r="BK29" s="14">
        <v>1485</v>
      </c>
      <c r="BL29" s="13">
        <v>94652</v>
      </c>
      <c r="BM29" s="13">
        <v>122348</v>
      </c>
      <c r="BN29" s="14">
        <v>0</v>
      </c>
      <c r="BO29" s="14">
        <v>3547</v>
      </c>
      <c r="BP29" s="13">
        <v>0</v>
      </c>
      <c r="BQ29" s="13">
        <v>0</v>
      </c>
      <c r="BR29" s="14">
        <v>0</v>
      </c>
      <c r="BS29" s="14">
        <v>0</v>
      </c>
      <c r="BT29" s="13">
        <v>0</v>
      </c>
      <c r="BU29" s="13">
        <v>0</v>
      </c>
      <c r="BV29" s="14">
        <v>-4000</v>
      </c>
      <c r="BW29" s="14">
        <v>0</v>
      </c>
      <c r="BX29" s="13">
        <v>0</v>
      </c>
      <c r="BY29" s="13">
        <v>0</v>
      </c>
      <c r="BZ29" s="14">
        <v>0</v>
      </c>
      <c r="CA29" s="14">
        <v>-25950</v>
      </c>
      <c r="CB29" s="13">
        <v>0</v>
      </c>
      <c r="CC29" s="13">
        <v>-5557</v>
      </c>
      <c r="CD29" s="14">
        <v>0</v>
      </c>
      <c r="CE29" s="14">
        <v>0</v>
      </c>
      <c r="CF29" s="13">
        <v>0</v>
      </c>
      <c r="CG29" s="13">
        <v>-10592</v>
      </c>
      <c r="CH29" s="14">
        <v>0</v>
      </c>
      <c r="CI29" s="14">
        <v>0</v>
      </c>
      <c r="CJ29" s="13">
        <v>0</v>
      </c>
      <c r="CK29" s="13">
        <v>0</v>
      </c>
      <c r="CL29" s="14">
        <v>0</v>
      </c>
      <c r="CM29" s="14">
        <v>0</v>
      </c>
      <c r="CN29" s="13">
        <v>0</v>
      </c>
      <c r="CO29" s="13">
        <v>0</v>
      </c>
      <c r="CP29" s="14">
        <v>0</v>
      </c>
      <c r="CQ29" s="14">
        <v>-1224</v>
      </c>
      <c r="CR29" s="13">
        <v>-45715.199999999997</v>
      </c>
      <c r="CS29" s="13">
        <v>-45715.199999999997</v>
      </c>
      <c r="CT29" s="14">
        <v>0</v>
      </c>
      <c r="CU29" s="14">
        <v>-4718</v>
      </c>
      <c r="CV29" s="13">
        <v>0</v>
      </c>
      <c r="CW29" s="13">
        <v>0</v>
      </c>
      <c r="CX29" s="14">
        <v>0</v>
      </c>
      <c r="CY29" s="14">
        <v>0</v>
      </c>
      <c r="CZ29" s="13">
        <v>0</v>
      </c>
      <c r="DA29" s="13">
        <v>-8689</v>
      </c>
      <c r="DB29" s="14">
        <v>0</v>
      </c>
      <c r="DC29" s="14">
        <v>-27171</v>
      </c>
      <c r="DD29" s="13">
        <v>0</v>
      </c>
      <c r="DE29" s="13">
        <v>-1185</v>
      </c>
      <c r="DF29" s="14">
        <v>0</v>
      </c>
      <c r="DG29" s="14">
        <v>0</v>
      </c>
      <c r="DH29" s="13">
        <v>0</v>
      </c>
      <c r="DI29" s="13">
        <v>-26760</v>
      </c>
      <c r="DJ29" s="14">
        <v>0</v>
      </c>
      <c r="DK29" s="14">
        <v>-32810</v>
      </c>
      <c r="DL29" s="13">
        <v>0</v>
      </c>
      <c r="DM29" s="13">
        <v>0</v>
      </c>
      <c r="DN29" s="14">
        <v>0</v>
      </c>
      <c r="DO29" s="14">
        <v>125</v>
      </c>
      <c r="DP29" s="13">
        <v>0</v>
      </c>
      <c r="DQ29" s="13">
        <v>0</v>
      </c>
      <c r="DR29" s="14">
        <v>0</v>
      </c>
      <c r="DS29" s="14">
        <v>0</v>
      </c>
      <c r="DT29" s="13">
        <v>0</v>
      </c>
      <c r="DU29" s="13">
        <v>-791</v>
      </c>
      <c r="DV29" s="14">
        <v>0</v>
      </c>
      <c r="DW29" s="14">
        <v>4392</v>
      </c>
      <c r="DX29" s="13">
        <v>0</v>
      </c>
      <c r="DY29" s="13">
        <v>-2361</v>
      </c>
      <c r="DZ29" s="14">
        <v>0</v>
      </c>
      <c r="EA29" s="14">
        <v>0</v>
      </c>
      <c r="EB29" s="13">
        <v>0</v>
      </c>
      <c r="EC29" s="13">
        <v>0</v>
      </c>
      <c r="ED29" s="14">
        <v>0</v>
      </c>
      <c r="EE29" s="14">
        <v>0</v>
      </c>
      <c r="EF29" s="13">
        <v>0</v>
      </c>
      <c r="EG29" s="13">
        <v>-517</v>
      </c>
      <c r="EH29" s="14">
        <v>0</v>
      </c>
      <c r="EI29" s="14">
        <v>-15300</v>
      </c>
      <c r="EJ29" s="13">
        <v>0</v>
      </c>
      <c r="EK29" s="13">
        <v>0</v>
      </c>
    </row>
    <row r="30" spans="1:141" ht="7.5" customHeight="1">
      <c r="A30" s="2"/>
      <c r="B30" s="14"/>
      <c r="C30" s="14"/>
      <c r="D30" s="13"/>
      <c r="E30" s="13"/>
      <c r="F30" s="14"/>
      <c r="G30" s="14"/>
      <c r="H30" s="13"/>
      <c r="I30" s="13"/>
      <c r="J30" s="14"/>
      <c r="K30" s="14"/>
      <c r="L30" s="13"/>
      <c r="M30" s="13"/>
      <c r="N30" s="14"/>
      <c r="O30" s="14"/>
      <c r="P30" s="13"/>
      <c r="Q30" s="13"/>
      <c r="R30" s="14"/>
      <c r="S30" s="14"/>
      <c r="T30" s="13"/>
      <c r="U30" s="13"/>
      <c r="V30" s="14"/>
      <c r="W30" s="14"/>
      <c r="X30" s="13"/>
      <c r="Y30" s="13"/>
      <c r="Z30" s="14"/>
      <c r="AA30" s="14"/>
      <c r="AB30" s="13"/>
      <c r="AC30" s="13"/>
      <c r="AD30" s="14"/>
      <c r="AE30" s="14"/>
      <c r="AF30" s="13"/>
      <c r="AG30" s="13"/>
      <c r="AH30" s="14"/>
      <c r="AI30" s="14"/>
      <c r="AJ30" s="13"/>
      <c r="AK30" s="13"/>
      <c r="AL30" s="14"/>
      <c r="AM30" s="14"/>
      <c r="AN30" s="13"/>
      <c r="AO30" s="13"/>
      <c r="AP30" s="14"/>
      <c r="AQ30" s="14"/>
      <c r="AR30" s="13"/>
      <c r="AS30" s="13"/>
      <c r="AT30" s="14"/>
      <c r="AU30" s="14"/>
      <c r="AV30" s="13"/>
      <c r="AW30" s="13"/>
      <c r="AX30" s="14"/>
      <c r="AY30" s="14"/>
      <c r="AZ30" s="13"/>
      <c r="BA30" s="13"/>
      <c r="BB30" s="14"/>
      <c r="BC30" s="14"/>
      <c r="BD30" s="13"/>
      <c r="BE30" s="13"/>
      <c r="BF30" s="14"/>
      <c r="BG30" s="14"/>
      <c r="BH30" s="13"/>
      <c r="BI30" s="13"/>
      <c r="BJ30" s="14"/>
      <c r="BK30" s="14"/>
      <c r="BL30" s="13"/>
      <c r="BM30" s="13"/>
      <c r="BN30" s="14"/>
      <c r="BO30" s="14"/>
      <c r="BP30" s="13"/>
      <c r="BQ30" s="13"/>
      <c r="BR30" s="14"/>
      <c r="BS30" s="14"/>
      <c r="BT30" s="13"/>
      <c r="BU30" s="13"/>
      <c r="BV30" s="14"/>
      <c r="BW30" s="14"/>
      <c r="BX30" s="13"/>
      <c r="BY30" s="13"/>
      <c r="BZ30" s="14"/>
      <c r="CA30" s="14"/>
      <c r="CB30" s="13"/>
      <c r="CC30" s="13"/>
      <c r="CD30" s="14"/>
      <c r="CE30" s="14"/>
      <c r="CF30" s="13"/>
      <c r="CG30" s="13"/>
      <c r="CH30" s="14"/>
      <c r="CI30" s="14"/>
      <c r="CJ30" s="13"/>
      <c r="CK30" s="13"/>
      <c r="CL30" s="14"/>
      <c r="CM30" s="14"/>
      <c r="CN30" s="13"/>
      <c r="CO30" s="13"/>
      <c r="CP30" s="14"/>
      <c r="CQ30" s="14"/>
      <c r="CR30" s="13"/>
      <c r="CS30" s="13"/>
      <c r="CT30" s="14"/>
      <c r="CU30" s="14"/>
      <c r="CV30" s="13"/>
      <c r="CW30" s="13"/>
      <c r="CX30" s="14"/>
      <c r="CY30" s="14"/>
      <c r="CZ30" s="13"/>
      <c r="DA30" s="13"/>
      <c r="DB30" s="14"/>
      <c r="DC30" s="14"/>
      <c r="DD30" s="13"/>
      <c r="DE30" s="13"/>
      <c r="DF30" s="14"/>
      <c r="DG30" s="14"/>
      <c r="DH30" s="13"/>
      <c r="DI30" s="13"/>
      <c r="DJ30" s="14"/>
      <c r="DK30" s="14"/>
      <c r="DL30" s="13"/>
      <c r="DM30" s="13"/>
      <c r="DN30" s="14"/>
      <c r="DO30" s="14"/>
      <c r="DP30" s="13"/>
      <c r="DQ30" s="13"/>
      <c r="DR30" s="14"/>
      <c r="DS30" s="14"/>
      <c r="DT30" s="13"/>
      <c r="DU30" s="13"/>
      <c r="DV30" s="14"/>
      <c r="DW30" s="14"/>
      <c r="DX30" s="13"/>
      <c r="DY30" s="13"/>
      <c r="DZ30" s="14"/>
      <c r="EA30" s="14"/>
      <c r="EB30" s="13"/>
      <c r="EC30" s="13"/>
      <c r="ED30" s="14"/>
      <c r="EE30" s="14"/>
      <c r="EF30" s="13"/>
      <c r="EG30" s="13"/>
      <c r="EH30" s="14"/>
      <c r="EI30" s="14"/>
      <c r="EJ30" s="13"/>
      <c r="EK30" s="13"/>
    </row>
    <row r="31" spans="1:141" s="24" customFormat="1" ht="15" thickBot="1">
      <c r="A31" s="21" t="s">
        <v>30</v>
      </c>
      <c r="B31" s="23">
        <v>-8767650.3000000715</v>
      </c>
      <c r="C31" s="23">
        <v>20814003.300000004</v>
      </c>
      <c r="D31" s="22">
        <v>-3849598.9000000115</v>
      </c>
      <c r="E31" s="22">
        <v>23402394.599999979</v>
      </c>
      <c r="F31" s="23">
        <v>-467849</v>
      </c>
      <c r="G31" s="23">
        <v>95906</v>
      </c>
      <c r="H31" s="22">
        <v>-566409</v>
      </c>
      <c r="I31" s="22">
        <v>-528155</v>
      </c>
      <c r="J31" s="23">
        <v>-59930</v>
      </c>
      <c r="K31" s="23">
        <v>408046</v>
      </c>
      <c r="L31" s="22">
        <v>-1479573</v>
      </c>
      <c r="M31" s="22">
        <v>-708511</v>
      </c>
      <c r="N31" s="23">
        <v>-618276</v>
      </c>
      <c r="O31" s="23">
        <v>-561503</v>
      </c>
      <c r="P31" s="22">
        <v>-1312</v>
      </c>
      <c r="Q31" s="22">
        <v>-1601</v>
      </c>
      <c r="R31" s="23">
        <v>2170393</v>
      </c>
      <c r="S31" s="23">
        <v>-925987</v>
      </c>
      <c r="T31" s="22">
        <v>12186</v>
      </c>
      <c r="U31" s="22">
        <v>102091</v>
      </c>
      <c r="V31" s="23">
        <v>-244094</v>
      </c>
      <c r="W31" s="23">
        <v>-236229</v>
      </c>
      <c r="X31" s="22">
        <v>-83580</v>
      </c>
      <c r="Y31" s="22">
        <v>-106927</v>
      </c>
      <c r="Z31" s="23">
        <v>507252.00000000099</v>
      </c>
      <c r="AA31" s="23">
        <v>578389.00000000116</v>
      </c>
      <c r="AB31" s="22">
        <v>-3929</v>
      </c>
      <c r="AC31" s="22">
        <v>-5245</v>
      </c>
      <c r="AD31" s="23">
        <v>216123</v>
      </c>
      <c r="AE31" s="23">
        <v>216108</v>
      </c>
      <c r="AF31" s="22">
        <v>-85793</v>
      </c>
      <c r="AG31" s="22">
        <v>-89804</v>
      </c>
      <c r="AH31" s="23">
        <v>-38682</v>
      </c>
      <c r="AI31" s="23">
        <v>29545</v>
      </c>
      <c r="AJ31" s="22">
        <v>13433</v>
      </c>
      <c r="AK31" s="22">
        <v>11405</v>
      </c>
      <c r="AL31" s="23">
        <v>-110871</v>
      </c>
      <c r="AM31" s="23">
        <v>-87816</v>
      </c>
      <c r="AN31" s="22">
        <v>-36020</v>
      </c>
      <c r="AO31" s="22">
        <v>-39354</v>
      </c>
      <c r="AP31" s="23">
        <v>11012</v>
      </c>
      <c r="AQ31" s="23">
        <v>160041</v>
      </c>
      <c r="AR31" s="22">
        <v>28325</v>
      </c>
      <c r="AS31" s="22">
        <v>24085</v>
      </c>
      <c r="AT31" s="23">
        <v>579</v>
      </c>
      <c r="AU31" s="23">
        <v>73019</v>
      </c>
      <c r="AV31" s="22">
        <v>-568401</v>
      </c>
      <c r="AW31" s="22">
        <v>-396146</v>
      </c>
      <c r="AX31" s="23">
        <v>8045.8999999999769</v>
      </c>
      <c r="AY31" s="23">
        <v>34098.70000000007</v>
      </c>
      <c r="AZ31" s="22">
        <v>-40836</v>
      </c>
      <c r="BA31" s="22">
        <v>-29460</v>
      </c>
      <c r="BB31" s="23">
        <v>-45895</v>
      </c>
      <c r="BC31" s="23">
        <v>85056</v>
      </c>
      <c r="BD31" s="22">
        <v>20116</v>
      </c>
      <c r="BE31" s="22">
        <v>33968</v>
      </c>
      <c r="BF31" s="23">
        <v>3646</v>
      </c>
      <c r="BG31" s="23">
        <v>5380</v>
      </c>
      <c r="BH31" s="22">
        <v>3789</v>
      </c>
      <c r="BI31" s="22">
        <v>-1807</v>
      </c>
      <c r="BJ31" s="23">
        <v>-27984</v>
      </c>
      <c r="BK31" s="23">
        <v>-39475</v>
      </c>
      <c r="BL31" s="22">
        <v>-417156</v>
      </c>
      <c r="BM31" s="22">
        <v>-356269</v>
      </c>
      <c r="BN31" s="23">
        <v>31993</v>
      </c>
      <c r="BO31" s="23">
        <v>24789</v>
      </c>
      <c r="BP31" s="22">
        <v>-161330</v>
      </c>
      <c r="BQ31" s="22">
        <v>-97743</v>
      </c>
      <c r="BR31" s="23">
        <v>-109197</v>
      </c>
      <c r="BS31" s="23">
        <v>-55834</v>
      </c>
      <c r="BT31" s="22">
        <v>-21142</v>
      </c>
      <c r="BU31" s="22">
        <v>-16388</v>
      </c>
      <c r="BV31" s="23">
        <v>-57390</v>
      </c>
      <c r="BW31" s="23">
        <v>-64766</v>
      </c>
      <c r="BX31" s="22">
        <v>-33937.999999999985</v>
      </c>
      <c r="BY31" s="22">
        <v>-33937.999999999985</v>
      </c>
      <c r="BZ31" s="23">
        <v>318205</v>
      </c>
      <c r="CA31" s="23">
        <v>752435</v>
      </c>
      <c r="CB31" s="22">
        <v>45735</v>
      </c>
      <c r="CC31" s="22">
        <v>78907</v>
      </c>
      <c r="CD31" s="23">
        <v>-184183</v>
      </c>
      <c r="CE31" s="23">
        <v>-154939</v>
      </c>
      <c r="CF31" s="22">
        <v>-32884</v>
      </c>
      <c r="CG31" s="22">
        <v>-37773</v>
      </c>
      <c r="CH31" s="23">
        <v>122993</v>
      </c>
      <c r="CI31" s="23">
        <v>133483</v>
      </c>
      <c r="CJ31" s="22">
        <v>55666</v>
      </c>
      <c r="CK31" s="22">
        <v>55666</v>
      </c>
      <c r="CL31" s="23">
        <v>35178</v>
      </c>
      <c r="CM31" s="23">
        <v>18261</v>
      </c>
      <c r="CN31" s="22">
        <v>-40410</v>
      </c>
      <c r="CO31" s="22">
        <v>-30726</v>
      </c>
      <c r="CP31" s="23">
        <v>-76854</v>
      </c>
      <c r="CQ31" s="23">
        <v>-64744</v>
      </c>
      <c r="CR31" s="22">
        <v>-32587.399999999998</v>
      </c>
      <c r="CS31" s="22">
        <v>-32587.399999999998</v>
      </c>
      <c r="CT31" s="23">
        <v>-21366</v>
      </c>
      <c r="CU31" s="23">
        <v>-17783</v>
      </c>
      <c r="CV31" s="22">
        <v>31.100000000005764</v>
      </c>
      <c r="CW31" s="22">
        <v>-2516.5999999999913</v>
      </c>
      <c r="CX31" s="23">
        <v>-23216</v>
      </c>
      <c r="CY31" s="23">
        <v>-24391</v>
      </c>
      <c r="CZ31" s="22">
        <v>-437345</v>
      </c>
      <c r="DA31" s="22">
        <v>222693</v>
      </c>
      <c r="DB31" s="23">
        <v>-286707</v>
      </c>
      <c r="DC31" s="23">
        <v>92089</v>
      </c>
      <c r="DD31" s="22">
        <v>-114590</v>
      </c>
      <c r="DE31" s="22">
        <v>-32283</v>
      </c>
      <c r="DF31" s="23">
        <v>-63320</v>
      </c>
      <c r="DG31" s="23">
        <v>-63835</v>
      </c>
      <c r="DH31" s="22">
        <v>137340</v>
      </c>
      <c r="DI31" s="22">
        <v>393773</v>
      </c>
      <c r="DJ31" s="23">
        <v>-2145341</v>
      </c>
      <c r="DK31" s="23">
        <v>-1790242</v>
      </c>
      <c r="DL31" s="22">
        <v>-63812</v>
      </c>
      <c r="DM31" s="22">
        <v>1728</v>
      </c>
      <c r="DN31" s="23">
        <v>102001</v>
      </c>
      <c r="DO31" s="23">
        <v>112473</v>
      </c>
      <c r="DP31" s="22">
        <v>33449</v>
      </c>
      <c r="DQ31" s="22">
        <v>8711</v>
      </c>
      <c r="DR31" s="23">
        <v>2638</v>
      </c>
      <c r="DS31" s="23">
        <v>3169</v>
      </c>
      <c r="DT31" s="22">
        <v>-15954</v>
      </c>
      <c r="DU31" s="22">
        <v>59784</v>
      </c>
      <c r="DV31" s="23">
        <v>170087</v>
      </c>
      <c r="DW31" s="23">
        <v>171503</v>
      </c>
      <c r="DX31" s="22">
        <v>93989</v>
      </c>
      <c r="DY31" s="22">
        <v>130161</v>
      </c>
      <c r="DZ31" s="23">
        <v>-320391</v>
      </c>
      <c r="EA31" s="23">
        <v>-356549</v>
      </c>
      <c r="EB31" s="22">
        <v>127199</v>
      </c>
      <c r="EC31" s="22">
        <v>297388</v>
      </c>
      <c r="ED31" s="23">
        <v>43892</v>
      </c>
      <c r="EE31" s="23">
        <v>51797</v>
      </c>
      <c r="EF31" s="22">
        <v>11925</v>
      </c>
      <c r="EG31" s="22">
        <v>-4377</v>
      </c>
      <c r="EH31" s="23">
        <v>-81003</v>
      </c>
      <c r="EI31" s="23">
        <v>-39853</v>
      </c>
      <c r="EJ31" s="22">
        <v>-25722</v>
      </c>
      <c r="EK31" s="22">
        <v>-18782</v>
      </c>
    </row>
    <row r="32" spans="1:141" ht="15" thickTop="1">
      <c r="D32" s="11"/>
      <c r="E32" s="11"/>
      <c r="H32" s="11"/>
      <c r="I32" s="11"/>
      <c r="L32" s="11"/>
      <c r="M32" s="11"/>
      <c r="P32" s="11"/>
      <c r="Q32" s="11"/>
      <c r="T32" s="11"/>
      <c r="U32" s="11"/>
      <c r="X32" s="11"/>
      <c r="Y32" s="11"/>
      <c r="AB32" s="11"/>
      <c r="AC32" s="11"/>
      <c r="AF32" s="11"/>
      <c r="AG32" s="11"/>
      <c r="AJ32" s="11"/>
      <c r="AK32" s="11"/>
      <c r="AN32" s="11"/>
      <c r="AO32" s="11"/>
      <c r="AR32" s="11"/>
      <c r="AS32" s="11"/>
      <c r="AV32" s="11"/>
      <c r="AW32" s="11"/>
      <c r="AZ32" s="11"/>
      <c r="BA32" s="11"/>
      <c r="BD32" s="11"/>
      <c r="BE32" s="11"/>
      <c r="BH32" s="11"/>
      <c r="BI32" s="11"/>
      <c r="BL32" s="11"/>
      <c r="BM32" s="11"/>
      <c r="BP32" s="11"/>
      <c r="BQ32" s="11"/>
      <c r="BT32" s="11"/>
      <c r="BU32" s="11"/>
      <c r="BX32" s="11"/>
      <c r="BY32" s="11"/>
      <c r="CB32" s="11"/>
      <c r="CC32" s="11"/>
      <c r="CF32" s="11"/>
      <c r="CG32" s="11"/>
      <c r="CJ32" s="11"/>
      <c r="CK32" s="11"/>
      <c r="CN32" s="11"/>
      <c r="CO32" s="11"/>
      <c r="CR32" s="11"/>
      <c r="CS32" s="11"/>
      <c r="CV32" s="11"/>
      <c r="CW32" s="11"/>
      <c r="CZ32" s="11"/>
      <c r="DA32" s="11"/>
      <c r="DD32" s="11"/>
      <c r="DE32" s="11"/>
      <c r="DH32" s="11"/>
      <c r="DI32" s="11"/>
      <c r="DL32" s="11"/>
      <c r="DM32" s="11"/>
      <c r="DP32" s="11"/>
      <c r="DQ32" s="11"/>
      <c r="DT32" s="11"/>
      <c r="DU32" s="11"/>
      <c r="DX32" s="11"/>
      <c r="DY32" s="11"/>
      <c r="EB32" s="11"/>
      <c r="EC32" s="11"/>
      <c r="EF32" s="11"/>
      <c r="EG32" s="11"/>
      <c r="EJ32" s="11"/>
      <c r="EK32" s="11"/>
    </row>
    <row r="33" spans="1:141">
      <c r="A33" s="12" t="s">
        <v>31</v>
      </c>
      <c r="D33" s="11"/>
      <c r="E33" s="11"/>
      <c r="H33" s="11"/>
      <c r="I33" s="11"/>
      <c r="L33" s="11"/>
      <c r="M33" s="11"/>
      <c r="P33" s="11"/>
      <c r="Q33" s="11"/>
      <c r="T33" s="11"/>
      <c r="U33" s="11"/>
      <c r="X33" s="11"/>
      <c r="Y33" s="11"/>
      <c r="AB33" s="11"/>
      <c r="AC33" s="11"/>
      <c r="AF33" s="11"/>
      <c r="AG33" s="11"/>
      <c r="AJ33" s="11"/>
      <c r="AK33" s="11"/>
      <c r="AN33" s="11"/>
      <c r="AO33" s="11"/>
      <c r="AR33" s="11"/>
      <c r="AS33" s="11"/>
      <c r="AV33" s="11"/>
      <c r="AW33" s="11"/>
      <c r="AZ33" s="11"/>
      <c r="BA33" s="11"/>
      <c r="BD33" s="11"/>
      <c r="BE33" s="11"/>
      <c r="BH33" s="11"/>
      <c r="BI33" s="11"/>
      <c r="BL33" s="11"/>
      <c r="BM33" s="11"/>
      <c r="BP33" s="11"/>
      <c r="BQ33" s="11"/>
      <c r="BT33" s="11"/>
      <c r="BU33" s="11"/>
      <c r="BX33" s="11"/>
      <c r="BY33" s="11"/>
      <c r="CB33" s="11"/>
      <c r="CC33" s="11"/>
      <c r="CF33" s="11"/>
      <c r="CG33" s="11"/>
      <c r="CJ33" s="11"/>
      <c r="CK33" s="11"/>
      <c r="CN33" s="11"/>
      <c r="CO33" s="11"/>
      <c r="CR33" s="11"/>
      <c r="CS33" s="11"/>
      <c r="CV33" s="11"/>
      <c r="CW33" s="11"/>
      <c r="CZ33" s="11"/>
      <c r="DA33" s="11"/>
      <c r="DD33" s="11"/>
      <c r="DE33" s="11"/>
      <c r="DH33" s="11"/>
      <c r="DI33" s="11"/>
      <c r="DL33" s="11"/>
      <c r="DM33" s="11"/>
      <c r="DP33" s="11"/>
      <c r="DQ33" s="11"/>
      <c r="DT33" s="11"/>
      <c r="DU33" s="11"/>
      <c r="DX33" s="11"/>
      <c r="DY33" s="11"/>
      <c r="EB33" s="11"/>
      <c r="EC33" s="11"/>
      <c r="EF33" s="11"/>
      <c r="EG33" s="11"/>
      <c r="EJ33" s="11"/>
      <c r="EK33" s="11"/>
    </row>
    <row r="34" spans="1:141">
      <c r="A34" s="2" t="s">
        <v>32</v>
      </c>
      <c r="B34" s="14">
        <v>531343278.30000007</v>
      </c>
      <c r="C34" s="14">
        <v>1198797138.8</v>
      </c>
      <c r="D34" s="13">
        <v>176322020.09999999</v>
      </c>
      <c r="E34" s="13">
        <v>687356705.39999998</v>
      </c>
      <c r="F34" s="14">
        <v>50426813</v>
      </c>
      <c r="G34" s="14">
        <v>72724186</v>
      </c>
      <c r="H34" s="13">
        <v>6426856</v>
      </c>
      <c r="I34" s="13">
        <v>7904716</v>
      </c>
      <c r="J34" s="14">
        <v>32025217</v>
      </c>
      <c r="K34" s="14">
        <v>37142377</v>
      </c>
      <c r="L34" s="13">
        <v>43677510</v>
      </c>
      <c r="M34" s="13">
        <v>60521291</v>
      </c>
      <c r="N34" s="14">
        <v>19476048</v>
      </c>
      <c r="O34" s="14">
        <v>21878188</v>
      </c>
      <c r="P34" s="13">
        <v>96850</v>
      </c>
      <c r="Q34" s="13">
        <v>676074</v>
      </c>
      <c r="R34" s="14">
        <v>29800554</v>
      </c>
      <c r="S34" s="14">
        <v>63121281</v>
      </c>
      <c r="T34" s="13">
        <v>8107769</v>
      </c>
      <c r="U34" s="13">
        <v>9592430</v>
      </c>
      <c r="V34" s="14">
        <v>1607454</v>
      </c>
      <c r="W34" s="14">
        <v>1894089</v>
      </c>
      <c r="X34" s="13">
        <v>6562525</v>
      </c>
      <c r="Y34" s="13">
        <v>7582842</v>
      </c>
      <c r="Z34" s="14">
        <v>6723395.0999999996</v>
      </c>
      <c r="AA34" s="14">
        <v>7180781.6000000006</v>
      </c>
      <c r="AB34" s="13">
        <v>33525</v>
      </c>
      <c r="AC34" s="13">
        <v>42578</v>
      </c>
      <c r="AD34" s="14">
        <v>1288961</v>
      </c>
      <c r="AE34" s="14">
        <v>1339707</v>
      </c>
      <c r="AF34" s="13">
        <v>5860830</v>
      </c>
      <c r="AG34" s="13">
        <v>7142859</v>
      </c>
      <c r="AH34" s="14">
        <v>1664209</v>
      </c>
      <c r="AI34" s="14">
        <v>2353273</v>
      </c>
      <c r="AJ34" s="13">
        <v>5149</v>
      </c>
      <c r="AK34" s="13">
        <v>24493</v>
      </c>
      <c r="AL34" s="14">
        <v>2585942</v>
      </c>
      <c r="AM34" s="14">
        <v>2946125</v>
      </c>
      <c r="AN34" s="13">
        <v>104403</v>
      </c>
      <c r="AO34" s="13">
        <v>137048</v>
      </c>
      <c r="AP34" s="14">
        <v>3602355</v>
      </c>
      <c r="AQ34" s="14">
        <v>5644867</v>
      </c>
      <c r="AR34" s="13">
        <v>702125</v>
      </c>
      <c r="AS34" s="13">
        <v>1077283</v>
      </c>
      <c r="AT34" s="14">
        <v>1276937</v>
      </c>
      <c r="AU34" s="14">
        <v>1975656</v>
      </c>
      <c r="AV34" s="13">
        <v>4986906</v>
      </c>
      <c r="AW34" s="13">
        <v>7227915</v>
      </c>
      <c r="AX34" s="14">
        <v>333305.7</v>
      </c>
      <c r="AY34" s="14">
        <v>544675</v>
      </c>
      <c r="AZ34" s="13">
        <v>351134</v>
      </c>
      <c r="BA34" s="13">
        <v>556579</v>
      </c>
      <c r="BB34" s="14">
        <v>1372195</v>
      </c>
      <c r="BC34" s="14">
        <v>2064323</v>
      </c>
      <c r="BD34" s="13">
        <v>277556</v>
      </c>
      <c r="BE34" s="13">
        <v>383326</v>
      </c>
      <c r="BF34" s="14">
        <v>33637</v>
      </c>
      <c r="BG34" s="14">
        <v>51654</v>
      </c>
      <c r="BH34" s="13">
        <v>104450</v>
      </c>
      <c r="BI34" s="13">
        <v>154809</v>
      </c>
      <c r="BJ34" s="14">
        <v>763235</v>
      </c>
      <c r="BK34" s="14">
        <v>910208</v>
      </c>
      <c r="BL34" s="13">
        <v>7745365</v>
      </c>
      <c r="BM34" s="13">
        <v>9872519</v>
      </c>
      <c r="BN34" s="14">
        <v>1644631</v>
      </c>
      <c r="BO34" s="14">
        <v>2396083</v>
      </c>
      <c r="BP34" s="13">
        <v>1879476</v>
      </c>
      <c r="BQ34" s="13">
        <v>2298393</v>
      </c>
      <c r="BR34" s="14">
        <v>701828</v>
      </c>
      <c r="BS34" s="14">
        <v>1191423</v>
      </c>
      <c r="BT34" s="13">
        <v>38706</v>
      </c>
      <c r="BU34" s="13">
        <v>69528</v>
      </c>
      <c r="BV34" s="14">
        <v>508987</v>
      </c>
      <c r="BW34" s="14">
        <v>786325</v>
      </c>
      <c r="BX34" s="13">
        <v>117465.3</v>
      </c>
      <c r="BY34" s="13">
        <v>117465.3</v>
      </c>
      <c r="BZ34" s="14">
        <v>29700237</v>
      </c>
      <c r="CA34" s="14">
        <v>52896015</v>
      </c>
      <c r="CB34" s="13">
        <v>4118352</v>
      </c>
      <c r="CC34" s="13">
        <v>7102945</v>
      </c>
      <c r="CD34" s="14">
        <v>4084232</v>
      </c>
      <c r="CE34" s="14">
        <v>5068817</v>
      </c>
      <c r="CF34" s="13">
        <v>3123967</v>
      </c>
      <c r="CG34" s="13">
        <v>4276016</v>
      </c>
      <c r="CH34" s="14">
        <v>869233</v>
      </c>
      <c r="CI34" s="14">
        <v>965638</v>
      </c>
      <c r="CJ34" s="13">
        <v>894078</v>
      </c>
      <c r="CK34" s="13">
        <v>940270</v>
      </c>
      <c r="CL34" s="14">
        <v>585679</v>
      </c>
      <c r="CM34" s="14">
        <v>748748</v>
      </c>
      <c r="CN34" s="13">
        <v>458967</v>
      </c>
      <c r="CO34" s="13">
        <v>658316</v>
      </c>
      <c r="CP34" s="14">
        <v>665028</v>
      </c>
      <c r="CQ34" s="14">
        <v>986765</v>
      </c>
      <c r="CR34" s="13">
        <v>11641.7</v>
      </c>
      <c r="CS34" s="13">
        <v>11641.7</v>
      </c>
      <c r="CT34" s="14">
        <v>606748</v>
      </c>
      <c r="CU34" s="14">
        <v>738369</v>
      </c>
      <c r="CV34" s="13">
        <v>134853.4</v>
      </c>
      <c r="CW34" s="13">
        <v>193109.8</v>
      </c>
      <c r="CX34" s="14">
        <v>1326260</v>
      </c>
      <c r="CY34" s="14">
        <v>1619303</v>
      </c>
      <c r="CZ34" s="13">
        <v>8884227</v>
      </c>
      <c r="DA34" s="13">
        <v>14689436</v>
      </c>
      <c r="DB34" s="14">
        <v>6393058</v>
      </c>
      <c r="DC34" s="14">
        <v>10475095</v>
      </c>
      <c r="DD34" s="13">
        <v>1048558</v>
      </c>
      <c r="DE34" s="13">
        <v>1638746</v>
      </c>
      <c r="DF34" s="14">
        <v>513645</v>
      </c>
      <c r="DG34" s="14">
        <v>515496</v>
      </c>
      <c r="DH34" s="13">
        <v>8447467</v>
      </c>
      <c r="DI34" s="13">
        <v>11850835</v>
      </c>
      <c r="DJ34" s="14">
        <v>16224133</v>
      </c>
      <c r="DK34" s="14">
        <v>21809475</v>
      </c>
      <c r="DL34" s="13">
        <v>5226363</v>
      </c>
      <c r="DM34" s="13">
        <v>6934879</v>
      </c>
      <c r="DN34" s="14">
        <v>748069</v>
      </c>
      <c r="DO34" s="14">
        <v>1218348</v>
      </c>
      <c r="DP34" s="13">
        <v>583735</v>
      </c>
      <c r="DQ34" s="13">
        <v>675070</v>
      </c>
      <c r="DR34" s="14">
        <v>222959</v>
      </c>
      <c r="DS34" s="14">
        <v>335977</v>
      </c>
      <c r="DT34" s="13">
        <v>2582838</v>
      </c>
      <c r="DU34" s="13">
        <v>2765660</v>
      </c>
      <c r="DV34" s="14">
        <v>1878406</v>
      </c>
      <c r="DW34" s="14">
        <v>3465044</v>
      </c>
      <c r="DX34" s="13">
        <v>979650</v>
      </c>
      <c r="DY34" s="13">
        <v>1670827</v>
      </c>
      <c r="DZ34" s="14">
        <v>4779985</v>
      </c>
      <c r="EA34" s="14">
        <v>5302770</v>
      </c>
      <c r="EB34" s="13">
        <v>3044026</v>
      </c>
      <c r="EC34" s="13">
        <v>4922635</v>
      </c>
      <c r="ED34" s="14">
        <v>1165736</v>
      </c>
      <c r="EE34" s="14">
        <v>1624880</v>
      </c>
      <c r="EF34" s="13">
        <v>650183</v>
      </c>
      <c r="EG34" s="13">
        <v>849005</v>
      </c>
      <c r="EH34" s="14">
        <v>1719665</v>
      </c>
      <c r="EI34" s="14">
        <v>2382744</v>
      </c>
      <c r="EJ34" s="13">
        <v>434975</v>
      </c>
      <c r="EK34" s="13">
        <v>580188</v>
      </c>
    </row>
    <row r="35" spans="1:141">
      <c r="A35" s="15" t="s">
        <v>33</v>
      </c>
      <c r="B35" s="17">
        <v>79874216.799999997</v>
      </c>
      <c r="C35" s="17">
        <v>64565095.299999997</v>
      </c>
      <c r="D35" s="16">
        <v>23656377.5</v>
      </c>
      <c r="E35" s="16">
        <v>19562269.5</v>
      </c>
      <c r="F35" s="17">
        <v>6645782</v>
      </c>
      <c r="G35" s="17">
        <v>3492671</v>
      </c>
      <c r="H35" s="16">
        <v>2438974</v>
      </c>
      <c r="I35" s="16">
        <v>1753980</v>
      </c>
      <c r="J35" s="17">
        <v>2717438</v>
      </c>
      <c r="K35" s="17">
        <v>3236263</v>
      </c>
      <c r="L35" s="16">
        <v>6140126</v>
      </c>
      <c r="M35" s="16">
        <v>5530969</v>
      </c>
      <c r="N35" s="17">
        <v>1456128</v>
      </c>
      <c r="O35" s="17">
        <v>1851967</v>
      </c>
      <c r="P35" s="16">
        <v>296236</v>
      </c>
      <c r="Q35" s="16">
        <v>7169</v>
      </c>
      <c r="R35" s="17">
        <v>5547460</v>
      </c>
      <c r="S35" s="17">
        <v>2738814</v>
      </c>
      <c r="T35" s="16">
        <v>1201651</v>
      </c>
      <c r="U35" s="16">
        <v>285022</v>
      </c>
      <c r="V35" s="17">
        <v>105005</v>
      </c>
      <c r="W35" s="17">
        <v>105006</v>
      </c>
      <c r="X35" s="16">
        <v>487094</v>
      </c>
      <c r="Y35" s="16">
        <v>405554</v>
      </c>
      <c r="Z35" s="17">
        <v>5676414.2000000002</v>
      </c>
      <c r="AA35" s="17">
        <v>5351541.8</v>
      </c>
      <c r="AB35" s="16">
        <v>28654</v>
      </c>
      <c r="AC35" s="16">
        <v>27736</v>
      </c>
      <c r="AD35" s="17">
        <v>880212</v>
      </c>
      <c r="AE35" s="17">
        <v>880212</v>
      </c>
      <c r="AF35" s="16">
        <v>1180867</v>
      </c>
      <c r="AG35" s="16">
        <v>1919805</v>
      </c>
      <c r="AH35" s="17">
        <v>343628</v>
      </c>
      <c r="AI35" s="17">
        <v>241059</v>
      </c>
      <c r="AJ35" s="16">
        <v>30221</v>
      </c>
      <c r="AK35" s="16">
        <v>23041</v>
      </c>
      <c r="AL35" s="17">
        <v>281467</v>
      </c>
      <c r="AM35" s="17">
        <v>313236</v>
      </c>
      <c r="AN35" s="16">
        <v>64222</v>
      </c>
      <c r="AO35" s="16">
        <v>31457</v>
      </c>
      <c r="AP35" s="17">
        <v>1104667</v>
      </c>
      <c r="AQ35" s="17">
        <v>307460</v>
      </c>
      <c r="AR35" s="16">
        <v>214030</v>
      </c>
      <c r="AS35" s="16">
        <v>143129</v>
      </c>
      <c r="AT35" s="17">
        <v>414726</v>
      </c>
      <c r="AU35" s="17">
        <v>460113</v>
      </c>
      <c r="AV35" s="16">
        <v>923602</v>
      </c>
      <c r="AW35" s="16">
        <v>1651525</v>
      </c>
      <c r="AX35" s="17">
        <v>151687.20000000001</v>
      </c>
      <c r="AY35" s="17">
        <v>38421.1</v>
      </c>
      <c r="AZ35" s="16">
        <v>141975</v>
      </c>
      <c r="BA35" s="16">
        <v>36942</v>
      </c>
      <c r="BB35" s="17">
        <v>228636</v>
      </c>
      <c r="BC35" s="17">
        <v>228636</v>
      </c>
      <c r="BD35" s="16">
        <v>117100</v>
      </c>
      <c r="BE35" s="16">
        <v>117100</v>
      </c>
      <c r="BF35" s="17">
        <v>6247</v>
      </c>
      <c r="BG35" s="17">
        <v>4702</v>
      </c>
      <c r="BH35" s="16">
        <v>166303</v>
      </c>
      <c r="BI35" s="16">
        <v>87410</v>
      </c>
      <c r="BJ35" s="17">
        <v>83652</v>
      </c>
      <c r="BK35" s="17">
        <v>69878</v>
      </c>
      <c r="BL35" s="16">
        <v>637695</v>
      </c>
      <c r="BM35" s="16">
        <v>657147</v>
      </c>
      <c r="BN35" s="17">
        <v>451654</v>
      </c>
      <c r="BO35" s="17">
        <v>173333</v>
      </c>
      <c r="BP35" s="16">
        <v>265452</v>
      </c>
      <c r="BQ35" s="16">
        <v>176836</v>
      </c>
      <c r="BR35" s="17">
        <v>72112</v>
      </c>
      <c r="BS35" s="17">
        <v>72112</v>
      </c>
      <c r="BT35" s="16">
        <v>9048</v>
      </c>
      <c r="BU35" s="16">
        <v>4049</v>
      </c>
      <c r="BV35" s="17">
        <v>85097</v>
      </c>
      <c r="BW35" s="17">
        <v>77597</v>
      </c>
      <c r="BX35" s="16">
        <v>11435.7</v>
      </c>
      <c r="BY35" s="16">
        <v>11435.7</v>
      </c>
      <c r="BZ35" s="17">
        <v>2795011</v>
      </c>
      <c r="CA35" s="17">
        <v>3258283</v>
      </c>
      <c r="CB35" s="16">
        <v>830059</v>
      </c>
      <c r="CC35" s="16">
        <v>654076</v>
      </c>
      <c r="CD35" s="17">
        <v>649932</v>
      </c>
      <c r="CE35" s="17">
        <v>395602</v>
      </c>
      <c r="CF35" s="16">
        <v>594982</v>
      </c>
      <c r="CG35" s="16">
        <v>524035</v>
      </c>
      <c r="CH35" s="17">
        <v>187193</v>
      </c>
      <c r="CI35" s="17">
        <v>98997</v>
      </c>
      <c r="CJ35" s="16">
        <v>74568</v>
      </c>
      <c r="CK35" s="16">
        <v>74568</v>
      </c>
      <c r="CL35" s="17">
        <v>117166</v>
      </c>
      <c r="CM35" s="17">
        <v>55064</v>
      </c>
      <c r="CN35" s="16">
        <v>110035</v>
      </c>
      <c r="CO35" s="16">
        <v>74586</v>
      </c>
      <c r="CP35" s="17">
        <v>217553</v>
      </c>
      <c r="CQ35" s="17">
        <v>71297</v>
      </c>
      <c r="CR35" s="16">
        <v>12533.3</v>
      </c>
      <c r="CS35" s="16">
        <v>12533.3</v>
      </c>
      <c r="CT35" s="17">
        <v>185052</v>
      </c>
      <c r="CU35" s="17">
        <v>141317</v>
      </c>
      <c r="CV35" s="16">
        <v>23205.9</v>
      </c>
      <c r="CW35" s="16">
        <v>14705.9</v>
      </c>
      <c r="CX35" s="17">
        <v>112198</v>
      </c>
      <c r="CY35" s="17">
        <v>56187</v>
      </c>
      <c r="CZ35" s="16">
        <v>961872</v>
      </c>
      <c r="DA35" s="16">
        <v>941468</v>
      </c>
      <c r="DB35" s="17">
        <v>1140481</v>
      </c>
      <c r="DC35" s="17">
        <v>1670473</v>
      </c>
      <c r="DD35" s="16">
        <v>144816</v>
      </c>
      <c r="DE35" s="16">
        <v>91544</v>
      </c>
      <c r="DF35" s="17">
        <v>11480</v>
      </c>
      <c r="DG35" s="17">
        <v>11480</v>
      </c>
      <c r="DH35" s="16">
        <v>1118226</v>
      </c>
      <c r="DI35" s="16">
        <v>736291</v>
      </c>
      <c r="DJ35" s="17">
        <v>953831</v>
      </c>
      <c r="DK35" s="17">
        <v>832803</v>
      </c>
      <c r="DL35" s="16">
        <v>306319</v>
      </c>
      <c r="DM35" s="16">
        <v>280169</v>
      </c>
      <c r="DN35" s="17">
        <v>571947</v>
      </c>
      <c r="DO35" s="17">
        <v>183499</v>
      </c>
      <c r="DP35" s="16">
        <v>224590</v>
      </c>
      <c r="DQ35" s="16">
        <v>119296</v>
      </c>
      <c r="DR35" s="17">
        <v>128750</v>
      </c>
      <c r="DS35" s="17">
        <v>56009</v>
      </c>
      <c r="DT35" s="16">
        <v>393988</v>
      </c>
      <c r="DU35" s="16">
        <v>372597</v>
      </c>
      <c r="DV35" s="17">
        <v>1203227</v>
      </c>
      <c r="DW35" s="17">
        <v>342464</v>
      </c>
      <c r="DX35" s="16">
        <v>455285</v>
      </c>
      <c r="DY35" s="16">
        <v>137742</v>
      </c>
      <c r="DZ35" s="17">
        <v>341570</v>
      </c>
      <c r="EA35" s="17">
        <v>309096</v>
      </c>
      <c r="EB35" s="16">
        <v>525861</v>
      </c>
      <c r="EC35" s="16">
        <v>480726</v>
      </c>
      <c r="ED35" s="17">
        <v>90549</v>
      </c>
      <c r="EE35" s="17">
        <v>75437</v>
      </c>
      <c r="EF35" s="16">
        <v>315521</v>
      </c>
      <c r="EG35" s="16">
        <v>118811</v>
      </c>
      <c r="EH35" s="17">
        <v>608301</v>
      </c>
      <c r="EI35" s="17">
        <v>213859</v>
      </c>
      <c r="EJ35" s="16">
        <v>205039</v>
      </c>
      <c r="EK35" s="16">
        <v>84482</v>
      </c>
    </row>
    <row r="36" spans="1:141">
      <c r="A36" s="2" t="s">
        <v>34</v>
      </c>
      <c r="B36" s="14">
        <f>B34+B35</f>
        <v>611217495.10000002</v>
      </c>
      <c r="C36" s="14">
        <f>C34+C35</f>
        <v>1263362234.0999999</v>
      </c>
      <c r="D36" s="13">
        <f>D34+D35</f>
        <v>199978397.59999999</v>
      </c>
      <c r="E36" s="13">
        <f t="shared" ref="E36:BP36" si="6">E34+E35</f>
        <v>706918974.89999998</v>
      </c>
      <c r="F36" s="14">
        <f t="shared" si="6"/>
        <v>57072595</v>
      </c>
      <c r="G36" s="14">
        <f t="shared" si="6"/>
        <v>76216857</v>
      </c>
      <c r="H36" s="13">
        <f t="shared" si="6"/>
        <v>8865830</v>
      </c>
      <c r="I36" s="13">
        <f t="shared" si="6"/>
        <v>9658696</v>
      </c>
      <c r="J36" s="14">
        <f t="shared" si="6"/>
        <v>34742655</v>
      </c>
      <c r="K36" s="14">
        <f t="shared" si="6"/>
        <v>40378640</v>
      </c>
      <c r="L36" s="13">
        <f t="shared" si="6"/>
        <v>49817636</v>
      </c>
      <c r="M36" s="13">
        <f t="shared" si="6"/>
        <v>66052260</v>
      </c>
      <c r="N36" s="14">
        <f t="shared" si="6"/>
        <v>20932176</v>
      </c>
      <c r="O36" s="14">
        <f t="shared" si="6"/>
        <v>23730155</v>
      </c>
      <c r="P36" s="13">
        <f t="shared" si="6"/>
        <v>393086</v>
      </c>
      <c r="Q36" s="13">
        <f t="shared" si="6"/>
        <v>683243</v>
      </c>
      <c r="R36" s="14">
        <f t="shared" si="6"/>
        <v>35348014</v>
      </c>
      <c r="S36" s="14">
        <f t="shared" si="6"/>
        <v>65860095</v>
      </c>
      <c r="T36" s="13">
        <f t="shared" si="6"/>
        <v>9309420</v>
      </c>
      <c r="U36" s="13">
        <f t="shared" si="6"/>
        <v>9877452</v>
      </c>
      <c r="V36" s="14">
        <f t="shared" si="6"/>
        <v>1712459</v>
      </c>
      <c r="W36" s="14">
        <f t="shared" si="6"/>
        <v>1999095</v>
      </c>
      <c r="X36" s="13">
        <f t="shared" si="6"/>
        <v>7049619</v>
      </c>
      <c r="Y36" s="13">
        <f t="shared" si="6"/>
        <v>7988396</v>
      </c>
      <c r="Z36" s="14">
        <f t="shared" si="6"/>
        <v>12399809.300000001</v>
      </c>
      <c r="AA36" s="14">
        <f t="shared" si="6"/>
        <v>12532323.4</v>
      </c>
      <c r="AB36" s="13">
        <f t="shared" si="6"/>
        <v>62179</v>
      </c>
      <c r="AC36" s="13">
        <f t="shared" si="6"/>
        <v>70314</v>
      </c>
      <c r="AD36" s="14">
        <f t="shared" si="6"/>
        <v>2169173</v>
      </c>
      <c r="AE36" s="14">
        <f t="shared" si="6"/>
        <v>2219919</v>
      </c>
      <c r="AF36" s="13">
        <f t="shared" si="6"/>
        <v>7041697</v>
      </c>
      <c r="AG36" s="13">
        <f t="shared" si="6"/>
        <v>9062664</v>
      </c>
      <c r="AH36" s="14">
        <f t="shared" si="6"/>
        <v>2007837</v>
      </c>
      <c r="AI36" s="14">
        <f t="shared" si="6"/>
        <v>2594332</v>
      </c>
      <c r="AJ36" s="13">
        <f t="shared" si="6"/>
        <v>35370</v>
      </c>
      <c r="AK36" s="13">
        <f t="shared" si="6"/>
        <v>47534</v>
      </c>
      <c r="AL36" s="14">
        <f t="shared" si="6"/>
        <v>2867409</v>
      </c>
      <c r="AM36" s="14">
        <f t="shared" si="6"/>
        <v>3259361</v>
      </c>
      <c r="AN36" s="13">
        <f t="shared" si="6"/>
        <v>168625</v>
      </c>
      <c r="AO36" s="13">
        <f t="shared" si="6"/>
        <v>168505</v>
      </c>
      <c r="AP36" s="14">
        <f t="shared" si="6"/>
        <v>4707022</v>
      </c>
      <c r="AQ36" s="14">
        <f t="shared" si="6"/>
        <v>5952327</v>
      </c>
      <c r="AR36" s="13">
        <f t="shared" si="6"/>
        <v>916155</v>
      </c>
      <c r="AS36" s="13">
        <f t="shared" si="6"/>
        <v>1220412</v>
      </c>
      <c r="AT36" s="14">
        <f t="shared" si="6"/>
        <v>1691663</v>
      </c>
      <c r="AU36" s="14">
        <f t="shared" si="6"/>
        <v>2435769</v>
      </c>
      <c r="AV36" s="13">
        <f t="shared" si="6"/>
        <v>5910508</v>
      </c>
      <c r="AW36" s="13">
        <f t="shared" si="6"/>
        <v>8879440</v>
      </c>
      <c r="AX36" s="14">
        <f t="shared" si="6"/>
        <v>484992.9</v>
      </c>
      <c r="AY36" s="14">
        <f t="shared" si="6"/>
        <v>583096.1</v>
      </c>
      <c r="AZ36" s="13">
        <f t="shared" si="6"/>
        <v>493109</v>
      </c>
      <c r="BA36" s="13">
        <f t="shared" si="6"/>
        <v>593521</v>
      </c>
      <c r="BB36" s="14">
        <f t="shared" si="6"/>
        <v>1600831</v>
      </c>
      <c r="BC36" s="14">
        <f t="shared" si="6"/>
        <v>2292959</v>
      </c>
      <c r="BD36" s="13">
        <f t="shared" si="6"/>
        <v>394656</v>
      </c>
      <c r="BE36" s="13">
        <f t="shared" si="6"/>
        <v>500426</v>
      </c>
      <c r="BF36" s="14">
        <f t="shared" si="6"/>
        <v>39884</v>
      </c>
      <c r="BG36" s="14">
        <f t="shared" si="6"/>
        <v>56356</v>
      </c>
      <c r="BH36" s="13">
        <f t="shared" si="6"/>
        <v>270753</v>
      </c>
      <c r="BI36" s="13">
        <f t="shared" si="6"/>
        <v>242219</v>
      </c>
      <c r="BJ36" s="14">
        <f t="shared" si="6"/>
        <v>846887</v>
      </c>
      <c r="BK36" s="14">
        <f t="shared" si="6"/>
        <v>980086</v>
      </c>
      <c r="BL36" s="13">
        <f t="shared" si="6"/>
        <v>8383060</v>
      </c>
      <c r="BM36" s="13">
        <f t="shared" si="6"/>
        <v>10529666</v>
      </c>
      <c r="BN36" s="14">
        <f t="shared" si="6"/>
        <v>2096285</v>
      </c>
      <c r="BO36" s="14">
        <f t="shared" si="6"/>
        <v>2569416</v>
      </c>
      <c r="BP36" s="13">
        <f t="shared" si="6"/>
        <v>2144928</v>
      </c>
      <c r="BQ36" s="13">
        <f t="shared" ref="BQ36:EB36" si="7">BQ34+BQ35</f>
        <v>2475229</v>
      </c>
      <c r="BR36" s="14">
        <f t="shared" si="7"/>
        <v>773940</v>
      </c>
      <c r="BS36" s="14">
        <f t="shared" si="7"/>
        <v>1263535</v>
      </c>
      <c r="BT36" s="13">
        <f t="shared" si="7"/>
        <v>47754</v>
      </c>
      <c r="BU36" s="13">
        <f t="shared" si="7"/>
        <v>73577</v>
      </c>
      <c r="BV36" s="14">
        <f t="shared" si="7"/>
        <v>594084</v>
      </c>
      <c r="BW36" s="14">
        <f t="shared" si="7"/>
        <v>863922</v>
      </c>
      <c r="BX36" s="13">
        <f t="shared" si="7"/>
        <v>128901</v>
      </c>
      <c r="BY36" s="13">
        <f t="shared" si="7"/>
        <v>128901</v>
      </c>
      <c r="BZ36" s="14">
        <f t="shared" si="7"/>
        <v>32495248</v>
      </c>
      <c r="CA36" s="14">
        <f t="shared" si="7"/>
        <v>56154298</v>
      </c>
      <c r="CB36" s="13">
        <f t="shared" si="7"/>
        <v>4948411</v>
      </c>
      <c r="CC36" s="13">
        <f t="shared" si="7"/>
        <v>7757021</v>
      </c>
      <c r="CD36" s="14">
        <f t="shared" si="7"/>
        <v>4734164</v>
      </c>
      <c r="CE36" s="14">
        <f t="shared" si="7"/>
        <v>5464419</v>
      </c>
      <c r="CF36" s="13">
        <f t="shared" si="7"/>
        <v>3718949</v>
      </c>
      <c r="CG36" s="13">
        <f t="shared" si="7"/>
        <v>4800051</v>
      </c>
      <c r="CH36" s="14">
        <f t="shared" si="7"/>
        <v>1056426</v>
      </c>
      <c r="CI36" s="14">
        <f t="shared" si="7"/>
        <v>1064635</v>
      </c>
      <c r="CJ36" s="13">
        <f t="shared" si="7"/>
        <v>968646</v>
      </c>
      <c r="CK36" s="13">
        <f t="shared" si="7"/>
        <v>1014838</v>
      </c>
      <c r="CL36" s="14">
        <f t="shared" si="7"/>
        <v>702845</v>
      </c>
      <c r="CM36" s="14">
        <f t="shared" si="7"/>
        <v>803812</v>
      </c>
      <c r="CN36" s="13">
        <f t="shared" si="7"/>
        <v>569002</v>
      </c>
      <c r="CO36" s="13">
        <f t="shared" si="7"/>
        <v>732902</v>
      </c>
      <c r="CP36" s="14">
        <f t="shared" si="7"/>
        <v>882581</v>
      </c>
      <c r="CQ36" s="14">
        <f t="shared" si="7"/>
        <v>1058062</v>
      </c>
      <c r="CR36" s="13">
        <f t="shared" si="7"/>
        <v>24175</v>
      </c>
      <c r="CS36" s="13">
        <f t="shared" si="7"/>
        <v>24175</v>
      </c>
      <c r="CT36" s="14">
        <f t="shared" si="7"/>
        <v>791800</v>
      </c>
      <c r="CU36" s="14">
        <f t="shared" si="7"/>
        <v>879686</v>
      </c>
      <c r="CV36" s="13">
        <f t="shared" si="7"/>
        <v>158059.29999999999</v>
      </c>
      <c r="CW36" s="13">
        <f t="shared" si="7"/>
        <v>207815.69999999998</v>
      </c>
      <c r="CX36" s="14">
        <f t="shared" si="7"/>
        <v>1438458</v>
      </c>
      <c r="CY36" s="14">
        <f t="shared" si="7"/>
        <v>1675490</v>
      </c>
      <c r="CZ36" s="13">
        <f t="shared" si="7"/>
        <v>9846099</v>
      </c>
      <c r="DA36" s="13">
        <f t="shared" si="7"/>
        <v>15630904</v>
      </c>
      <c r="DB36" s="14">
        <f t="shared" si="7"/>
        <v>7533539</v>
      </c>
      <c r="DC36" s="14">
        <f t="shared" si="7"/>
        <v>12145568</v>
      </c>
      <c r="DD36" s="13">
        <f t="shared" si="7"/>
        <v>1193374</v>
      </c>
      <c r="DE36" s="13">
        <f t="shared" si="7"/>
        <v>1730290</v>
      </c>
      <c r="DF36" s="14">
        <f t="shared" si="7"/>
        <v>525125</v>
      </c>
      <c r="DG36" s="14">
        <f t="shared" si="7"/>
        <v>526976</v>
      </c>
      <c r="DH36" s="13">
        <f t="shared" si="7"/>
        <v>9565693</v>
      </c>
      <c r="DI36" s="13">
        <f t="shared" si="7"/>
        <v>12587126</v>
      </c>
      <c r="DJ36" s="14">
        <f t="shared" si="7"/>
        <v>17177964</v>
      </c>
      <c r="DK36" s="14">
        <f t="shared" si="7"/>
        <v>22642278</v>
      </c>
      <c r="DL36" s="13">
        <f t="shared" si="7"/>
        <v>5532682</v>
      </c>
      <c r="DM36" s="13">
        <f t="shared" si="7"/>
        <v>7215048</v>
      </c>
      <c r="DN36" s="14">
        <f t="shared" si="7"/>
        <v>1320016</v>
      </c>
      <c r="DO36" s="14">
        <f t="shared" si="7"/>
        <v>1401847</v>
      </c>
      <c r="DP36" s="13">
        <f t="shared" si="7"/>
        <v>808325</v>
      </c>
      <c r="DQ36" s="13">
        <f t="shared" si="7"/>
        <v>794366</v>
      </c>
      <c r="DR36" s="14">
        <f t="shared" si="7"/>
        <v>351709</v>
      </c>
      <c r="DS36" s="14">
        <f t="shared" si="7"/>
        <v>391986</v>
      </c>
      <c r="DT36" s="13">
        <f t="shared" si="7"/>
        <v>2976826</v>
      </c>
      <c r="DU36" s="13">
        <f t="shared" si="7"/>
        <v>3138257</v>
      </c>
      <c r="DV36" s="14">
        <f t="shared" si="7"/>
        <v>3081633</v>
      </c>
      <c r="DW36" s="14">
        <f t="shared" si="7"/>
        <v>3807508</v>
      </c>
      <c r="DX36" s="13">
        <f t="shared" si="7"/>
        <v>1434935</v>
      </c>
      <c r="DY36" s="13">
        <f t="shared" si="7"/>
        <v>1808569</v>
      </c>
      <c r="DZ36" s="14">
        <f t="shared" si="7"/>
        <v>5121555</v>
      </c>
      <c r="EA36" s="14">
        <f t="shared" si="7"/>
        <v>5611866</v>
      </c>
      <c r="EB36" s="13">
        <f t="shared" si="7"/>
        <v>3569887</v>
      </c>
      <c r="EC36" s="13">
        <f t="shared" ref="EC36:EK36" si="8">EC34+EC35</f>
        <v>5403361</v>
      </c>
      <c r="ED36" s="14">
        <f t="shared" si="8"/>
        <v>1256285</v>
      </c>
      <c r="EE36" s="14">
        <f t="shared" si="8"/>
        <v>1700317</v>
      </c>
      <c r="EF36" s="13">
        <f t="shared" si="8"/>
        <v>965704</v>
      </c>
      <c r="EG36" s="13">
        <f t="shared" si="8"/>
        <v>967816</v>
      </c>
      <c r="EH36" s="14">
        <f t="shared" si="8"/>
        <v>2327966</v>
      </c>
      <c r="EI36" s="14">
        <f t="shared" si="8"/>
        <v>2596603</v>
      </c>
      <c r="EJ36" s="13">
        <f t="shared" si="8"/>
        <v>640014</v>
      </c>
      <c r="EK36" s="13">
        <f t="shared" si="8"/>
        <v>664670</v>
      </c>
    </row>
    <row r="37" spans="1:141">
      <c r="A37" s="2" t="s">
        <v>35</v>
      </c>
      <c r="B37" s="14">
        <v>102688461.39999999</v>
      </c>
      <c r="C37" s="14">
        <v>149363254.49999997</v>
      </c>
      <c r="D37" s="13">
        <v>36501660.299999997</v>
      </c>
      <c r="E37" s="13">
        <v>83647324.900000006</v>
      </c>
      <c r="F37" s="14">
        <v>5615614</v>
      </c>
      <c r="G37" s="14">
        <v>5600499</v>
      </c>
      <c r="H37" s="13">
        <v>632155</v>
      </c>
      <c r="I37" s="13">
        <v>599051</v>
      </c>
      <c r="J37" s="14">
        <v>3775414</v>
      </c>
      <c r="K37" s="14">
        <v>2435879</v>
      </c>
      <c r="L37" s="13">
        <v>5238734</v>
      </c>
      <c r="M37" s="13">
        <v>6098831</v>
      </c>
      <c r="N37" s="14">
        <v>2430036</v>
      </c>
      <c r="O37" s="14">
        <v>2319969</v>
      </c>
      <c r="P37" s="13">
        <v>194984</v>
      </c>
      <c r="Q37" s="13">
        <v>247605</v>
      </c>
      <c r="R37" s="14">
        <v>5159578</v>
      </c>
      <c r="S37" s="14">
        <v>7783600</v>
      </c>
      <c r="T37" s="13">
        <v>1697683</v>
      </c>
      <c r="U37" s="13">
        <v>1638024</v>
      </c>
      <c r="V37" s="14">
        <v>296734</v>
      </c>
      <c r="W37" s="14">
        <v>142211</v>
      </c>
      <c r="X37" s="13">
        <v>1187485</v>
      </c>
      <c r="Y37" s="13">
        <v>1090497</v>
      </c>
      <c r="Z37" s="14">
        <v>2695741</v>
      </c>
      <c r="AA37" s="14">
        <v>3017594.9</v>
      </c>
      <c r="AB37" s="13">
        <v>96265</v>
      </c>
      <c r="AC37" s="13">
        <v>91505</v>
      </c>
      <c r="AD37" s="14">
        <v>1487943</v>
      </c>
      <c r="AE37" s="14">
        <v>1457734</v>
      </c>
      <c r="AF37" s="13">
        <v>1113673</v>
      </c>
      <c r="AG37" s="13">
        <v>1045829</v>
      </c>
      <c r="AH37" s="14">
        <v>304726</v>
      </c>
      <c r="AI37" s="14">
        <v>253670</v>
      </c>
      <c r="AJ37" s="13">
        <v>111694</v>
      </c>
      <c r="AK37" s="13">
        <v>69301</v>
      </c>
      <c r="AL37" s="14">
        <v>272940</v>
      </c>
      <c r="AM37" s="14">
        <v>258256</v>
      </c>
      <c r="AN37" s="13">
        <v>67090</v>
      </c>
      <c r="AO37" s="13">
        <v>52286</v>
      </c>
      <c r="AP37" s="14">
        <v>335235</v>
      </c>
      <c r="AQ37" s="14">
        <v>420911</v>
      </c>
      <c r="AR37" s="13">
        <v>418414</v>
      </c>
      <c r="AS37" s="13">
        <v>318110</v>
      </c>
      <c r="AT37" s="14">
        <v>406962</v>
      </c>
      <c r="AU37" s="14">
        <v>273159</v>
      </c>
      <c r="AV37" s="13">
        <v>1136317</v>
      </c>
      <c r="AW37" s="13">
        <v>1090257</v>
      </c>
      <c r="AX37" s="14">
        <v>79762.899999999994</v>
      </c>
      <c r="AY37" s="14">
        <v>104889.20000000001</v>
      </c>
      <c r="AZ37" s="13">
        <v>145416</v>
      </c>
      <c r="BA37" s="13">
        <v>93695</v>
      </c>
      <c r="BB37" s="14">
        <v>319975</v>
      </c>
      <c r="BC37" s="14">
        <v>428302</v>
      </c>
      <c r="BD37" s="13">
        <v>340831</v>
      </c>
      <c r="BE37" s="13">
        <v>204594</v>
      </c>
      <c r="BF37" s="14">
        <v>71009</v>
      </c>
      <c r="BG37" s="14">
        <v>60707</v>
      </c>
      <c r="BH37" s="13">
        <v>90446</v>
      </c>
      <c r="BI37" s="13">
        <v>90309</v>
      </c>
      <c r="BJ37" s="14">
        <v>182352</v>
      </c>
      <c r="BK37" s="14">
        <v>109327</v>
      </c>
      <c r="BL37" s="13">
        <v>952580</v>
      </c>
      <c r="BM37" s="13">
        <v>1153217</v>
      </c>
      <c r="BN37" s="14">
        <v>829933</v>
      </c>
      <c r="BO37" s="14">
        <v>607175</v>
      </c>
      <c r="BP37" s="13">
        <v>225426</v>
      </c>
      <c r="BQ37" s="13">
        <v>157480</v>
      </c>
      <c r="BR37" s="14">
        <v>706947</v>
      </c>
      <c r="BS37" s="14">
        <v>479980</v>
      </c>
      <c r="BT37" s="13">
        <v>82602</v>
      </c>
      <c r="BU37" s="13">
        <v>63921</v>
      </c>
      <c r="BV37" s="14">
        <v>192689</v>
      </c>
      <c r="BW37" s="14">
        <v>77603</v>
      </c>
      <c r="BX37" s="13">
        <v>152032.4</v>
      </c>
      <c r="BY37" s="13">
        <v>152032.4</v>
      </c>
      <c r="BZ37" s="14">
        <v>6561824</v>
      </c>
      <c r="CA37" s="14">
        <v>6620563</v>
      </c>
      <c r="CB37" s="13">
        <v>1097605</v>
      </c>
      <c r="CC37" s="13">
        <v>1872306</v>
      </c>
      <c r="CD37" s="14">
        <v>712241</v>
      </c>
      <c r="CE37" s="14">
        <v>643852</v>
      </c>
      <c r="CF37" s="13">
        <v>605339</v>
      </c>
      <c r="CG37" s="13">
        <v>593657</v>
      </c>
      <c r="CH37" s="14">
        <v>432485</v>
      </c>
      <c r="CI37" s="14">
        <v>384721</v>
      </c>
      <c r="CJ37" s="13">
        <v>142541</v>
      </c>
      <c r="CK37" s="13">
        <v>118109</v>
      </c>
      <c r="CL37" s="14">
        <v>312844</v>
      </c>
      <c r="CM37" s="14">
        <v>241088</v>
      </c>
      <c r="CN37" s="13">
        <v>113140</v>
      </c>
      <c r="CO37" s="13">
        <v>30790</v>
      </c>
      <c r="CP37" s="14">
        <v>106698</v>
      </c>
      <c r="CQ37" s="14">
        <v>120147</v>
      </c>
      <c r="CR37" s="13">
        <v>73201.7</v>
      </c>
      <c r="CS37" s="13">
        <v>73201.7</v>
      </c>
      <c r="CT37" s="14">
        <v>187165</v>
      </c>
      <c r="CU37" s="14">
        <v>189824</v>
      </c>
      <c r="CV37" s="13">
        <v>74897.100000000006</v>
      </c>
      <c r="CW37" s="13">
        <v>44874.400000000001</v>
      </c>
      <c r="CX37" s="14">
        <v>131693</v>
      </c>
      <c r="CY37" s="14">
        <v>137558</v>
      </c>
      <c r="CZ37" s="13">
        <v>941644</v>
      </c>
      <c r="DA37" s="13">
        <v>1041975</v>
      </c>
      <c r="DB37" s="14">
        <v>1289711</v>
      </c>
      <c r="DC37" s="14">
        <v>1308002</v>
      </c>
      <c r="DD37" s="13">
        <v>206452</v>
      </c>
      <c r="DE37" s="13">
        <v>197850</v>
      </c>
      <c r="DF37" s="14">
        <v>273535</v>
      </c>
      <c r="DG37" s="14">
        <v>269764</v>
      </c>
      <c r="DH37" s="13">
        <v>3645657</v>
      </c>
      <c r="DI37" s="13">
        <v>3233554</v>
      </c>
      <c r="DJ37" s="14">
        <v>3164148</v>
      </c>
      <c r="DK37" s="14">
        <v>2597603</v>
      </c>
      <c r="DL37" s="13">
        <v>844759</v>
      </c>
      <c r="DM37" s="13">
        <v>426249</v>
      </c>
      <c r="DN37" s="14">
        <v>444178</v>
      </c>
      <c r="DO37" s="14">
        <v>350743</v>
      </c>
      <c r="DP37" s="13">
        <v>192049</v>
      </c>
      <c r="DQ37" s="13">
        <v>155101</v>
      </c>
      <c r="DR37" s="14">
        <v>194719</v>
      </c>
      <c r="DS37" s="14">
        <v>164491</v>
      </c>
      <c r="DT37" s="13">
        <v>568766</v>
      </c>
      <c r="DU37" s="13">
        <v>482031</v>
      </c>
      <c r="DV37" s="14">
        <v>522806</v>
      </c>
      <c r="DW37" s="14">
        <v>523659</v>
      </c>
      <c r="DX37" s="13">
        <v>381842</v>
      </c>
      <c r="DY37" s="13">
        <v>295763</v>
      </c>
      <c r="DZ37" s="14">
        <v>607362</v>
      </c>
      <c r="EA37" s="14">
        <v>526748</v>
      </c>
      <c r="EB37" s="13">
        <v>1120921</v>
      </c>
      <c r="EC37" s="13">
        <v>1511366</v>
      </c>
      <c r="ED37" s="14">
        <v>1273566</v>
      </c>
      <c r="EE37" s="14">
        <v>705582</v>
      </c>
      <c r="EF37" s="13">
        <v>148330</v>
      </c>
      <c r="EG37" s="13">
        <v>112200</v>
      </c>
      <c r="EH37" s="14">
        <v>437171</v>
      </c>
      <c r="EI37" s="14">
        <v>364977</v>
      </c>
      <c r="EJ37" s="13">
        <v>330093</v>
      </c>
      <c r="EK37" s="13">
        <v>289570</v>
      </c>
    </row>
    <row r="38" spans="1:141" s="24" customFormat="1">
      <c r="A38" s="12" t="s">
        <v>36</v>
      </c>
      <c r="B38" s="19">
        <v>713905956.50000012</v>
      </c>
      <c r="C38" s="19">
        <v>1412725488.5999997</v>
      </c>
      <c r="D38" s="18">
        <v>236480057.90000001</v>
      </c>
      <c r="E38" s="18">
        <v>790566299.79999995</v>
      </c>
      <c r="F38" s="19">
        <v>62688209</v>
      </c>
      <c r="G38" s="19">
        <v>81817356</v>
      </c>
      <c r="H38" s="18">
        <v>9497985</v>
      </c>
      <c r="I38" s="18">
        <v>10257747</v>
      </c>
      <c r="J38" s="19">
        <v>38518069</v>
      </c>
      <c r="K38" s="19">
        <v>42814519</v>
      </c>
      <c r="L38" s="18">
        <v>55056370</v>
      </c>
      <c r="M38" s="18">
        <v>72151091</v>
      </c>
      <c r="N38" s="19">
        <v>23362212</v>
      </c>
      <c r="O38" s="19">
        <v>26050124</v>
      </c>
      <c r="P38" s="18">
        <v>588070</v>
      </c>
      <c r="Q38" s="18">
        <v>930848</v>
      </c>
      <c r="R38" s="19">
        <v>40507592</v>
      </c>
      <c r="S38" s="19">
        <v>73643695</v>
      </c>
      <c r="T38" s="18">
        <v>11007103</v>
      </c>
      <c r="U38" s="18">
        <v>11515476</v>
      </c>
      <c r="V38" s="19">
        <v>2009193</v>
      </c>
      <c r="W38" s="19">
        <v>2141306</v>
      </c>
      <c r="X38" s="18">
        <v>8237104</v>
      </c>
      <c r="Y38" s="18">
        <v>9078893</v>
      </c>
      <c r="Z38" s="19">
        <v>15095550.299999999</v>
      </c>
      <c r="AA38" s="19">
        <v>15549918.300000001</v>
      </c>
      <c r="AB38" s="18">
        <v>158444</v>
      </c>
      <c r="AC38" s="18">
        <v>161819</v>
      </c>
      <c r="AD38" s="19">
        <v>3657116</v>
      </c>
      <c r="AE38" s="19">
        <v>3677653</v>
      </c>
      <c r="AF38" s="18">
        <v>8155370</v>
      </c>
      <c r="AG38" s="18">
        <v>10108493</v>
      </c>
      <c r="AH38" s="19">
        <v>2312563</v>
      </c>
      <c r="AI38" s="19">
        <v>2848002</v>
      </c>
      <c r="AJ38" s="18">
        <v>147064</v>
      </c>
      <c r="AK38" s="18">
        <v>116835</v>
      </c>
      <c r="AL38" s="19">
        <v>3140349</v>
      </c>
      <c r="AM38" s="19">
        <v>3517617</v>
      </c>
      <c r="AN38" s="18">
        <v>235715</v>
      </c>
      <c r="AO38" s="18">
        <v>220791</v>
      </c>
      <c r="AP38" s="19">
        <v>5042257</v>
      </c>
      <c r="AQ38" s="19">
        <v>6373238</v>
      </c>
      <c r="AR38" s="18">
        <v>1334569</v>
      </c>
      <c r="AS38" s="18">
        <v>1538522</v>
      </c>
      <c r="AT38" s="19">
        <v>2098625</v>
      </c>
      <c r="AU38" s="19">
        <v>2708928</v>
      </c>
      <c r="AV38" s="18">
        <v>7046825</v>
      </c>
      <c r="AW38" s="18">
        <v>9969697</v>
      </c>
      <c r="AX38" s="19">
        <v>564755.80000000005</v>
      </c>
      <c r="AY38" s="19">
        <v>687985.3</v>
      </c>
      <c r="AZ38" s="18">
        <v>638525</v>
      </c>
      <c r="BA38" s="18">
        <v>687216</v>
      </c>
      <c r="BB38" s="19">
        <v>1920806</v>
      </c>
      <c r="BC38" s="19">
        <v>2721261</v>
      </c>
      <c r="BD38" s="18">
        <v>735487</v>
      </c>
      <c r="BE38" s="18">
        <v>705020</v>
      </c>
      <c r="BF38" s="19">
        <v>110893</v>
      </c>
      <c r="BG38" s="19">
        <v>117063</v>
      </c>
      <c r="BH38" s="18">
        <v>361199</v>
      </c>
      <c r="BI38" s="18">
        <v>332528</v>
      </c>
      <c r="BJ38" s="19">
        <v>1029239</v>
      </c>
      <c r="BK38" s="19">
        <v>1089413</v>
      </c>
      <c r="BL38" s="18">
        <v>9335640</v>
      </c>
      <c r="BM38" s="18">
        <v>11682883</v>
      </c>
      <c r="BN38" s="19">
        <v>2926218</v>
      </c>
      <c r="BO38" s="19">
        <v>3176591</v>
      </c>
      <c r="BP38" s="18">
        <v>2370354</v>
      </c>
      <c r="BQ38" s="18">
        <v>2632709</v>
      </c>
      <c r="BR38" s="19">
        <v>1480887</v>
      </c>
      <c r="BS38" s="19">
        <v>1743515</v>
      </c>
      <c r="BT38" s="18">
        <v>130356</v>
      </c>
      <c r="BU38" s="18">
        <v>137498</v>
      </c>
      <c r="BV38" s="19">
        <v>786773</v>
      </c>
      <c r="BW38" s="19">
        <v>941525</v>
      </c>
      <c r="BX38" s="18">
        <v>280933.40000000002</v>
      </c>
      <c r="BY38" s="18">
        <v>280933.40000000002</v>
      </c>
      <c r="BZ38" s="19">
        <v>39057072</v>
      </c>
      <c r="CA38" s="19">
        <v>62774861</v>
      </c>
      <c r="CB38" s="18">
        <v>6046016</v>
      </c>
      <c r="CC38" s="18">
        <v>9629327</v>
      </c>
      <c r="CD38" s="19">
        <v>5446405</v>
      </c>
      <c r="CE38" s="19">
        <v>6108271</v>
      </c>
      <c r="CF38" s="18">
        <v>4324288</v>
      </c>
      <c r="CG38" s="18">
        <v>5393708</v>
      </c>
      <c r="CH38" s="19">
        <v>1488911</v>
      </c>
      <c r="CI38" s="19">
        <v>1449356</v>
      </c>
      <c r="CJ38" s="18">
        <v>1111187</v>
      </c>
      <c r="CK38" s="18">
        <v>1132947</v>
      </c>
      <c r="CL38" s="19">
        <v>1015689</v>
      </c>
      <c r="CM38" s="19">
        <v>1044900</v>
      </c>
      <c r="CN38" s="18">
        <v>682142</v>
      </c>
      <c r="CO38" s="18">
        <v>763692</v>
      </c>
      <c r="CP38" s="19">
        <v>989279</v>
      </c>
      <c r="CQ38" s="19">
        <v>1178209</v>
      </c>
      <c r="CR38" s="18">
        <v>97376.7</v>
      </c>
      <c r="CS38" s="18">
        <v>97376.7</v>
      </c>
      <c r="CT38" s="19">
        <v>978965</v>
      </c>
      <c r="CU38" s="19">
        <v>1069510</v>
      </c>
      <c r="CV38" s="18">
        <v>232956.4</v>
      </c>
      <c r="CW38" s="18">
        <v>252690.09999999998</v>
      </c>
      <c r="CX38" s="19">
        <v>1570151</v>
      </c>
      <c r="CY38" s="19">
        <v>1813048</v>
      </c>
      <c r="CZ38" s="18">
        <v>10787743</v>
      </c>
      <c r="DA38" s="18">
        <v>16672879</v>
      </c>
      <c r="DB38" s="19">
        <v>8823250</v>
      </c>
      <c r="DC38" s="19">
        <v>13453570</v>
      </c>
      <c r="DD38" s="18">
        <v>1399826</v>
      </c>
      <c r="DE38" s="18">
        <v>1928140</v>
      </c>
      <c r="DF38" s="19">
        <v>798660</v>
      </c>
      <c r="DG38" s="19">
        <v>796740</v>
      </c>
      <c r="DH38" s="18">
        <v>13211350</v>
      </c>
      <c r="DI38" s="18">
        <v>15820680</v>
      </c>
      <c r="DJ38" s="19">
        <v>20342112</v>
      </c>
      <c r="DK38" s="19">
        <v>25239881</v>
      </c>
      <c r="DL38" s="18">
        <v>6377441</v>
      </c>
      <c r="DM38" s="18">
        <v>7641297</v>
      </c>
      <c r="DN38" s="19">
        <v>1764194</v>
      </c>
      <c r="DO38" s="19">
        <v>1752590</v>
      </c>
      <c r="DP38" s="18">
        <v>1000374</v>
      </c>
      <c r="DQ38" s="18">
        <v>949467</v>
      </c>
      <c r="DR38" s="19">
        <v>546428</v>
      </c>
      <c r="DS38" s="19">
        <v>556477</v>
      </c>
      <c r="DT38" s="18">
        <v>3545592</v>
      </c>
      <c r="DU38" s="18">
        <v>3620288</v>
      </c>
      <c r="DV38" s="19">
        <v>3604439</v>
      </c>
      <c r="DW38" s="19">
        <v>4331167</v>
      </c>
      <c r="DX38" s="18">
        <v>1816777</v>
      </c>
      <c r="DY38" s="18">
        <v>2104332</v>
      </c>
      <c r="DZ38" s="19">
        <v>5728917</v>
      </c>
      <c r="EA38" s="19">
        <v>6138614</v>
      </c>
      <c r="EB38" s="18">
        <v>4690808</v>
      </c>
      <c r="EC38" s="18">
        <v>6914727</v>
      </c>
      <c r="ED38" s="19">
        <v>2529851</v>
      </c>
      <c r="EE38" s="19">
        <v>2405899</v>
      </c>
      <c r="EF38" s="18">
        <v>1114034</v>
      </c>
      <c r="EG38" s="18">
        <v>1080016</v>
      </c>
      <c r="EH38" s="19">
        <v>2765137</v>
      </c>
      <c r="EI38" s="19">
        <v>2961580</v>
      </c>
      <c r="EJ38" s="18">
        <v>970107</v>
      </c>
      <c r="EK38" s="18">
        <v>954240</v>
      </c>
    </row>
    <row r="39" spans="1:141" ht="7.5" customHeight="1">
      <c r="A39" s="2"/>
      <c r="D39" s="11"/>
      <c r="E39" s="11"/>
      <c r="H39" s="11"/>
      <c r="I39" s="11"/>
      <c r="L39" s="11"/>
      <c r="M39" s="11"/>
      <c r="P39" s="11"/>
      <c r="Q39" s="11"/>
      <c r="T39" s="11"/>
      <c r="U39" s="11"/>
      <c r="X39" s="11"/>
      <c r="Y39" s="11"/>
      <c r="AB39" s="11"/>
      <c r="AC39" s="11"/>
      <c r="AF39" s="11"/>
      <c r="AG39" s="11"/>
      <c r="AJ39" s="11"/>
      <c r="AK39" s="11"/>
      <c r="AN39" s="11"/>
      <c r="AO39" s="11"/>
      <c r="AR39" s="11"/>
      <c r="AS39" s="11"/>
      <c r="AV39" s="11"/>
      <c r="AW39" s="11"/>
      <c r="AZ39" s="11"/>
      <c r="BA39" s="11"/>
      <c r="BD39" s="11"/>
      <c r="BE39" s="11"/>
      <c r="BH39" s="11"/>
      <c r="BI39" s="11"/>
      <c r="BL39" s="11"/>
      <c r="BM39" s="11"/>
      <c r="BP39" s="11"/>
      <c r="BQ39" s="11"/>
      <c r="BT39" s="11"/>
      <c r="BU39" s="11"/>
      <c r="BX39" s="11"/>
      <c r="BY39" s="11"/>
      <c r="CB39" s="11"/>
      <c r="CC39" s="11"/>
      <c r="CF39" s="11"/>
      <c r="CG39" s="11"/>
      <c r="CJ39" s="11"/>
      <c r="CK39" s="11"/>
      <c r="CN39" s="11"/>
      <c r="CO39" s="11"/>
      <c r="CR39" s="11"/>
      <c r="CS39" s="11"/>
      <c r="CV39" s="11"/>
      <c r="CW39" s="11"/>
      <c r="CZ39" s="11"/>
      <c r="DA39" s="11"/>
      <c r="DD39" s="11"/>
      <c r="DE39" s="11"/>
      <c r="DH39" s="11"/>
      <c r="DI39" s="11"/>
      <c r="DL39" s="11"/>
      <c r="DM39" s="11"/>
      <c r="DP39" s="11"/>
      <c r="DQ39" s="11"/>
      <c r="DT39" s="11"/>
      <c r="DU39" s="11"/>
      <c r="DX39" s="11"/>
      <c r="DY39" s="11"/>
      <c r="EB39" s="11"/>
      <c r="EC39" s="11"/>
      <c r="EF39" s="11"/>
      <c r="EG39" s="11"/>
      <c r="EJ39" s="11"/>
      <c r="EK39" s="11"/>
    </row>
    <row r="40" spans="1:141">
      <c r="A40" s="2" t="s">
        <v>37</v>
      </c>
      <c r="B40" s="14">
        <v>260703032.70000002</v>
      </c>
      <c r="C40" s="14">
        <v>635674478.19999993</v>
      </c>
      <c r="D40" s="13">
        <v>91894776.599999994</v>
      </c>
      <c r="E40" s="13">
        <v>383263977.29999995</v>
      </c>
      <c r="F40" s="14">
        <v>19833672</v>
      </c>
      <c r="G40" s="14">
        <v>33038260</v>
      </c>
      <c r="H40" s="13">
        <v>3402758</v>
      </c>
      <c r="I40" s="13">
        <v>3739706</v>
      </c>
      <c r="J40" s="14">
        <v>16638638</v>
      </c>
      <c r="K40" s="14">
        <v>20282537</v>
      </c>
      <c r="L40" s="13">
        <v>8750167</v>
      </c>
      <c r="M40" s="13">
        <v>22031905</v>
      </c>
      <c r="N40" s="14">
        <v>5238077</v>
      </c>
      <c r="O40" s="14">
        <v>6624532</v>
      </c>
      <c r="P40" s="13">
        <v>420836</v>
      </c>
      <c r="Q40" s="13">
        <v>329660</v>
      </c>
      <c r="R40" s="14">
        <v>12633330</v>
      </c>
      <c r="S40" s="14">
        <v>28364045</v>
      </c>
      <c r="T40" s="13">
        <v>9052835</v>
      </c>
      <c r="U40" s="13">
        <v>9354505</v>
      </c>
      <c r="V40" s="14">
        <v>392500</v>
      </c>
      <c r="W40" s="14">
        <v>610888</v>
      </c>
      <c r="X40" s="13">
        <v>4473711</v>
      </c>
      <c r="Y40" s="13">
        <v>4100485</v>
      </c>
      <c r="Z40" s="14">
        <v>9086000.3000000007</v>
      </c>
      <c r="AA40" s="14">
        <v>9032909.5999999996</v>
      </c>
      <c r="AB40" s="13">
        <v>78613</v>
      </c>
      <c r="AC40" s="13">
        <v>57119</v>
      </c>
      <c r="AD40" s="14">
        <v>3550309</v>
      </c>
      <c r="AE40" s="14">
        <v>3570846</v>
      </c>
      <c r="AF40" s="13">
        <v>4525159</v>
      </c>
      <c r="AG40" s="13">
        <v>4571156</v>
      </c>
      <c r="AH40" s="14">
        <v>745630</v>
      </c>
      <c r="AI40" s="14">
        <v>963888</v>
      </c>
      <c r="AJ40" s="13">
        <v>126036</v>
      </c>
      <c r="AK40" s="13">
        <v>94098</v>
      </c>
      <c r="AL40" s="14">
        <v>773213</v>
      </c>
      <c r="AM40" s="14">
        <v>764402</v>
      </c>
      <c r="AN40" s="13">
        <v>206309</v>
      </c>
      <c r="AO40" s="13">
        <v>191385</v>
      </c>
      <c r="AP40" s="14">
        <v>3131266</v>
      </c>
      <c r="AQ40" s="14">
        <v>4311942</v>
      </c>
      <c r="AR40" s="13">
        <v>781518</v>
      </c>
      <c r="AS40" s="13">
        <v>891753</v>
      </c>
      <c r="AT40" s="14">
        <v>337439</v>
      </c>
      <c r="AU40" s="14">
        <v>465001</v>
      </c>
      <c r="AV40" s="13">
        <v>331958</v>
      </c>
      <c r="AW40" s="13">
        <v>1157832</v>
      </c>
      <c r="AX40" s="14">
        <v>420145.8</v>
      </c>
      <c r="AY40" s="14">
        <v>514778.4</v>
      </c>
      <c r="AZ40" s="13">
        <v>158014</v>
      </c>
      <c r="BA40" s="13">
        <v>239454</v>
      </c>
      <c r="BB40" s="14">
        <v>63258</v>
      </c>
      <c r="BC40" s="14">
        <v>465893</v>
      </c>
      <c r="BD40" s="13">
        <v>651399</v>
      </c>
      <c r="BE40" s="13">
        <v>649843</v>
      </c>
      <c r="BF40" s="14">
        <v>95315</v>
      </c>
      <c r="BG40" s="14">
        <v>96418</v>
      </c>
      <c r="BH40" s="13">
        <v>331077</v>
      </c>
      <c r="BI40" s="13">
        <v>311279</v>
      </c>
      <c r="BJ40" s="14">
        <v>326514</v>
      </c>
      <c r="BK40" s="14">
        <v>226881</v>
      </c>
      <c r="BL40" s="13">
        <v>1631330</v>
      </c>
      <c r="BM40" s="13">
        <v>3099148</v>
      </c>
      <c r="BN40" s="14">
        <v>1948018</v>
      </c>
      <c r="BO40" s="14">
        <v>1713226</v>
      </c>
      <c r="BP40" s="13">
        <v>799621</v>
      </c>
      <c r="BQ40" s="13">
        <v>723017</v>
      </c>
      <c r="BR40" s="14">
        <v>1046875</v>
      </c>
      <c r="BS40" s="14">
        <v>1302148</v>
      </c>
      <c r="BT40" s="13">
        <v>113107</v>
      </c>
      <c r="BU40" s="13">
        <v>110752</v>
      </c>
      <c r="BV40" s="14">
        <v>390841</v>
      </c>
      <c r="BW40" s="14">
        <v>343044</v>
      </c>
      <c r="BX40" s="13">
        <v>260087.2</v>
      </c>
      <c r="BY40" s="13">
        <v>260087.2</v>
      </c>
      <c r="BZ40" s="14">
        <v>14139216</v>
      </c>
      <c r="CA40" s="14">
        <v>26637419</v>
      </c>
      <c r="CB40" s="13">
        <v>1096167</v>
      </c>
      <c r="CC40" s="13">
        <v>2365606</v>
      </c>
      <c r="CD40" s="14">
        <v>3351512</v>
      </c>
      <c r="CE40" s="14">
        <v>3838124</v>
      </c>
      <c r="CF40" s="13">
        <v>2568846</v>
      </c>
      <c r="CG40" s="13">
        <v>3399553</v>
      </c>
      <c r="CH40" s="14">
        <v>1350036</v>
      </c>
      <c r="CI40" s="14">
        <v>1250889</v>
      </c>
      <c r="CJ40" s="13">
        <v>843238</v>
      </c>
      <c r="CK40" s="13">
        <v>864998</v>
      </c>
      <c r="CL40" s="14">
        <v>835322</v>
      </c>
      <c r="CM40" s="14">
        <v>813547</v>
      </c>
      <c r="CN40" s="13">
        <v>408421</v>
      </c>
      <c r="CO40" s="13">
        <v>421850</v>
      </c>
      <c r="CP40" s="14">
        <v>381541</v>
      </c>
      <c r="CQ40" s="14">
        <v>566809</v>
      </c>
      <c r="CR40" s="13">
        <v>96812</v>
      </c>
      <c r="CS40" s="13">
        <v>96812</v>
      </c>
      <c r="CT40" s="14">
        <v>336250</v>
      </c>
      <c r="CU40" s="14">
        <v>278127</v>
      </c>
      <c r="CV40" s="13">
        <v>218606.8</v>
      </c>
      <c r="CW40" s="13">
        <v>211084.7</v>
      </c>
      <c r="CX40" s="14">
        <v>514494</v>
      </c>
      <c r="CY40" s="14">
        <v>809539</v>
      </c>
      <c r="CZ40" s="13">
        <v>788098</v>
      </c>
      <c r="DA40" s="13">
        <v>6502152</v>
      </c>
      <c r="DB40" s="14">
        <v>1119191</v>
      </c>
      <c r="DC40" s="14">
        <v>2668120</v>
      </c>
      <c r="DD40" s="13">
        <v>153213</v>
      </c>
      <c r="DE40" s="13">
        <v>887477</v>
      </c>
      <c r="DF40" s="14">
        <v>774197</v>
      </c>
      <c r="DG40" s="14">
        <v>763810</v>
      </c>
      <c r="DH40" s="13">
        <v>7336256</v>
      </c>
      <c r="DI40" s="13">
        <v>9843795</v>
      </c>
      <c r="DJ40" s="14">
        <v>244061</v>
      </c>
      <c r="DK40" s="14">
        <v>3857291</v>
      </c>
      <c r="DL40" s="13">
        <v>4650211</v>
      </c>
      <c r="DM40" s="13">
        <v>5361224</v>
      </c>
      <c r="DN40" s="14">
        <v>1205910</v>
      </c>
      <c r="DO40" s="14">
        <v>1071316</v>
      </c>
      <c r="DP40" s="13">
        <v>563532</v>
      </c>
      <c r="DQ40" s="13">
        <v>545093</v>
      </c>
      <c r="DR40" s="14">
        <v>495859</v>
      </c>
      <c r="DS40" s="14">
        <v>505214</v>
      </c>
      <c r="DT40" s="13">
        <v>2325733</v>
      </c>
      <c r="DU40" s="13">
        <v>2375232</v>
      </c>
      <c r="DV40" s="14">
        <v>2176139</v>
      </c>
      <c r="DW40" s="14">
        <v>2344649</v>
      </c>
      <c r="DX40" s="13">
        <v>872834</v>
      </c>
      <c r="DY40" s="13">
        <v>962289</v>
      </c>
      <c r="DZ40" s="14">
        <v>682530</v>
      </c>
      <c r="EA40" s="14">
        <v>914901</v>
      </c>
      <c r="EB40" s="13">
        <v>2247479</v>
      </c>
      <c r="EC40" s="13">
        <v>3498724</v>
      </c>
      <c r="ED40" s="14">
        <v>1730903</v>
      </c>
      <c r="EE40" s="14">
        <v>1390369</v>
      </c>
      <c r="EF40" s="13">
        <v>769815</v>
      </c>
      <c r="EG40" s="13">
        <v>708116</v>
      </c>
      <c r="EH40" s="14">
        <v>1063750</v>
      </c>
      <c r="EI40" s="14">
        <v>1355502</v>
      </c>
      <c r="EJ40" s="13">
        <v>722507</v>
      </c>
      <c r="EK40" s="13">
        <v>696046</v>
      </c>
    </row>
    <row r="41" spans="1:141">
      <c r="A41" s="2" t="s">
        <v>38</v>
      </c>
      <c r="B41" s="14">
        <v>112268241.8</v>
      </c>
      <c r="C41" s="14">
        <v>139480669.40000001</v>
      </c>
      <c r="D41" s="13">
        <v>34394045</v>
      </c>
      <c r="E41" s="13">
        <v>56048014.299999997</v>
      </c>
      <c r="F41" s="14">
        <v>11570497</v>
      </c>
      <c r="G41" s="14">
        <v>11570497</v>
      </c>
      <c r="H41" s="13">
        <v>1946151</v>
      </c>
      <c r="I41" s="13">
        <v>2035970</v>
      </c>
      <c r="J41" s="14">
        <v>3291200</v>
      </c>
      <c r="K41" s="14">
        <v>3291200</v>
      </c>
      <c r="L41" s="13">
        <v>15423534</v>
      </c>
      <c r="M41" s="13">
        <v>15638334</v>
      </c>
      <c r="N41" s="14">
        <v>2326777</v>
      </c>
      <c r="O41" s="14">
        <v>2381870</v>
      </c>
      <c r="P41" s="13">
        <v>0</v>
      </c>
      <c r="Q41" s="13">
        <v>0</v>
      </c>
      <c r="R41" s="14">
        <v>7577435</v>
      </c>
      <c r="S41" s="14">
        <v>9764601</v>
      </c>
      <c r="T41" s="13">
        <v>713527</v>
      </c>
      <c r="U41" s="13">
        <v>810724</v>
      </c>
      <c r="V41" s="14">
        <v>202747</v>
      </c>
      <c r="W41" s="14">
        <v>202747</v>
      </c>
      <c r="X41" s="13">
        <v>981138</v>
      </c>
      <c r="Y41" s="13">
        <v>1172015</v>
      </c>
      <c r="Z41" s="14">
        <v>3886547.8</v>
      </c>
      <c r="AA41" s="14">
        <v>3915889.1</v>
      </c>
      <c r="AB41" s="13">
        <v>0</v>
      </c>
      <c r="AC41" s="13">
        <v>0</v>
      </c>
      <c r="AD41" s="14">
        <v>0</v>
      </c>
      <c r="AE41" s="14">
        <v>0</v>
      </c>
      <c r="AF41" s="13">
        <v>1224929</v>
      </c>
      <c r="AG41" s="13">
        <v>1224929</v>
      </c>
      <c r="AH41" s="14">
        <v>105645</v>
      </c>
      <c r="AI41" s="14">
        <v>177108</v>
      </c>
      <c r="AJ41" s="13">
        <v>0</v>
      </c>
      <c r="AK41" s="13">
        <v>0</v>
      </c>
      <c r="AL41" s="14">
        <v>341687</v>
      </c>
      <c r="AM41" s="14">
        <v>425878</v>
      </c>
      <c r="AN41" s="13">
        <v>0</v>
      </c>
      <c r="AO41" s="13">
        <v>0</v>
      </c>
      <c r="AP41" s="14">
        <v>540472</v>
      </c>
      <c r="AQ41" s="14">
        <v>553378</v>
      </c>
      <c r="AR41" s="13">
        <v>153745</v>
      </c>
      <c r="AS41" s="13">
        <v>153745</v>
      </c>
      <c r="AT41" s="14">
        <v>131583</v>
      </c>
      <c r="AU41" s="14">
        <v>131583</v>
      </c>
      <c r="AV41" s="13">
        <v>2065807</v>
      </c>
      <c r="AW41" s="13">
        <v>2113355</v>
      </c>
      <c r="AX41" s="14">
        <v>0</v>
      </c>
      <c r="AY41" s="14">
        <v>0</v>
      </c>
      <c r="AZ41" s="13">
        <v>0</v>
      </c>
      <c r="BA41" s="13">
        <v>0</v>
      </c>
      <c r="BB41" s="14">
        <v>238174</v>
      </c>
      <c r="BC41" s="14">
        <v>238174</v>
      </c>
      <c r="BD41" s="13">
        <v>0</v>
      </c>
      <c r="BE41" s="13">
        <v>0</v>
      </c>
      <c r="BF41" s="14">
        <v>0</v>
      </c>
      <c r="BG41" s="14">
        <v>0</v>
      </c>
      <c r="BH41" s="13">
        <v>0</v>
      </c>
      <c r="BI41" s="13">
        <v>0</v>
      </c>
      <c r="BJ41" s="14">
        <v>53321</v>
      </c>
      <c r="BK41" s="14">
        <v>53321</v>
      </c>
      <c r="BL41" s="13">
        <v>1481462</v>
      </c>
      <c r="BM41" s="13">
        <v>1610893</v>
      </c>
      <c r="BN41" s="14">
        <v>213376</v>
      </c>
      <c r="BO41" s="14">
        <v>213376</v>
      </c>
      <c r="BP41" s="13">
        <v>384859</v>
      </c>
      <c r="BQ41" s="13">
        <v>384859</v>
      </c>
      <c r="BR41" s="14">
        <v>237154</v>
      </c>
      <c r="BS41" s="14">
        <v>237154</v>
      </c>
      <c r="BT41" s="13">
        <v>0</v>
      </c>
      <c r="BU41" s="13">
        <v>0</v>
      </c>
      <c r="BV41" s="14">
        <v>0</v>
      </c>
      <c r="BW41" s="14">
        <v>0</v>
      </c>
      <c r="BX41" s="13">
        <v>0</v>
      </c>
      <c r="BY41" s="13">
        <v>0</v>
      </c>
      <c r="BZ41" s="14">
        <v>4501882</v>
      </c>
      <c r="CA41" s="14">
        <v>5593949</v>
      </c>
      <c r="CB41" s="13">
        <v>2226899</v>
      </c>
      <c r="CC41" s="13">
        <v>2305936</v>
      </c>
      <c r="CD41" s="14">
        <v>1508525</v>
      </c>
      <c r="CE41" s="14">
        <v>1556529</v>
      </c>
      <c r="CF41" s="13">
        <v>658477</v>
      </c>
      <c r="CG41" s="13">
        <v>727393</v>
      </c>
      <c r="CH41" s="14">
        <v>0</v>
      </c>
      <c r="CI41" s="14">
        <v>0</v>
      </c>
      <c r="CJ41" s="13">
        <v>0</v>
      </c>
      <c r="CK41" s="13">
        <v>0</v>
      </c>
      <c r="CL41" s="14">
        <v>0</v>
      </c>
      <c r="CM41" s="14">
        <v>0</v>
      </c>
      <c r="CN41" s="13">
        <v>99391</v>
      </c>
      <c r="CO41" s="13">
        <v>99391</v>
      </c>
      <c r="CP41" s="14">
        <v>109280</v>
      </c>
      <c r="CQ41" s="14">
        <v>109280</v>
      </c>
      <c r="CR41" s="13">
        <v>0</v>
      </c>
      <c r="CS41" s="13">
        <v>0</v>
      </c>
      <c r="CT41" s="14">
        <v>0</v>
      </c>
      <c r="CU41" s="14">
        <v>235</v>
      </c>
      <c r="CV41" s="13">
        <v>0</v>
      </c>
      <c r="CW41" s="13">
        <v>0</v>
      </c>
      <c r="CX41" s="14">
        <v>52371</v>
      </c>
      <c r="CY41" s="14">
        <v>52371</v>
      </c>
      <c r="CZ41" s="13">
        <v>3092830</v>
      </c>
      <c r="DA41" s="13">
        <v>3265221</v>
      </c>
      <c r="DB41" s="14">
        <v>1196548</v>
      </c>
      <c r="DC41" s="14">
        <v>1242120</v>
      </c>
      <c r="DD41" s="13">
        <v>91282</v>
      </c>
      <c r="DE41" s="13">
        <v>128695</v>
      </c>
      <c r="DF41" s="14">
        <v>0</v>
      </c>
      <c r="DG41" s="14">
        <v>0</v>
      </c>
      <c r="DH41" s="13">
        <v>4281878</v>
      </c>
      <c r="DI41" s="13">
        <v>4546259</v>
      </c>
      <c r="DJ41" s="14">
        <v>2682698</v>
      </c>
      <c r="DK41" s="14">
        <v>3086603</v>
      </c>
      <c r="DL41" s="13">
        <v>578682</v>
      </c>
      <c r="DM41" s="13">
        <v>675957</v>
      </c>
      <c r="DN41" s="14">
        <v>104230</v>
      </c>
      <c r="DO41" s="14">
        <v>104230</v>
      </c>
      <c r="DP41" s="13">
        <v>11185</v>
      </c>
      <c r="DQ41" s="13">
        <v>11185</v>
      </c>
      <c r="DR41" s="14">
        <v>0</v>
      </c>
      <c r="DS41" s="14">
        <v>0</v>
      </c>
      <c r="DT41" s="13">
        <v>196158</v>
      </c>
      <c r="DU41" s="13">
        <v>196158</v>
      </c>
      <c r="DV41" s="14">
        <v>49136</v>
      </c>
      <c r="DW41" s="14">
        <v>49136</v>
      </c>
      <c r="DX41" s="13">
        <v>0</v>
      </c>
      <c r="DY41" s="13">
        <v>16458</v>
      </c>
      <c r="DZ41" s="14">
        <v>835101</v>
      </c>
      <c r="EA41" s="14">
        <v>835101</v>
      </c>
      <c r="EB41" s="13">
        <v>505876</v>
      </c>
      <c r="EC41" s="13">
        <v>528848</v>
      </c>
      <c r="ED41" s="14">
        <v>0</v>
      </c>
      <c r="EE41" s="14">
        <v>0</v>
      </c>
      <c r="EF41" s="13">
        <v>0</v>
      </c>
      <c r="EG41" s="13">
        <v>0</v>
      </c>
      <c r="EH41" s="14">
        <v>0</v>
      </c>
      <c r="EI41" s="14">
        <v>0</v>
      </c>
      <c r="EJ41" s="13">
        <v>0</v>
      </c>
      <c r="EK41" s="13">
        <v>0</v>
      </c>
    </row>
    <row r="42" spans="1:141">
      <c r="A42" s="2" t="s">
        <v>39</v>
      </c>
      <c r="B42" s="14">
        <v>246656594.59999999</v>
      </c>
      <c r="C42" s="14">
        <v>516634749.39999992</v>
      </c>
      <c r="D42" s="13">
        <v>85081144.399999991</v>
      </c>
      <c r="E42" s="13">
        <v>293362724</v>
      </c>
      <c r="F42" s="14">
        <v>21796491</v>
      </c>
      <c r="G42" s="14">
        <v>27348018</v>
      </c>
      <c r="H42" s="13">
        <v>3069545</v>
      </c>
      <c r="I42" s="13">
        <v>3575591</v>
      </c>
      <c r="J42" s="14">
        <v>14070194</v>
      </c>
      <c r="K42" s="14">
        <v>15073106</v>
      </c>
      <c r="L42" s="13">
        <v>22356616</v>
      </c>
      <c r="M42" s="13">
        <v>27703268</v>
      </c>
      <c r="N42" s="14">
        <v>12636522</v>
      </c>
      <c r="O42" s="14">
        <v>13958256</v>
      </c>
      <c r="P42" s="13">
        <v>107109</v>
      </c>
      <c r="Q42" s="13">
        <v>482149</v>
      </c>
      <c r="R42" s="14">
        <v>13889768</v>
      </c>
      <c r="S42" s="14">
        <v>29145535</v>
      </c>
      <c r="T42" s="13">
        <v>598979</v>
      </c>
      <c r="U42" s="13">
        <v>786104</v>
      </c>
      <c r="V42" s="14">
        <v>1060210</v>
      </c>
      <c r="W42" s="14">
        <v>1060210</v>
      </c>
      <c r="X42" s="13">
        <v>2129571</v>
      </c>
      <c r="Y42" s="13">
        <v>3087254</v>
      </c>
      <c r="Z42" s="14">
        <v>677587</v>
      </c>
      <c r="AA42" s="14">
        <v>918612</v>
      </c>
      <c r="AB42" s="13">
        <v>0</v>
      </c>
      <c r="AC42" s="13">
        <v>24330</v>
      </c>
      <c r="AD42" s="14">
        <v>0</v>
      </c>
      <c r="AE42" s="14">
        <v>0</v>
      </c>
      <c r="AF42" s="13">
        <v>1509975</v>
      </c>
      <c r="AG42" s="13">
        <v>3365598</v>
      </c>
      <c r="AH42" s="14">
        <v>1203483</v>
      </c>
      <c r="AI42" s="14">
        <v>1455514</v>
      </c>
      <c r="AJ42" s="13">
        <v>0</v>
      </c>
      <c r="AK42" s="13">
        <v>0</v>
      </c>
      <c r="AL42" s="14">
        <v>1547963</v>
      </c>
      <c r="AM42" s="14">
        <v>1863017</v>
      </c>
      <c r="AN42" s="13">
        <v>0</v>
      </c>
      <c r="AO42" s="13">
        <v>0</v>
      </c>
      <c r="AP42" s="14">
        <v>923988</v>
      </c>
      <c r="AQ42" s="14">
        <v>1124297</v>
      </c>
      <c r="AR42" s="13">
        <v>179230</v>
      </c>
      <c r="AS42" s="13">
        <v>307509</v>
      </c>
      <c r="AT42" s="14">
        <v>1234403</v>
      </c>
      <c r="AU42" s="14">
        <v>1741925</v>
      </c>
      <c r="AV42" s="13">
        <v>2838196</v>
      </c>
      <c r="AW42" s="13">
        <v>5420026</v>
      </c>
      <c r="AX42" s="14">
        <v>73192.7</v>
      </c>
      <c r="AY42" s="14">
        <v>82547.899999999994</v>
      </c>
      <c r="AZ42" s="13">
        <v>341480</v>
      </c>
      <c r="BA42" s="13">
        <v>369971</v>
      </c>
      <c r="BB42" s="14">
        <v>1164621</v>
      </c>
      <c r="BC42" s="14">
        <v>1576269</v>
      </c>
      <c r="BD42" s="13">
        <v>4837</v>
      </c>
      <c r="BE42" s="13">
        <v>4837</v>
      </c>
      <c r="BF42" s="14">
        <v>1438</v>
      </c>
      <c r="BG42" s="14">
        <v>1438</v>
      </c>
      <c r="BH42" s="13">
        <v>3156</v>
      </c>
      <c r="BI42" s="13">
        <v>3156</v>
      </c>
      <c r="BJ42" s="14">
        <v>527549</v>
      </c>
      <c r="BK42" s="14">
        <v>690330</v>
      </c>
      <c r="BL42" s="13">
        <v>4293078</v>
      </c>
      <c r="BM42" s="13">
        <v>5416183</v>
      </c>
      <c r="BN42" s="14">
        <v>479657</v>
      </c>
      <c r="BO42" s="14">
        <v>966627</v>
      </c>
      <c r="BP42" s="13">
        <v>854295</v>
      </c>
      <c r="BQ42" s="13">
        <v>1201286</v>
      </c>
      <c r="BR42" s="14">
        <v>0</v>
      </c>
      <c r="BS42" s="14">
        <v>120312</v>
      </c>
      <c r="BT42" s="13">
        <v>0</v>
      </c>
      <c r="BU42" s="13">
        <v>6088</v>
      </c>
      <c r="BV42" s="14">
        <v>253789</v>
      </c>
      <c r="BW42" s="14">
        <v>406070</v>
      </c>
      <c r="BX42" s="13">
        <v>0</v>
      </c>
      <c r="BY42" s="13">
        <v>0</v>
      </c>
      <c r="BZ42" s="14">
        <v>16243834</v>
      </c>
      <c r="CA42" s="14">
        <v>25608350</v>
      </c>
      <c r="CB42" s="13">
        <v>1917409</v>
      </c>
      <c r="CC42" s="13">
        <v>3960800</v>
      </c>
      <c r="CD42" s="14">
        <v>125827</v>
      </c>
      <c r="CE42" s="14">
        <v>284900</v>
      </c>
      <c r="CF42" s="13">
        <v>633068</v>
      </c>
      <c r="CG42" s="13">
        <v>860730</v>
      </c>
      <c r="CH42" s="14">
        <v>0</v>
      </c>
      <c r="CI42" s="14">
        <v>57800</v>
      </c>
      <c r="CJ42" s="13">
        <v>176573</v>
      </c>
      <c r="CK42" s="13">
        <v>176573</v>
      </c>
      <c r="CL42" s="14">
        <v>102049</v>
      </c>
      <c r="CM42" s="14">
        <v>114247</v>
      </c>
      <c r="CN42" s="13">
        <v>81147</v>
      </c>
      <c r="CO42" s="13">
        <v>149264</v>
      </c>
      <c r="CP42" s="14">
        <v>393281</v>
      </c>
      <c r="CQ42" s="14">
        <v>393281</v>
      </c>
      <c r="CR42" s="13">
        <v>0</v>
      </c>
      <c r="CS42" s="13">
        <v>0</v>
      </c>
      <c r="CT42" s="14">
        <v>440879</v>
      </c>
      <c r="CU42" s="14">
        <v>581909</v>
      </c>
      <c r="CV42" s="13">
        <v>6910.5</v>
      </c>
      <c r="CW42" s="13">
        <v>15876.5</v>
      </c>
      <c r="CX42" s="14">
        <v>600505</v>
      </c>
      <c r="CY42" s="14">
        <v>717217</v>
      </c>
      <c r="CZ42" s="13">
        <v>3677934</v>
      </c>
      <c r="DA42" s="13">
        <v>5128994</v>
      </c>
      <c r="DB42" s="14">
        <v>4583254</v>
      </c>
      <c r="DC42" s="14">
        <v>7509395</v>
      </c>
      <c r="DD42" s="13">
        <v>333193</v>
      </c>
      <c r="DE42" s="13">
        <v>717719</v>
      </c>
      <c r="DF42" s="14">
        <v>0</v>
      </c>
      <c r="DG42" s="14">
        <v>8172</v>
      </c>
      <c r="DH42" s="13">
        <v>40860</v>
      </c>
      <c r="DI42" s="13">
        <v>559073</v>
      </c>
      <c r="DJ42" s="14">
        <v>12273684</v>
      </c>
      <c r="DK42" s="14">
        <v>14438620</v>
      </c>
      <c r="DL42" s="13">
        <v>443692</v>
      </c>
      <c r="DM42" s="13">
        <v>1044980</v>
      </c>
      <c r="DN42" s="14">
        <v>298903</v>
      </c>
      <c r="DO42" s="14">
        <v>434096</v>
      </c>
      <c r="DP42" s="13">
        <v>265848</v>
      </c>
      <c r="DQ42" s="13">
        <v>265848</v>
      </c>
      <c r="DR42" s="14">
        <v>7563</v>
      </c>
      <c r="DS42" s="14">
        <v>7563</v>
      </c>
      <c r="DT42" s="13">
        <v>551361</v>
      </c>
      <c r="DU42" s="13">
        <v>727103</v>
      </c>
      <c r="DV42" s="14">
        <v>955495</v>
      </c>
      <c r="DW42" s="14">
        <v>1446230</v>
      </c>
      <c r="DX42" s="13">
        <v>676857</v>
      </c>
      <c r="DY42" s="13">
        <v>894672</v>
      </c>
      <c r="DZ42" s="14">
        <v>3272998</v>
      </c>
      <c r="EA42" s="14">
        <v>3479975</v>
      </c>
      <c r="EB42" s="13">
        <v>1535331</v>
      </c>
      <c r="EC42" s="13">
        <v>1991104</v>
      </c>
      <c r="ED42" s="14">
        <v>643303</v>
      </c>
      <c r="EE42" s="14">
        <v>776678</v>
      </c>
      <c r="EF42" s="13">
        <v>164628</v>
      </c>
      <c r="EG42" s="13">
        <v>236510</v>
      </c>
      <c r="EH42" s="14">
        <v>1175196</v>
      </c>
      <c r="EI42" s="14">
        <v>1233634</v>
      </c>
      <c r="EJ42" s="13">
        <v>126945</v>
      </c>
      <c r="EK42" s="13">
        <v>165278</v>
      </c>
    </row>
    <row r="43" spans="1:141">
      <c r="A43" s="15" t="s">
        <v>40</v>
      </c>
      <c r="B43" s="17">
        <v>94278087.400000006</v>
      </c>
      <c r="C43" s="17">
        <v>120935591.59999999</v>
      </c>
      <c r="D43" s="16">
        <v>25110092.199999999</v>
      </c>
      <c r="E43" s="16">
        <v>57891584.400000006</v>
      </c>
      <c r="F43" s="17">
        <v>9487549</v>
      </c>
      <c r="G43" s="17">
        <v>9860581</v>
      </c>
      <c r="H43" s="16">
        <v>1079531</v>
      </c>
      <c r="I43" s="16">
        <v>906480</v>
      </c>
      <c r="J43" s="17">
        <v>4518037</v>
      </c>
      <c r="K43" s="17">
        <v>4167676</v>
      </c>
      <c r="L43" s="16">
        <v>8526053</v>
      </c>
      <c r="M43" s="16">
        <v>6777584</v>
      </c>
      <c r="N43" s="17">
        <v>3160836</v>
      </c>
      <c r="O43" s="17">
        <v>3085466</v>
      </c>
      <c r="P43" s="16">
        <v>60125</v>
      </c>
      <c r="Q43" s="16">
        <v>119039</v>
      </c>
      <c r="R43" s="17">
        <v>6407059</v>
      </c>
      <c r="S43" s="17">
        <v>6369514</v>
      </c>
      <c r="T43" s="16">
        <v>641762</v>
      </c>
      <c r="U43" s="16">
        <v>564143</v>
      </c>
      <c r="V43" s="17">
        <v>353736</v>
      </c>
      <c r="W43" s="17">
        <v>267461</v>
      </c>
      <c r="X43" s="16">
        <v>652684</v>
      </c>
      <c r="Y43" s="16">
        <v>719139</v>
      </c>
      <c r="Z43" s="17">
        <v>1445415.2000000002</v>
      </c>
      <c r="AA43" s="17">
        <v>1682507.6</v>
      </c>
      <c r="AB43" s="16">
        <v>79831</v>
      </c>
      <c r="AC43" s="16">
        <v>80370</v>
      </c>
      <c r="AD43" s="17">
        <v>106807</v>
      </c>
      <c r="AE43" s="17">
        <v>106807</v>
      </c>
      <c r="AF43" s="16">
        <v>895307</v>
      </c>
      <c r="AG43" s="16">
        <v>946810</v>
      </c>
      <c r="AH43" s="17">
        <v>257805</v>
      </c>
      <c r="AI43" s="17">
        <v>251492</v>
      </c>
      <c r="AJ43" s="16">
        <v>21028</v>
      </c>
      <c r="AK43" s="16">
        <v>22737</v>
      </c>
      <c r="AL43" s="17">
        <v>477486</v>
      </c>
      <c r="AM43" s="17">
        <v>464320</v>
      </c>
      <c r="AN43" s="16">
        <v>29406</v>
      </c>
      <c r="AO43" s="16">
        <v>29406</v>
      </c>
      <c r="AP43" s="17">
        <v>446531</v>
      </c>
      <c r="AQ43" s="17">
        <v>383621</v>
      </c>
      <c r="AR43" s="16">
        <v>220076</v>
      </c>
      <c r="AS43" s="16">
        <v>185515</v>
      </c>
      <c r="AT43" s="17">
        <v>395200</v>
      </c>
      <c r="AU43" s="17">
        <v>370419</v>
      </c>
      <c r="AV43" s="16">
        <v>1810864</v>
      </c>
      <c r="AW43" s="16">
        <v>1278484</v>
      </c>
      <c r="AX43" s="17">
        <v>71417.100000000006</v>
      </c>
      <c r="AY43" s="17">
        <v>90658.9</v>
      </c>
      <c r="AZ43" s="16">
        <v>139031</v>
      </c>
      <c r="BA43" s="16">
        <v>77791</v>
      </c>
      <c r="BB43" s="17">
        <v>454753</v>
      </c>
      <c r="BC43" s="17">
        <v>440925</v>
      </c>
      <c r="BD43" s="16">
        <v>79251</v>
      </c>
      <c r="BE43" s="16">
        <v>50340</v>
      </c>
      <c r="BF43" s="17">
        <v>14140</v>
      </c>
      <c r="BG43" s="17">
        <v>19207</v>
      </c>
      <c r="BH43" s="16">
        <v>26966</v>
      </c>
      <c r="BI43" s="16">
        <v>18093</v>
      </c>
      <c r="BJ43" s="17">
        <v>121855</v>
      </c>
      <c r="BK43" s="17">
        <v>118881</v>
      </c>
      <c r="BL43" s="16">
        <v>1929770</v>
      </c>
      <c r="BM43" s="16">
        <v>1556659</v>
      </c>
      <c r="BN43" s="17">
        <v>285167</v>
      </c>
      <c r="BO43" s="17">
        <v>283362</v>
      </c>
      <c r="BP43" s="16">
        <v>331579</v>
      </c>
      <c r="BQ43" s="16">
        <v>323547</v>
      </c>
      <c r="BR43" s="17">
        <v>196858</v>
      </c>
      <c r="BS43" s="17">
        <v>83901</v>
      </c>
      <c r="BT43" s="16">
        <v>17249</v>
      </c>
      <c r="BU43" s="16">
        <v>20658</v>
      </c>
      <c r="BV43" s="17">
        <v>142143</v>
      </c>
      <c r="BW43" s="17">
        <v>192411</v>
      </c>
      <c r="BX43" s="16">
        <v>20846.099999999999</v>
      </c>
      <c r="BY43" s="16">
        <v>20846.099999999999</v>
      </c>
      <c r="BZ43" s="17">
        <v>4172140</v>
      </c>
      <c r="CA43" s="17">
        <v>4935143</v>
      </c>
      <c r="CB43" s="16">
        <v>805541</v>
      </c>
      <c r="CC43" s="16">
        <v>996985</v>
      </c>
      <c r="CD43" s="17">
        <v>460541</v>
      </c>
      <c r="CE43" s="17">
        <v>428718</v>
      </c>
      <c r="CF43" s="16">
        <v>463897</v>
      </c>
      <c r="CG43" s="16">
        <v>406032</v>
      </c>
      <c r="CH43" s="17">
        <v>138875</v>
      </c>
      <c r="CI43" s="17">
        <v>140667</v>
      </c>
      <c r="CJ43" s="16">
        <v>91376</v>
      </c>
      <c r="CK43" s="16">
        <v>91376</v>
      </c>
      <c r="CL43" s="17">
        <v>78318</v>
      </c>
      <c r="CM43" s="17">
        <v>117106</v>
      </c>
      <c r="CN43" s="16">
        <v>93183</v>
      </c>
      <c r="CO43" s="16">
        <v>93187</v>
      </c>
      <c r="CP43" s="17">
        <v>105177</v>
      </c>
      <c r="CQ43" s="17">
        <v>108839</v>
      </c>
      <c r="CR43" s="16">
        <v>564.70000000000005</v>
      </c>
      <c r="CS43" s="16">
        <v>564.70000000000005</v>
      </c>
      <c r="CT43" s="17">
        <v>201836</v>
      </c>
      <c r="CU43" s="17">
        <v>209239</v>
      </c>
      <c r="CV43" s="16">
        <v>7439.0999999999995</v>
      </c>
      <c r="CW43" s="16">
        <v>25728.9</v>
      </c>
      <c r="CX43" s="17">
        <v>402781</v>
      </c>
      <c r="CY43" s="17">
        <v>233921</v>
      </c>
      <c r="CZ43" s="16">
        <v>3228881</v>
      </c>
      <c r="DA43" s="16">
        <v>1776512</v>
      </c>
      <c r="DB43" s="17">
        <v>1924257</v>
      </c>
      <c r="DC43" s="17">
        <v>2033935</v>
      </c>
      <c r="DD43" s="16">
        <v>822138</v>
      </c>
      <c r="DE43" s="16">
        <v>194249</v>
      </c>
      <c r="DF43" s="17">
        <v>24463</v>
      </c>
      <c r="DG43" s="17">
        <v>24758</v>
      </c>
      <c r="DH43" s="16">
        <v>1552356</v>
      </c>
      <c r="DI43" s="16">
        <v>871553</v>
      </c>
      <c r="DJ43" s="17">
        <v>5141669</v>
      </c>
      <c r="DK43" s="17">
        <v>3857367</v>
      </c>
      <c r="DL43" s="16">
        <v>704856</v>
      </c>
      <c r="DM43" s="16">
        <v>559136</v>
      </c>
      <c r="DN43" s="17">
        <v>155151</v>
      </c>
      <c r="DO43" s="17">
        <v>142948</v>
      </c>
      <c r="DP43" s="16">
        <v>159809</v>
      </c>
      <c r="DQ43" s="16">
        <v>127341</v>
      </c>
      <c r="DR43" s="17">
        <v>43006</v>
      </c>
      <c r="DS43" s="17">
        <v>43700</v>
      </c>
      <c r="DT43" s="16">
        <v>472340</v>
      </c>
      <c r="DU43" s="16">
        <v>321795</v>
      </c>
      <c r="DV43" s="17">
        <v>423669</v>
      </c>
      <c r="DW43" s="17">
        <v>491152</v>
      </c>
      <c r="DX43" s="16">
        <v>267086</v>
      </c>
      <c r="DY43" s="16">
        <v>230913</v>
      </c>
      <c r="DZ43" s="17">
        <v>938288</v>
      </c>
      <c r="EA43" s="17">
        <v>908637</v>
      </c>
      <c r="EB43" s="16">
        <v>402122</v>
      </c>
      <c r="EC43" s="16">
        <v>896051</v>
      </c>
      <c r="ED43" s="17">
        <v>155645</v>
      </c>
      <c r="EE43" s="17">
        <v>238852</v>
      </c>
      <c r="EF43" s="16">
        <v>179591</v>
      </c>
      <c r="EG43" s="16">
        <v>135390</v>
      </c>
      <c r="EH43" s="17">
        <v>526191</v>
      </c>
      <c r="EI43" s="17">
        <v>372444</v>
      </c>
      <c r="EJ43" s="16">
        <v>120655</v>
      </c>
      <c r="EK43" s="16">
        <v>92916</v>
      </c>
    </row>
    <row r="44" spans="1:141" s="24" customFormat="1">
      <c r="A44" s="12" t="s">
        <v>41</v>
      </c>
      <c r="B44" s="19">
        <f>B42+B43</f>
        <v>340934682</v>
      </c>
      <c r="C44" s="19">
        <f>C42+C43</f>
        <v>637570340.99999988</v>
      </c>
      <c r="D44" s="18">
        <f>D42+D43</f>
        <v>110191236.59999999</v>
      </c>
      <c r="E44" s="18">
        <f t="shared" ref="E44:BP44" si="9">E42+E43</f>
        <v>351254308.39999998</v>
      </c>
      <c r="F44" s="19">
        <f t="shared" si="9"/>
        <v>31284040</v>
      </c>
      <c r="G44" s="19">
        <f t="shared" si="9"/>
        <v>37208599</v>
      </c>
      <c r="H44" s="18">
        <f t="shared" si="9"/>
        <v>4149076</v>
      </c>
      <c r="I44" s="18">
        <f t="shared" si="9"/>
        <v>4482071</v>
      </c>
      <c r="J44" s="19">
        <f t="shared" si="9"/>
        <v>18588231</v>
      </c>
      <c r="K44" s="19">
        <f t="shared" si="9"/>
        <v>19240782</v>
      </c>
      <c r="L44" s="18">
        <f t="shared" si="9"/>
        <v>30882669</v>
      </c>
      <c r="M44" s="18">
        <f t="shared" si="9"/>
        <v>34480852</v>
      </c>
      <c r="N44" s="19">
        <f t="shared" si="9"/>
        <v>15797358</v>
      </c>
      <c r="O44" s="19">
        <f t="shared" si="9"/>
        <v>17043722</v>
      </c>
      <c r="P44" s="18">
        <f t="shared" si="9"/>
        <v>167234</v>
      </c>
      <c r="Q44" s="18">
        <f t="shared" si="9"/>
        <v>601188</v>
      </c>
      <c r="R44" s="19">
        <f t="shared" si="9"/>
        <v>20296827</v>
      </c>
      <c r="S44" s="19">
        <f t="shared" si="9"/>
        <v>35515049</v>
      </c>
      <c r="T44" s="18">
        <f t="shared" si="9"/>
        <v>1240741</v>
      </c>
      <c r="U44" s="18">
        <f t="shared" si="9"/>
        <v>1350247</v>
      </c>
      <c r="V44" s="19">
        <f t="shared" si="9"/>
        <v>1413946</v>
      </c>
      <c r="W44" s="19">
        <f t="shared" si="9"/>
        <v>1327671</v>
      </c>
      <c r="X44" s="18">
        <f t="shared" si="9"/>
        <v>2782255</v>
      </c>
      <c r="Y44" s="18">
        <f t="shared" si="9"/>
        <v>3806393</v>
      </c>
      <c r="Z44" s="19">
        <f t="shared" si="9"/>
        <v>2123002.2000000002</v>
      </c>
      <c r="AA44" s="19">
        <f t="shared" si="9"/>
        <v>2601119.6</v>
      </c>
      <c r="AB44" s="18">
        <f t="shared" si="9"/>
        <v>79831</v>
      </c>
      <c r="AC44" s="18">
        <f t="shared" si="9"/>
        <v>104700</v>
      </c>
      <c r="AD44" s="19">
        <f t="shared" si="9"/>
        <v>106807</v>
      </c>
      <c r="AE44" s="19">
        <f t="shared" si="9"/>
        <v>106807</v>
      </c>
      <c r="AF44" s="18">
        <f t="shared" si="9"/>
        <v>2405282</v>
      </c>
      <c r="AG44" s="18">
        <f t="shared" si="9"/>
        <v>4312408</v>
      </c>
      <c r="AH44" s="19">
        <f t="shared" si="9"/>
        <v>1461288</v>
      </c>
      <c r="AI44" s="19">
        <f t="shared" si="9"/>
        <v>1707006</v>
      </c>
      <c r="AJ44" s="18">
        <f t="shared" si="9"/>
        <v>21028</v>
      </c>
      <c r="AK44" s="18">
        <f t="shared" si="9"/>
        <v>22737</v>
      </c>
      <c r="AL44" s="19">
        <f t="shared" si="9"/>
        <v>2025449</v>
      </c>
      <c r="AM44" s="19">
        <f t="shared" si="9"/>
        <v>2327337</v>
      </c>
      <c r="AN44" s="18">
        <f t="shared" si="9"/>
        <v>29406</v>
      </c>
      <c r="AO44" s="18">
        <f t="shared" si="9"/>
        <v>29406</v>
      </c>
      <c r="AP44" s="19">
        <f t="shared" si="9"/>
        <v>1370519</v>
      </c>
      <c r="AQ44" s="19">
        <f t="shared" si="9"/>
        <v>1507918</v>
      </c>
      <c r="AR44" s="18">
        <f t="shared" si="9"/>
        <v>399306</v>
      </c>
      <c r="AS44" s="18">
        <f t="shared" si="9"/>
        <v>493024</v>
      </c>
      <c r="AT44" s="19">
        <f t="shared" si="9"/>
        <v>1629603</v>
      </c>
      <c r="AU44" s="19">
        <f t="shared" si="9"/>
        <v>2112344</v>
      </c>
      <c r="AV44" s="18">
        <f t="shared" si="9"/>
        <v>4649060</v>
      </c>
      <c r="AW44" s="18">
        <f t="shared" si="9"/>
        <v>6698510</v>
      </c>
      <c r="AX44" s="19">
        <f t="shared" si="9"/>
        <v>144609.79999999999</v>
      </c>
      <c r="AY44" s="19">
        <f t="shared" si="9"/>
        <v>173206.8</v>
      </c>
      <c r="AZ44" s="18">
        <f t="shared" si="9"/>
        <v>480511</v>
      </c>
      <c r="BA44" s="18">
        <f t="shared" si="9"/>
        <v>447762</v>
      </c>
      <c r="BB44" s="19">
        <f t="shared" si="9"/>
        <v>1619374</v>
      </c>
      <c r="BC44" s="19">
        <f t="shared" si="9"/>
        <v>2017194</v>
      </c>
      <c r="BD44" s="18">
        <f t="shared" si="9"/>
        <v>84088</v>
      </c>
      <c r="BE44" s="18">
        <f t="shared" si="9"/>
        <v>55177</v>
      </c>
      <c r="BF44" s="19">
        <f t="shared" si="9"/>
        <v>15578</v>
      </c>
      <c r="BG44" s="19">
        <f t="shared" si="9"/>
        <v>20645</v>
      </c>
      <c r="BH44" s="18">
        <f t="shared" si="9"/>
        <v>30122</v>
      </c>
      <c r="BI44" s="18">
        <f t="shared" si="9"/>
        <v>21249</v>
      </c>
      <c r="BJ44" s="19">
        <f t="shared" si="9"/>
        <v>649404</v>
      </c>
      <c r="BK44" s="19">
        <f t="shared" si="9"/>
        <v>809211</v>
      </c>
      <c r="BL44" s="18">
        <f t="shared" si="9"/>
        <v>6222848</v>
      </c>
      <c r="BM44" s="18">
        <f t="shared" si="9"/>
        <v>6972842</v>
      </c>
      <c r="BN44" s="19">
        <f t="shared" si="9"/>
        <v>764824</v>
      </c>
      <c r="BO44" s="19">
        <f t="shared" si="9"/>
        <v>1249989</v>
      </c>
      <c r="BP44" s="18">
        <f t="shared" si="9"/>
        <v>1185874</v>
      </c>
      <c r="BQ44" s="18">
        <f t="shared" ref="BQ44:EB44" si="10">BQ42+BQ43</f>
        <v>1524833</v>
      </c>
      <c r="BR44" s="19">
        <f t="shared" si="10"/>
        <v>196858</v>
      </c>
      <c r="BS44" s="19">
        <f t="shared" si="10"/>
        <v>204213</v>
      </c>
      <c r="BT44" s="18">
        <f t="shared" si="10"/>
        <v>17249</v>
      </c>
      <c r="BU44" s="18">
        <f t="shared" si="10"/>
        <v>26746</v>
      </c>
      <c r="BV44" s="19">
        <f t="shared" si="10"/>
        <v>395932</v>
      </c>
      <c r="BW44" s="19">
        <f t="shared" si="10"/>
        <v>598481</v>
      </c>
      <c r="BX44" s="18">
        <f t="shared" si="10"/>
        <v>20846.099999999999</v>
      </c>
      <c r="BY44" s="18">
        <f t="shared" si="10"/>
        <v>20846.099999999999</v>
      </c>
      <c r="BZ44" s="19">
        <f t="shared" si="10"/>
        <v>20415974</v>
      </c>
      <c r="CA44" s="19">
        <f t="shared" si="10"/>
        <v>30543493</v>
      </c>
      <c r="CB44" s="18">
        <f t="shared" si="10"/>
        <v>2722950</v>
      </c>
      <c r="CC44" s="18">
        <f t="shared" si="10"/>
        <v>4957785</v>
      </c>
      <c r="CD44" s="19">
        <f t="shared" si="10"/>
        <v>586368</v>
      </c>
      <c r="CE44" s="19">
        <f t="shared" si="10"/>
        <v>713618</v>
      </c>
      <c r="CF44" s="18">
        <f t="shared" si="10"/>
        <v>1096965</v>
      </c>
      <c r="CG44" s="18">
        <f t="shared" si="10"/>
        <v>1266762</v>
      </c>
      <c r="CH44" s="19">
        <f t="shared" si="10"/>
        <v>138875</v>
      </c>
      <c r="CI44" s="19">
        <f t="shared" si="10"/>
        <v>198467</v>
      </c>
      <c r="CJ44" s="18">
        <f t="shared" si="10"/>
        <v>267949</v>
      </c>
      <c r="CK44" s="18">
        <f t="shared" si="10"/>
        <v>267949</v>
      </c>
      <c r="CL44" s="19">
        <f t="shared" si="10"/>
        <v>180367</v>
      </c>
      <c r="CM44" s="19">
        <f t="shared" si="10"/>
        <v>231353</v>
      </c>
      <c r="CN44" s="18">
        <f t="shared" si="10"/>
        <v>174330</v>
      </c>
      <c r="CO44" s="18">
        <f t="shared" si="10"/>
        <v>242451</v>
      </c>
      <c r="CP44" s="19">
        <f t="shared" si="10"/>
        <v>498458</v>
      </c>
      <c r="CQ44" s="19">
        <f t="shared" si="10"/>
        <v>502120</v>
      </c>
      <c r="CR44" s="18">
        <f t="shared" si="10"/>
        <v>564.70000000000005</v>
      </c>
      <c r="CS44" s="18">
        <f t="shared" si="10"/>
        <v>564.70000000000005</v>
      </c>
      <c r="CT44" s="19">
        <f t="shared" si="10"/>
        <v>642715</v>
      </c>
      <c r="CU44" s="19">
        <f t="shared" si="10"/>
        <v>791148</v>
      </c>
      <c r="CV44" s="18">
        <f t="shared" si="10"/>
        <v>14349.599999999999</v>
      </c>
      <c r="CW44" s="18">
        <f t="shared" si="10"/>
        <v>41605.4</v>
      </c>
      <c r="CX44" s="19">
        <f t="shared" si="10"/>
        <v>1003286</v>
      </c>
      <c r="CY44" s="19">
        <f t="shared" si="10"/>
        <v>951138</v>
      </c>
      <c r="CZ44" s="18">
        <f t="shared" si="10"/>
        <v>6906815</v>
      </c>
      <c r="DA44" s="18">
        <f t="shared" si="10"/>
        <v>6905506</v>
      </c>
      <c r="DB44" s="19">
        <f t="shared" si="10"/>
        <v>6507511</v>
      </c>
      <c r="DC44" s="19">
        <f t="shared" si="10"/>
        <v>9543330</v>
      </c>
      <c r="DD44" s="18">
        <f t="shared" si="10"/>
        <v>1155331</v>
      </c>
      <c r="DE44" s="18">
        <f t="shared" si="10"/>
        <v>911968</v>
      </c>
      <c r="DF44" s="19">
        <f t="shared" si="10"/>
        <v>24463</v>
      </c>
      <c r="DG44" s="19">
        <f t="shared" si="10"/>
        <v>32930</v>
      </c>
      <c r="DH44" s="18">
        <f t="shared" si="10"/>
        <v>1593216</v>
      </c>
      <c r="DI44" s="18">
        <f t="shared" si="10"/>
        <v>1430626</v>
      </c>
      <c r="DJ44" s="19">
        <f t="shared" si="10"/>
        <v>17415353</v>
      </c>
      <c r="DK44" s="19">
        <f t="shared" si="10"/>
        <v>18295987</v>
      </c>
      <c r="DL44" s="18">
        <f t="shared" si="10"/>
        <v>1148548</v>
      </c>
      <c r="DM44" s="18">
        <f t="shared" si="10"/>
        <v>1604116</v>
      </c>
      <c r="DN44" s="19">
        <f t="shared" si="10"/>
        <v>454054</v>
      </c>
      <c r="DO44" s="19">
        <f t="shared" si="10"/>
        <v>577044</v>
      </c>
      <c r="DP44" s="18">
        <f t="shared" si="10"/>
        <v>425657</v>
      </c>
      <c r="DQ44" s="18">
        <f t="shared" si="10"/>
        <v>393189</v>
      </c>
      <c r="DR44" s="19">
        <f t="shared" si="10"/>
        <v>50569</v>
      </c>
      <c r="DS44" s="19">
        <f t="shared" si="10"/>
        <v>51263</v>
      </c>
      <c r="DT44" s="18">
        <f t="shared" si="10"/>
        <v>1023701</v>
      </c>
      <c r="DU44" s="18">
        <f t="shared" si="10"/>
        <v>1048898</v>
      </c>
      <c r="DV44" s="19">
        <f t="shared" si="10"/>
        <v>1379164</v>
      </c>
      <c r="DW44" s="19">
        <f t="shared" si="10"/>
        <v>1937382</v>
      </c>
      <c r="DX44" s="18">
        <f t="shared" si="10"/>
        <v>943943</v>
      </c>
      <c r="DY44" s="18">
        <f t="shared" si="10"/>
        <v>1125585</v>
      </c>
      <c r="DZ44" s="19">
        <f t="shared" si="10"/>
        <v>4211286</v>
      </c>
      <c r="EA44" s="19">
        <f t="shared" si="10"/>
        <v>4388612</v>
      </c>
      <c r="EB44" s="18">
        <f t="shared" si="10"/>
        <v>1937453</v>
      </c>
      <c r="EC44" s="18">
        <f t="shared" ref="EC44:EK44" si="11">EC42+EC43</f>
        <v>2887155</v>
      </c>
      <c r="ED44" s="19">
        <f t="shared" si="11"/>
        <v>798948</v>
      </c>
      <c r="EE44" s="19">
        <f t="shared" si="11"/>
        <v>1015530</v>
      </c>
      <c r="EF44" s="18">
        <f t="shared" si="11"/>
        <v>344219</v>
      </c>
      <c r="EG44" s="18">
        <f t="shared" si="11"/>
        <v>371900</v>
      </c>
      <c r="EH44" s="19">
        <f t="shared" si="11"/>
        <v>1701387</v>
      </c>
      <c r="EI44" s="19">
        <f t="shared" si="11"/>
        <v>1606078</v>
      </c>
      <c r="EJ44" s="18">
        <f t="shared" si="11"/>
        <v>247600</v>
      </c>
      <c r="EK44" s="18">
        <f t="shared" si="11"/>
        <v>258194</v>
      </c>
    </row>
    <row r="45" spans="1:141" s="24" customFormat="1">
      <c r="A45" s="12" t="s">
        <v>42</v>
      </c>
      <c r="B45" s="19">
        <f>B44+B41</f>
        <v>453202923.80000001</v>
      </c>
      <c r="C45" s="19">
        <f>C44+C41</f>
        <v>777051010.39999986</v>
      </c>
      <c r="D45" s="18">
        <f>D44+D41</f>
        <v>144585281.59999999</v>
      </c>
      <c r="E45" s="18">
        <f t="shared" ref="E45:BP45" si="12">E44+E41</f>
        <v>407302322.69999999</v>
      </c>
      <c r="F45" s="19">
        <f t="shared" si="12"/>
        <v>42854537</v>
      </c>
      <c r="G45" s="19">
        <f t="shared" si="12"/>
        <v>48779096</v>
      </c>
      <c r="H45" s="18">
        <f t="shared" si="12"/>
        <v>6095227</v>
      </c>
      <c r="I45" s="18">
        <f t="shared" si="12"/>
        <v>6518041</v>
      </c>
      <c r="J45" s="19">
        <f t="shared" si="12"/>
        <v>21879431</v>
      </c>
      <c r="K45" s="19">
        <f t="shared" si="12"/>
        <v>22531982</v>
      </c>
      <c r="L45" s="18">
        <f t="shared" si="12"/>
        <v>46306203</v>
      </c>
      <c r="M45" s="18">
        <f t="shared" si="12"/>
        <v>50119186</v>
      </c>
      <c r="N45" s="19">
        <f t="shared" si="12"/>
        <v>18124135</v>
      </c>
      <c r="O45" s="19">
        <f t="shared" si="12"/>
        <v>19425592</v>
      </c>
      <c r="P45" s="18">
        <f t="shared" si="12"/>
        <v>167234</v>
      </c>
      <c r="Q45" s="18">
        <f t="shared" si="12"/>
        <v>601188</v>
      </c>
      <c r="R45" s="19">
        <f t="shared" si="12"/>
        <v>27874262</v>
      </c>
      <c r="S45" s="19">
        <f t="shared" si="12"/>
        <v>45279650</v>
      </c>
      <c r="T45" s="18">
        <f t="shared" si="12"/>
        <v>1954268</v>
      </c>
      <c r="U45" s="18">
        <f t="shared" si="12"/>
        <v>2160971</v>
      </c>
      <c r="V45" s="19">
        <f t="shared" si="12"/>
        <v>1616693</v>
      </c>
      <c r="W45" s="19">
        <f t="shared" si="12"/>
        <v>1530418</v>
      </c>
      <c r="X45" s="18">
        <f t="shared" si="12"/>
        <v>3763393</v>
      </c>
      <c r="Y45" s="18">
        <f t="shared" si="12"/>
        <v>4978408</v>
      </c>
      <c r="Z45" s="19">
        <f t="shared" si="12"/>
        <v>6009550</v>
      </c>
      <c r="AA45" s="19">
        <f t="shared" si="12"/>
        <v>6517008.7000000002</v>
      </c>
      <c r="AB45" s="18">
        <f t="shared" si="12"/>
        <v>79831</v>
      </c>
      <c r="AC45" s="18">
        <f t="shared" si="12"/>
        <v>104700</v>
      </c>
      <c r="AD45" s="19">
        <f t="shared" si="12"/>
        <v>106807</v>
      </c>
      <c r="AE45" s="19">
        <f t="shared" si="12"/>
        <v>106807</v>
      </c>
      <c r="AF45" s="18">
        <f t="shared" si="12"/>
        <v>3630211</v>
      </c>
      <c r="AG45" s="18">
        <f t="shared" si="12"/>
        <v>5537337</v>
      </c>
      <c r="AH45" s="19">
        <f t="shared" si="12"/>
        <v>1566933</v>
      </c>
      <c r="AI45" s="19">
        <f t="shared" si="12"/>
        <v>1884114</v>
      </c>
      <c r="AJ45" s="18">
        <f t="shared" si="12"/>
        <v>21028</v>
      </c>
      <c r="AK45" s="18">
        <f t="shared" si="12"/>
        <v>22737</v>
      </c>
      <c r="AL45" s="19">
        <f t="shared" si="12"/>
        <v>2367136</v>
      </c>
      <c r="AM45" s="19">
        <f t="shared" si="12"/>
        <v>2753215</v>
      </c>
      <c r="AN45" s="18">
        <f t="shared" si="12"/>
        <v>29406</v>
      </c>
      <c r="AO45" s="18">
        <f t="shared" si="12"/>
        <v>29406</v>
      </c>
      <c r="AP45" s="19">
        <f t="shared" si="12"/>
        <v>1910991</v>
      </c>
      <c r="AQ45" s="19">
        <f t="shared" si="12"/>
        <v>2061296</v>
      </c>
      <c r="AR45" s="18">
        <f t="shared" si="12"/>
        <v>553051</v>
      </c>
      <c r="AS45" s="18">
        <f t="shared" si="12"/>
        <v>646769</v>
      </c>
      <c r="AT45" s="19">
        <f t="shared" si="12"/>
        <v>1761186</v>
      </c>
      <c r="AU45" s="19">
        <f t="shared" si="12"/>
        <v>2243927</v>
      </c>
      <c r="AV45" s="18">
        <f t="shared" si="12"/>
        <v>6714867</v>
      </c>
      <c r="AW45" s="18">
        <f t="shared" si="12"/>
        <v>8811865</v>
      </c>
      <c r="AX45" s="19">
        <f t="shared" si="12"/>
        <v>144609.79999999999</v>
      </c>
      <c r="AY45" s="19">
        <f t="shared" si="12"/>
        <v>173206.8</v>
      </c>
      <c r="AZ45" s="18">
        <f t="shared" si="12"/>
        <v>480511</v>
      </c>
      <c r="BA45" s="18">
        <f t="shared" si="12"/>
        <v>447762</v>
      </c>
      <c r="BB45" s="19">
        <f t="shared" si="12"/>
        <v>1857548</v>
      </c>
      <c r="BC45" s="19">
        <f t="shared" si="12"/>
        <v>2255368</v>
      </c>
      <c r="BD45" s="18">
        <f t="shared" si="12"/>
        <v>84088</v>
      </c>
      <c r="BE45" s="18">
        <f t="shared" si="12"/>
        <v>55177</v>
      </c>
      <c r="BF45" s="19">
        <f t="shared" si="12"/>
        <v>15578</v>
      </c>
      <c r="BG45" s="19">
        <f t="shared" si="12"/>
        <v>20645</v>
      </c>
      <c r="BH45" s="18">
        <f t="shared" si="12"/>
        <v>30122</v>
      </c>
      <c r="BI45" s="18">
        <f t="shared" si="12"/>
        <v>21249</v>
      </c>
      <c r="BJ45" s="19">
        <f t="shared" si="12"/>
        <v>702725</v>
      </c>
      <c r="BK45" s="19">
        <f t="shared" si="12"/>
        <v>862532</v>
      </c>
      <c r="BL45" s="18">
        <f t="shared" si="12"/>
        <v>7704310</v>
      </c>
      <c r="BM45" s="18">
        <f t="shared" si="12"/>
        <v>8583735</v>
      </c>
      <c r="BN45" s="19">
        <f t="shared" si="12"/>
        <v>978200</v>
      </c>
      <c r="BO45" s="19">
        <f t="shared" si="12"/>
        <v>1463365</v>
      </c>
      <c r="BP45" s="18">
        <f t="shared" si="12"/>
        <v>1570733</v>
      </c>
      <c r="BQ45" s="18">
        <f t="shared" ref="BQ45:EB45" si="13">BQ44+BQ41</f>
        <v>1909692</v>
      </c>
      <c r="BR45" s="19">
        <f t="shared" si="13"/>
        <v>434012</v>
      </c>
      <c r="BS45" s="19">
        <f t="shared" si="13"/>
        <v>441367</v>
      </c>
      <c r="BT45" s="18">
        <f t="shared" si="13"/>
        <v>17249</v>
      </c>
      <c r="BU45" s="18">
        <f t="shared" si="13"/>
        <v>26746</v>
      </c>
      <c r="BV45" s="19">
        <f t="shared" si="13"/>
        <v>395932</v>
      </c>
      <c r="BW45" s="19">
        <f t="shared" si="13"/>
        <v>598481</v>
      </c>
      <c r="BX45" s="18">
        <f t="shared" si="13"/>
        <v>20846.099999999999</v>
      </c>
      <c r="BY45" s="18">
        <f t="shared" si="13"/>
        <v>20846.099999999999</v>
      </c>
      <c r="BZ45" s="19">
        <f t="shared" si="13"/>
        <v>24917856</v>
      </c>
      <c r="CA45" s="19">
        <f t="shared" si="13"/>
        <v>36137442</v>
      </c>
      <c r="CB45" s="18">
        <f t="shared" si="13"/>
        <v>4949849</v>
      </c>
      <c r="CC45" s="18">
        <f t="shared" si="13"/>
        <v>7263721</v>
      </c>
      <c r="CD45" s="19">
        <f t="shared" si="13"/>
        <v>2094893</v>
      </c>
      <c r="CE45" s="19">
        <f t="shared" si="13"/>
        <v>2270147</v>
      </c>
      <c r="CF45" s="18">
        <f t="shared" si="13"/>
        <v>1755442</v>
      </c>
      <c r="CG45" s="18">
        <f t="shared" si="13"/>
        <v>1994155</v>
      </c>
      <c r="CH45" s="19">
        <f t="shared" si="13"/>
        <v>138875</v>
      </c>
      <c r="CI45" s="19">
        <f t="shared" si="13"/>
        <v>198467</v>
      </c>
      <c r="CJ45" s="18">
        <f t="shared" si="13"/>
        <v>267949</v>
      </c>
      <c r="CK45" s="18">
        <f t="shared" si="13"/>
        <v>267949</v>
      </c>
      <c r="CL45" s="19">
        <f t="shared" si="13"/>
        <v>180367</v>
      </c>
      <c r="CM45" s="19">
        <f t="shared" si="13"/>
        <v>231353</v>
      </c>
      <c r="CN45" s="18">
        <f t="shared" si="13"/>
        <v>273721</v>
      </c>
      <c r="CO45" s="18">
        <f t="shared" si="13"/>
        <v>341842</v>
      </c>
      <c r="CP45" s="19">
        <f t="shared" si="13"/>
        <v>607738</v>
      </c>
      <c r="CQ45" s="19">
        <f t="shared" si="13"/>
        <v>611400</v>
      </c>
      <c r="CR45" s="18">
        <f t="shared" si="13"/>
        <v>564.70000000000005</v>
      </c>
      <c r="CS45" s="18">
        <f t="shared" si="13"/>
        <v>564.70000000000005</v>
      </c>
      <c r="CT45" s="19">
        <f t="shared" si="13"/>
        <v>642715</v>
      </c>
      <c r="CU45" s="19">
        <f t="shared" si="13"/>
        <v>791383</v>
      </c>
      <c r="CV45" s="18">
        <f t="shared" si="13"/>
        <v>14349.599999999999</v>
      </c>
      <c r="CW45" s="18">
        <f t="shared" si="13"/>
        <v>41605.4</v>
      </c>
      <c r="CX45" s="19">
        <f t="shared" si="13"/>
        <v>1055657</v>
      </c>
      <c r="CY45" s="19">
        <f t="shared" si="13"/>
        <v>1003509</v>
      </c>
      <c r="CZ45" s="18">
        <f t="shared" si="13"/>
        <v>9999645</v>
      </c>
      <c r="DA45" s="18">
        <f t="shared" si="13"/>
        <v>10170727</v>
      </c>
      <c r="DB45" s="19">
        <f t="shared" si="13"/>
        <v>7704059</v>
      </c>
      <c r="DC45" s="19">
        <f t="shared" si="13"/>
        <v>10785450</v>
      </c>
      <c r="DD45" s="18">
        <f t="shared" si="13"/>
        <v>1246613</v>
      </c>
      <c r="DE45" s="18">
        <f t="shared" si="13"/>
        <v>1040663</v>
      </c>
      <c r="DF45" s="19">
        <f t="shared" si="13"/>
        <v>24463</v>
      </c>
      <c r="DG45" s="19">
        <f t="shared" si="13"/>
        <v>32930</v>
      </c>
      <c r="DH45" s="18">
        <f t="shared" si="13"/>
        <v>5875094</v>
      </c>
      <c r="DI45" s="18">
        <f t="shared" si="13"/>
        <v>5976885</v>
      </c>
      <c r="DJ45" s="19">
        <f t="shared" si="13"/>
        <v>20098051</v>
      </c>
      <c r="DK45" s="19">
        <f t="shared" si="13"/>
        <v>21382590</v>
      </c>
      <c r="DL45" s="18">
        <f t="shared" si="13"/>
        <v>1727230</v>
      </c>
      <c r="DM45" s="18">
        <f t="shared" si="13"/>
        <v>2280073</v>
      </c>
      <c r="DN45" s="19">
        <f t="shared" si="13"/>
        <v>558284</v>
      </c>
      <c r="DO45" s="19">
        <f t="shared" si="13"/>
        <v>681274</v>
      </c>
      <c r="DP45" s="18">
        <f t="shared" si="13"/>
        <v>436842</v>
      </c>
      <c r="DQ45" s="18">
        <f t="shared" si="13"/>
        <v>404374</v>
      </c>
      <c r="DR45" s="19">
        <f t="shared" si="13"/>
        <v>50569</v>
      </c>
      <c r="DS45" s="19">
        <f t="shared" si="13"/>
        <v>51263</v>
      </c>
      <c r="DT45" s="18">
        <f t="shared" si="13"/>
        <v>1219859</v>
      </c>
      <c r="DU45" s="18">
        <f t="shared" si="13"/>
        <v>1245056</v>
      </c>
      <c r="DV45" s="19">
        <f t="shared" si="13"/>
        <v>1428300</v>
      </c>
      <c r="DW45" s="19">
        <f t="shared" si="13"/>
        <v>1986518</v>
      </c>
      <c r="DX45" s="18">
        <f t="shared" si="13"/>
        <v>943943</v>
      </c>
      <c r="DY45" s="18">
        <f t="shared" si="13"/>
        <v>1142043</v>
      </c>
      <c r="DZ45" s="19">
        <f t="shared" si="13"/>
        <v>5046387</v>
      </c>
      <c r="EA45" s="19">
        <f t="shared" si="13"/>
        <v>5223713</v>
      </c>
      <c r="EB45" s="18">
        <f t="shared" si="13"/>
        <v>2443329</v>
      </c>
      <c r="EC45" s="18">
        <f t="shared" ref="EC45:EK45" si="14">EC44+EC41</f>
        <v>3416003</v>
      </c>
      <c r="ED45" s="19">
        <f t="shared" si="14"/>
        <v>798948</v>
      </c>
      <c r="EE45" s="19">
        <f t="shared" si="14"/>
        <v>1015530</v>
      </c>
      <c r="EF45" s="18">
        <f t="shared" si="14"/>
        <v>344219</v>
      </c>
      <c r="EG45" s="18">
        <f t="shared" si="14"/>
        <v>371900</v>
      </c>
      <c r="EH45" s="19">
        <f t="shared" si="14"/>
        <v>1701387</v>
      </c>
      <c r="EI45" s="19">
        <f t="shared" si="14"/>
        <v>1606078</v>
      </c>
      <c r="EJ45" s="18">
        <f t="shared" si="14"/>
        <v>247600</v>
      </c>
      <c r="EK45" s="18">
        <f t="shared" si="14"/>
        <v>258194</v>
      </c>
    </row>
    <row r="46" spans="1:141" s="24" customFormat="1">
      <c r="A46" s="12" t="s">
        <v>43</v>
      </c>
      <c r="B46" s="19">
        <v>713905956.49999976</v>
      </c>
      <c r="C46" s="19">
        <v>1412725488.5999999</v>
      </c>
      <c r="D46" s="18">
        <v>236480058.19999999</v>
      </c>
      <c r="E46" s="18">
        <v>790566300</v>
      </c>
      <c r="F46" s="19">
        <v>62688209</v>
      </c>
      <c r="G46" s="19">
        <v>81817356</v>
      </c>
      <c r="H46" s="18">
        <v>9497985</v>
      </c>
      <c r="I46" s="18">
        <v>10257747</v>
      </c>
      <c r="J46" s="19">
        <v>38518069</v>
      </c>
      <c r="K46" s="19">
        <v>42814519</v>
      </c>
      <c r="L46" s="18">
        <v>55056370</v>
      </c>
      <c r="M46" s="18">
        <v>72151091</v>
      </c>
      <c r="N46" s="19">
        <v>23362212</v>
      </c>
      <c r="O46" s="19">
        <v>26050124</v>
      </c>
      <c r="P46" s="18">
        <v>588070</v>
      </c>
      <c r="Q46" s="18">
        <v>930848</v>
      </c>
      <c r="R46" s="19">
        <v>40507592</v>
      </c>
      <c r="S46" s="19">
        <v>73643695</v>
      </c>
      <c r="T46" s="18">
        <v>11007103</v>
      </c>
      <c r="U46" s="18">
        <v>11515476</v>
      </c>
      <c r="V46" s="19">
        <v>2009193</v>
      </c>
      <c r="W46" s="19">
        <v>2141306</v>
      </c>
      <c r="X46" s="18">
        <v>8237104</v>
      </c>
      <c r="Y46" s="18">
        <v>9078893</v>
      </c>
      <c r="Z46" s="19">
        <v>15095550.300000003</v>
      </c>
      <c r="AA46" s="19">
        <v>15549918.299999999</v>
      </c>
      <c r="AB46" s="18">
        <v>158444</v>
      </c>
      <c r="AC46" s="18">
        <v>161819</v>
      </c>
      <c r="AD46" s="19">
        <v>3657116</v>
      </c>
      <c r="AE46" s="19">
        <v>3677653</v>
      </c>
      <c r="AF46" s="18">
        <v>8155370</v>
      </c>
      <c r="AG46" s="18">
        <v>10108493</v>
      </c>
      <c r="AH46" s="19">
        <v>2312563</v>
      </c>
      <c r="AI46" s="19">
        <v>2848002</v>
      </c>
      <c r="AJ46" s="18">
        <v>147064</v>
      </c>
      <c r="AK46" s="18">
        <v>116835</v>
      </c>
      <c r="AL46" s="19">
        <v>3140349</v>
      </c>
      <c r="AM46" s="19">
        <v>3517617</v>
      </c>
      <c r="AN46" s="18">
        <v>235715</v>
      </c>
      <c r="AO46" s="18">
        <v>220791</v>
      </c>
      <c r="AP46" s="19">
        <v>5042257</v>
      </c>
      <c r="AQ46" s="19">
        <v>6373238</v>
      </c>
      <c r="AR46" s="18">
        <v>1334569</v>
      </c>
      <c r="AS46" s="18">
        <v>1538522</v>
      </c>
      <c r="AT46" s="19">
        <v>2098625</v>
      </c>
      <c r="AU46" s="19">
        <v>2708928</v>
      </c>
      <c r="AV46" s="18">
        <v>7046825</v>
      </c>
      <c r="AW46" s="18">
        <v>9969697</v>
      </c>
      <c r="AX46" s="19">
        <v>564755.6</v>
      </c>
      <c r="AY46" s="19">
        <v>687985.20000000007</v>
      </c>
      <c r="AZ46" s="18">
        <v>638525</v>
      </c>
      <c r="BA46" s="18">
        <v>687216</v>
      </c>
      <c r="BB46" s="19">
        <v>1920806</v>
      </c>
      <c r="BC46" s="19">
        <v>2721261</v>
      </c>
      <c r="BD46" s="18">
        <v>735487</v>
      </c>
      <c r="BE46" s="18">
        <v>705020</v>
      </c>
      <c r="BF46" s="19">
        <v>110893</v>
      </c>
      <c r="BG46" s="19">
        <v>117063</v>
      </c>
      <c r="BH46" s="18">
        <v>361199</v>
      </c>
      <c r="BI46" s="18">
        <v>332528</v>
      </c>
      <c r="BJ46" s="19">
        <v>1029239</v>
      </c>
      <c r="BK46" s="19">
        <v>1089413</v>
      </c>
      <c r="BL46" s="18">
        <v>9335640</v>
      </c>
      <c r="BM46" s="18">
        <v>11682883</v>
      </c>
      <c r="BN46" s="19">
        <v>2926218</v>
      </c>
      <c r="BO46" s="19">
        <v>3176591</v>
      </c>
      <c r="BP46" s="18">
        <v>2370354</v>
      </c>
      <c r="BQ46" s="18">
        <v>2632709</v>
      </c>
      <c r="BR46" s="19">
        <v>1480887</v>
      </c>
      <c r="BS46" s="19">
        <v>1743515</v>
      </c>
      <c r="BT46" s="18">
        <v>130356</v>
      </c>
      <c r="BU46" s="18">
        <v>137498</v>
      </c>
      <c r="BV46" s="19">
        <v>786773</v>
      </c>
      <c r="BW46" s="19">
        <v>941525</v>
      </c>
      <c r="BX46" s="18">
        <v>280933.3</v>
      </c>
      <c r="BY46" s="18">
        <v>280933.3</v>
      </c>
      <c r="BZ46" s="19">
        <v>39057072</v>
      </c>
      <c r="CA46" s="19">
        <v>62774861</v>
      </c>
      <c r="CB46" s="18">
        <v>6046016</v>
      </c>
      <c r="CC46" s="18">
        <v>9629327</v>
      </c>
      <c r="CD46" s="19">
        <v>5446405</v>
      </c>
      <c r="CE46" s="19">
        <v>6108271</v>
      </c>
      <c r="CF46" s="18">
        <v>4324288</v>
      </c>
      <c r="CG46" s="18">
        <v>5393708</v>
      </c>
      <c r="CH46" s="19">
        <v>1488911</v>
      </c>
      <c r="CI46" s="19">
        <v>1449356</v>
      </c>
      <c r="CJ46" s="18">
        <v>1111187</v>
      </c>
      <c r="CK46" s="18">
        <v>1132947</v>
      </c>
      <c r="CL46" s="19">
        <v>1015689</v>
      </c>
      <c r="CM46" s="19">
        <v>1044900</v>
      </c>
      <c r="CN46" s="18">
        <v>682142</v>
      </c>
      <c r="CO46" s="18">
        <v>763692</v>
      </c>
      <c r="CP46" s="19">
        <v>989279</v>
      </c>
      <c r="CQ46" s="19">
        <v>1178209</v>
      </c>
      <c r="CR46" s="18">
        <v>97376.7</v>
      </c>
      <c r="CS46" s="18">
        <v>97376.7</v>
      </c>
      <c r="CT46" s="19">
        <v>978965</v>
      </c>
      <c r="CU46" s="19">
        <v>1069510</v>
      </c>
      <c r="CV46" s="18">
        <v>232956.4</v>
      </c>
      <c r="CW46" s="18">
        <v>252690.1</v>
      </c>
      <c r="CX46" s="19">
        <v>1570151</v>
      </c>
      <c r="CY46" s="19">
        <v>1813048</v>
      </c>
      <c r="CZ46" s="18">
        <v>10787743</v>
      </c>
      <c r="DA46" s="18">
        <v>16672879</v>
      </c>
      <c r="DB46" s="19">
        <v>8823250</v>
      </c>
      <c r="DC46" s="19">
        <v>13453570</v>
      </c>
      <c r="DD46" s="18">
        <v>1399826</v>
      </c>
      <c r="DE46" s="18">
        <v>1928140</v>
      </c>
      <c r="DF46" s="19">
        <v>798660</v>
      </c>
      <c r="DG46" s="19">
        <v>796740</v>
      </c>
      <c r="DH46" s="18">
        <v>13211350</v>
      </c>
      <c r="DI46" s="18">
        <v>15820680</v>
      </c>
      <c r="DJ46" s="19">
        <v>20342112</v>
      </c>
      <c r="DK46" s="19">
        <v>25239881</v>
      </c>
      <c r="DL46" s="18">
        <v>6377441</v>
      </c>
      <c r="DM46" s="18">
        <v>7641297</v>
      </c>
      <c r="DN46" s="19">
        <v>1764194</v>
      </c>
      <c r="DO46" s="19">
        <v>1752590</v>
      </c>
      <c r="DP46" s="18">
        <v>1000374</v>
      </c>
      <c r="DQ46" s="18">
        <v>949467</v>
      </c>
      <c r="DR46" s="19">
        <v>546428</v>
      </c>
      <c r="DS46" s="19">
        <v>556477</v>
      </c>
      <c r="DT46" s="18">
        <v>3545592</v>
      </c>
      <c r="DU46" s="18">
        <v>3620288</v>
      </c>
      <c r="DV46" s="19">
        <v>3604439</v>
      </c>
      <c r="DW46" s="19">
        <v>4331167</v>
      </c>
      <c r="DX46" s="18">
        <v>1816777</v>
      </c>
      <c r="DY46" s="18">
        <v>2104332</v>
      </c>
      <c r="DZ46" s="19">
        <v>5728917</v>
      </c>
      <c r="EA46" s="19">
        <v>6138614</v>
      </c>
      <c r="EB46" s="18">
        <v>4690808</v>
      </c>
      <c r="EC46" s="18">
        <v>6914727</v>
      </c>
      <c r="ED46" s="19">
        <v>2529851</v>
      </c>
      <c r="EE46" s="19">
        <v>2405899</v>
      </c>
      <c r="EF46" s="18">
        <v>1114034</v>
      </c>
      <c r="EG46" s="18">
        <v>1080016</v>
      </c>
      <c r="EH46" s="19">
        <v>2765137</v>
      </c>
      <c r="EI46" s="19">
        <v>2961580</v>
      </c>
      <c r="EJ46" s="18">
        <v>970107</v>
      </c>
      <c r="EK46" s="18">
        <v>954240</v>
      </c>
    </row>
    <row r="47" spans="1:141">
      <c r="B47" s="14"/>
      <c r="C47" s="14"/>
      <c r="D47" s="13"/>
      <c r="E47" s="13"/>
      <c r="F47" s="14"/>
      <c r="G47" s="14"/>
      <c r="H47" s="13"/>
      <c r="I47" s="13"/>
      <c r="J47" s="14"/>
      <c r="K47" s="14"/>
      <c r="L47" s="13"/>
      <c r="M47" s="13"/>
      <c r="N47" s="14"/>
      <c r="O47" s="14"/>
      <c r="P47" s="13"/>
      <c r="Q47" s="13"/>
      <c r="R47" s="14"/>
      <c r="S47" s="14"/>
      <c r="T47" s="13"/>
      <c r="U47" s="13"/>
      <c r="V47" s="14"/>
      <c r="W47" s="14"/>
      <c r="X47" s="13"/>
      <c r="Y47" s="13"/>
      <c r="Z47" s="14"/>
      <c r="AA47" s="14"/>
      <c r="AB47" s="13"/>
      <c r="AC47" s="13"/>
      <c r="AD47" s="14"/>
      <c r="AE47" s="14"/>
      <c r="AF47" s="13"/>
      <c r="AG47" s="13"/>
      <c r="AH47" s="14"/>
      <c r="AI47" s="14"/>
      <c r="AJ47" s="13"/>
      <c r="AK47" s="13"/>
      <c r="AL47" s="14"/>
      <c r="AM47" s="14"/>
      <c r="AN47" s="13"/>
      <c r="AO47" s="13"/>
      <c r="AP47" s="14"/>
      <c r="AQ47" s="14"/>
      <c r="AR47" s="13"/>
      <c r="AS47" s="13"/>
      <c r="AT47" s="14"/>
      <c r="AU47" s="14"/>
      <c r="AV47" s="13"/>
      <c r="AW47" s="13"/>
      <c r="AX47" s="14"/>
      <c r="AY47" s="14"/>
      <c r="AZ47" s="13"/>
      <c r="BA47" s="13"/>
      <c r="BB47" s="14"/>
      <c r="BC47" s="14"/>
      <c r="BD47" s="13"/>
      <c r="BE47" s="13"/>
      <c r="BF47" s="14"/>
      <c r="BG47" s="14"/>
      <c r="BH47" s="13"/>
      <c r="BI47" s="13"/>
      <c r="BJ47" s="14"/>
      <c r="BK47" s="14"/>
      <c r="BL47" s="13"/>
      <c r="BM47" s="13"/>
      <c r="BN47" s="14"/>
      <c r="BO47" s="14"/>
      <c r="BP47" s="13"/>
      <c r="BQ47" s="13"/>
      <c r="BR47" s="14"/>
      <c r="BS47" s="14"/>
      <c r="BT47" s="13"/>
      <c r="BU47" s="13"/>
      <c r="BV47" s="14"/>
      <c r="BW47" s="14"/>
      <c r="BX47" s="13"/>
      <c r="BY47" s="13"/>
      <c r="BZ47" s="14"/>
      <c r="CA47" s="14"/>
      <c r="CB47" s="13"/>
      <c r="CC47" s="13"/>
      <c r="CD47" s="14"/>
      <c r="CE47" s="14"/>
      <c r="CF47" s="13"/>
      <c r="CG47" s="13"/>
      <c r="CH47" s="14"/>
      <c r="CI47" s="14"/>
      <c r="CJ47" s="13"/>
      <c r="CK47" s="13"/>
      <c r="CL47" s="14"/>
      <c r="CM47" s="14"/>
      <c r="CN47" s="13"/>
      <c r="CO47" s="13"/>
      <c r="CP47" s="14"/>
      <c r="CQ47" s="14"/>
      <c r="CR47" s="13"/>
      <c r="CS47" s="13"/>
      <c r="CT47" s="14"/>
      <c r="CU47" s="14"/>
      <c r="CV47" s="13"/>
      <c r="CW47" s="13"/>
      <c r="CX47" s="14"/>
      <c r="CY47" s="14"/>
      <c r="CZ47" s="13"/>
      <c r="DA47" s="13"/>
      <c r="DB47" s="14"/>
      <c r="DC47" s="14"/>
      <c r="DD47" s="13"/>
      <c r="DE47" s="13"/>
      <c r="DF47" s="14"/>
      <c r="DG47" s="14"/>
      <c r="DH47" s="13"/>
      <c r="DI47" s="13"/>
      <c r="DJ47" s="14"/>
      <c r="DK47" s="14"/>
      <c r="DL47" s="13"/>
      <c r="DM47" s="13"/>
      <c r="DN47" s="14"/>
      <c r="DO47" s="14"/>
      <c r="DP47" s="13"/>
      <c r="DQ47" s="13"/>
      <c r="DR47" s="14"/>
      <c r="DS47" s="14"/>
      <c r="DT47" s="13"/>
      <c r="DU47" s="13"/>
      <c r="DV47" s="14"/>
      <c r="DW47" s="14"/>
      <c r="DX47" s="13"/>
      <c r="DY47" s="13"/>
      <c r="DZ47" s="14"/>
      <c r="EA47" s="14"/>
      <c r="EB47" s="13"/>
      <c r="EC47" s="13"/>
      <c r="ED47" s="14"/>
      <c r="EE47" s="14"/>
      <c r="EF47" s="13"/>
      <c r="EG47" s="13"/>
      <c r="EH47" s="14"/>
      <c r="EI47" s="14"/>
      <c r="EJ47" s="13"/>
      <c r="EK47" s="13"/>
    </row>
    <row r="48" spans="1:141">
      <c r="A48" s="12" t="s">
        <v>44</v>
      </c>
      <c r="D48" s="11"/>
      <c r="E48" s="11"/>
      <c r="H48" s="11"/>
      <c r="I48" s="11"/>
      <c r="L48" s="11"/>
      <c r="M48" s="11"/>
      <c r="P48" s="11"/>
      <c r="Q48" s="11"/>
      <c r="T48" s="11"/>
      <c r="U48" s="11"/>
      <c r="X48" s="11"/>
      <c r="Y48" s="11"/>
      <c r="AB48" s="11"/>
      <c r="AC48" s="11"/>
      <c r="AF48" s="11"/>
      <c r="AG48" s="11"/>
      <c r="AJ48" s="11"/>
      <c r="AK48" s="11"/>
      <c r="AN48" s="11"/>
      <c r="AO48" s="11"/>
      <c r="AR48" s="11"/>
      <c r="AS48" s="11"/>
      <c r="AV48" s="11"/>
      <c r="AW48" s="11"/>
      <c r="AZ48" s="11"/>
      <c r="BA48" s="11"/>
      <c r="BD48" s="11"/>
      <c r="BE48" s="11"/>
      <c r="BH48" s="11"/>
      <c r="BI48" s="11"/>
      <c r="BL48" s="11"/>
      <c r="BM48" s="11"/>
      <c r="BP48" s="11"/>
      <c r="BQ48" s="11"/>
      <c r="BT48" s="11"/>
      <c r="BU48" s="11"/>
      <c r="BX48" s="11"/>
      <c r="BY48" s="11"/>
      <c r="CB48" s="11"/>
      <c r="CC48" s="11"/>
      <c r="CF48" s="11"/>
      <c r="CG48" s="11"/>
      <c r="CJ48" s="11"/>
      <c r="CK48" s="11"/>
      <c r="CN48" s="11"/>
      <c r="CO48" s="11"/>
      <c r="CR48" s="11"/>
      <c r="CS48" s="11"/>
      <c r="CV48" s="11"/>
      <c r="CW48" s="11"/>
      <c r="CZ48" s="11"/>
      <c r="DA48" s="11"/>
      <c r="DD48" s="11"/>
      <c r="DE48" s="11"/>
      <c r="DH48" s="11"/>
      <c r="DI48" s="11"/>
      <c r="DL48" s="11"/>
      <c r="DM48" s="11"/>
      <c r="DP48" s="11"/>
      <c r="DQ48" s="11"/>
      <c r="DT48" s="11"/>
      <c r="DU48" s="11"/>
      <c r="DX48" s="11"/>
      <c r="DY48" s="11"/>
      <c r="EB48" s="11"/>
      <c r="EC48" s="11"/>
      <c r="EF48" s="11"/>
      <c r="EG48" s="11"/>
      <c r="EJ48" s="11"/>
      <c r="EK48" s="11"/>
    </row>
    <row r="49" spans="1:141">
      <c r="A49" s="2" t="s">
        <v>45</v>
      </c>
      <c r="B49" s="14">
        <v>-8767650.4000000004</v>
      </c>
      <c r="C49" s="14">
        <v>20814006</v>
      </c>
      <c r="D49" s="13">
        <v>-3849598.9</v>
      </c>
      <c r="E49" s="13">
        <v>23402394.5</v>
      </c>
      <c r="F49" s="14">
        <v>-467849</v>
      </c>
      <c r="G49" s="14">
        <v>95906</v>
      </c>
      <c r="H49" s="13">
        <v>-566409</v>
      </c>
      <c r="I49" s="13">
        <v>-528155</v>
      </c>
      <c r="J49" s="14">
        <v>-59930</v>
      </c>
      <c r="K49" s="14">
        <v>408046</v>
      </c>
      <c r="L49" s="13">
        <v>-1479573</v>
      </c>
      <c r="M49" s="13">
        <v>-708511</v>
      </c>
      <c r="N49" s="14">
        <v>-618276</v>
      </c>
      <c r="O49" s="14">
        <v>-561503</v>
      </c>
      <c r="P49" s="13">
        <v>-1312</v>
      </c>
      <c r="Q49" s="13">
        <v>-1601</v>
      </c>
      <c r="R49" s="14">
        <v>2170393</v>
      </c>
      <c r="S49" s="14">
        <v>-925987</v>
      </c>
      <c r="T49" s="13">
        <v>12186</v>
      </c>
      <c r="U49" s="13">
        <v>102091</v>
      </c>
      <c r="V49" s="14">
        <v>-244094</v>
      </c>
      <c r="W49" s="14">
        <v>-236229</v>
      </c>
      <c r="X49" s="13">
        <v>-83580</v>
      </c>
      <c r="Y49" s="13">
        <v>-106927</v>
      </c>
      <c r="Z49" s="14">
        <v>507252</v>
      </c>
      <c r="AA49" s="14">
        <v>578389</v>
      </c>
      <c r="AB49" s="13">
        <v>-3929</v>
      </c>
      <c r="AC49" s="13">
        <v>-5245</v>
      </c>
      <c r="AD49" s="14">
        <v>216123</v>
      </c>
      <c r="AE49" s="14">
        <v>216108</v>
      </c>
      <c r="AF49" s="13">
        <v>-85793</v>
      </c>
      <c r="AG49" s="13">
        <v>-89804</v>
      </c>
      <c r="AH49" s="14">
        <v>-38682</v>
      </c>
      <c r="AI49" s="14">
        <v>29545</v>
      </c>
      <c r="AJ49" s="13">
        <v>13433</v>
      </c>
      <c r="AK49" s="13">
        <v>11405</v>
      </c>
      <c r="AL49" s="14">
        <v>-110871</v>
      </c>
      <c r="AM49" s="14">
        <v>-87816</v>
      </c>
      <c r="AN49" s="13">
        <v>-36020</v>
      </c>
      <c r="AO49" s="13">
        <v>-39354</v>
      </c>
      <c r="AP49" s="14">
        <v>11012</v>
      </c>
      <c r="AQ49" s="14">
        <v>160041</v>
      </c>
      <c r="AR49" s="13">
        <v>28325</v>
      </c>
      <c r="AS49" s="13">
        <v>24085</v>
      </c>
      <c r="AT49" s="14">
        <v>579</v>
      </c>
      <c r="AU49" s="14">
        <v>73019</v>
      </c>
      <c r="AV49" s="13">
        <v>-568401</v>
      </c>
      <c r="AW49" s="13">
        <v>-396146</v>
      </c>
      <c r="AX49" s="14">
        <v>8045.9</v>
      </c>
      <c r="AY49" s="14">
        <v>34098.6</v>
      </c>
      <c r="AZ49" s="13">
        <v>-40836</v>
      </c>
      <c r="BA49" s="13">
        <v>-29460</v>
      </c>
      <c r="BB49" s="14">
        <v>-45895</v>
      </c>
      <c r="BC49" s="14">
        <v>85056</v>
      </c>
      <c r="BD49" s="13">
        <v>20116</v>
      </c>
      <c r="BE49" s="13">
        <v>33968</v>
      </c>
      <c r="BF49" s="14">
        <v>3646</v>
      </c>
      <c r="BG49" s="14">
        <v>5380</v>
      </c>
      <c r="BH49" s="13">
        <v>3789</v>
      </c>
      <c r="BI49" s="13">
        <v>-1807</v>
      </c>
      <c r="BJ49" s="14">
        <v>-27984</v>
      </c>
      <c r="BK49" s="14">
        <v>-39475</v>
      </c>
      <c r="BL49" s="13">
        <v>-417156</v>
      </c>
      <c r="BM49" s="13">
        <v>-356269</v>
      </c>
      <c r="BN49" s="14">
        <v>31993</v>
      </c>
      <c r="BO49" s="14">
        <v>24789</v>
      </c>
      <c r="BP49" s="13">
        <v>-161330</v>
      </c>
      <c r="BQ49" s="13">
        <v>-97743</v>
      </c>
      <c r="BR49" s="14">
        <v>-109197</v>
      </c>
      <c r="BS49" s="14">
        <v>-55834</v>
      </c>
      <c r="BT49" s="13">
        <v>-21142</v>
      </c>
      <c r="BU49" s="13">
        <v>-16388</v>
      </c>
      <c r="BV49" s="14">
        <v>-57390</v>
      </c>
      <c r="BW49" s="14">
        <v>-64766</v>
      </c>
      <c r="BX49" s="13">
        <v>-33938.1</v>
      </c>
      <c r="BY49" s="13">
        <v>-33938.1</v>
      </c>
      <c r="BZ49" s="14">
        <v>318205</v>
      </c>
      <c r="CA49" s="14">
        <v>752435</v>
      </c>
      <c r="CB49" s="13">
        <v>45735</v>
      </c>
      <c r="CC49" s="13">
        <v>78907</v>
      </c>
      <c r="CD49" s="14">
        <v>-184183</v>
      </c>
      <c r="CE49" s="14">
        <v>-154939</v>
      </c>
      <c r="CF49" s="13">
        <v>-32884</v>
      </c>
      <c r="CG49" s="13">
        <v>-37773</v>
      </c>
      <c r="CH49" s="14">
        <v>122993</v>
      </c>
      <c r="CI49" s="14">
        <v>133483</v>
      </c>
      <c r="CJ49" s="13">
        <v>55666</v>
      </c>
      <c r="CK49" s="13">
        <v>55666</v>
      </c>
      <c r="CL49" s="14">
        <v>35178</v>
      </c>
      <c r="CM49" s="14">
        <v>18261</v>
      </c>
      <c r="CN49" s="13">
        <v>-40410</v>
      </c>
      <c r="CO49" s="13">
        <v>-30726</v>
      </c>
      <c r="CP49" s="14">
        <v>-76854</v>
      </c>
      <c r="CQ49" s="14">
        <v>-64744</v>
      </c>
      <c r="CR49" s="13">
        <v>-32587.4</v>
      </c>
      <c r="CS49" s="13">
        <v>-32587.4</v>
      </c>
      <c r="CT49" s="14">
        <v>-21366</v>
      </c>
      <c r="CU49" s="14">
        <v>-17783</v>
      </c>
      <c r="CV49" s="13">
        <v>31.1</v>
      </c>
      <c r="CW49" s="13">
        <v>-2516.6</v>
      </c>
      <c r="CX49" s="14">
        <v>-23216</v>
      </c>
      <c r="CY49" s="14">
        <v>-24391</v>
      </c>
      <c r="CZ49" s="13">
        <v>-437345</v>
      </c>
      <c r="DA49" s="13">
        <v>222693</v>
      </c>
      <c r="DB49" s="14">
        <v>-286707</v>
      </c>
      <c r="DC49" s="14">
        <v>92089</v>
      </c>
      <c r="DD49" s="13">
        <v>-114590</v>
      </c>
      <c r="DE49" s="13">
        <v>-32283</v>
      </c>
      <c r="DF49" s="14">
        <v>-63320</v>
      </c>
      <c r="DG49" s="14">
        <v>-63835</v>
      </c>
      <c r="DH49" s="13">
        <v>137340</v>
      </c>
      <c r="DI49" s="13">
        <v>393773</v>
      </c>
      <c r="DJ49" s="14">
        <v>-2145341</v>
      </c>
      <c r="DK49" s="14">
        <v>-1790239</v>
      </c>
      <c r="DL49" s="13">
        <v>-63812</v>
      </c>
      <c r="DM49" s="13">
        <v>1728</v>
      </c>
      <c r="DN49" s="14">
        <v>102001</v>
      </c>
      <c r="DO49" s="14">
        <v>112473</v>
      </c>
      <c r="DP49" s="13">
        <v>33449</v>
      </c>
      <c r="DQ49" s="13">
        <v>8711</v>
      </c>
      <c r="DR49" s="14">
        <v>2638</v>
      </c>
      <c r="DS49" s="14">
        <v>3169</v>
      </c>
      <c r="DT49" s="13">
        <v>-15954</v>
      </c>
      <c r="DU49" s="13">
        <v>59784</v>
      </c>
      <c r="DV49" s="14">
        <v>170087</v>
      </c>
      <c r="DW49" s="14">
        <v>171503</v>
      </c>
      <c r="DX49" s="13">
        <v>93989</v>
      </c>
      <c r="DY49" s="13">
        <v>130161</v>
      </c>
      <c r="DZ49" s="14">
        <v>-320391</v>
      </c>
      <c r="EA49" s="14">
        <v>-356549</v>
      </c>
      <c r="EB49" s="13">
        <v>127199</v>
      </c>
      <c r="EC49" s="13">
        <v>297388</v>
      </c>
      <c r="ED49" s="14">
        <v>43892</v>
      </c>
      <c r="EE49" s="14">
        <v>51797</v>
      </c>
      <c r="EF49" s="13">
        <v>11925</v>
      </c>
      <c r="EG49" s="13">
        <v>-4377</v>
      </c>
      <c r="EH49" s="14">
        <v>-81003</v>
      </c>
      <c r="EI49" s="14">
        <v>-39853</v>
      </c>
      <c r="EJ49" s="13">
        <v>-25722</v>
      </c>
      <c r="EK49" s="13">
        <v>-18782</v>
      </c>
    </row>
    <row r="50" spans="1:141">
      <c r="A50" s="15" t="s">
        <v>46</v>
      </c>
      <c r="B50" s="17">
        <v>24290074.700000003</v>
      </c>
      <c r="C50" s="17">
        <v>34351156</v>
      </c>
      <c r="D50" s="16">
        <v>4218289.5999999996</v>
      </c>
      <c r="E50" s="16">
        <v>2701637.9000000004</v>
      </c>
      <c r="F50" s="17">
        <v>1517801</v>
      </c>
      <c r="G50" s="17">
        <v>2083573</v>
      </c>
      <c r="H50" s="16">
        <v>771373</v>
      </c>
      <c r="I50" s="16">
        <v>880734</v>
      </c>
      <c r="J50" s="17">
        <v>2528562</v>
      </c>
      <c r="K50" s="17">
        <v>2708949</v>
      </c>
      <c r="L50" s="16">
        <v>1465341</v>
      </c>
      <c r="M50" s="16">
        <v>2095019</v>
      </c>
      <c r="N50" s="17">
        <v>1555891</v>
      </c>
      <c r="O50" s="17">
        <v>1692910</v>
      </c>
      <c r="P50" s="16">
        <v>4320</v>
      </c>
      <c r="Q50" s="16">
        <v>43708</v>
      </c>
      <c r="R50" s="17">
        <v>-1298381</v>
      </c>
      <c r="S50" s="17">
        <v>3895710</v>
      </c>
      <c r="T50" s="16">
        <v>439580</v>
      </c>
      <c r="U50" s="16">
        <v>590804</v>
      </c>
      <c r="V50" s="17">
        <v>157795</v>
      </c>
      <c r="W50" s="17">
        <v>172090</v>
      </c>
      <c r="X50" s="16">
        <v>454756</v>
      </c>
      <c r="Y50" s="16">
        <v>569251</v>
      </c>
      <c r="Z50" s="17">
        <v>887886.1</v>
      </c>
      <c r="AA50" s="17">
        <v>940596.9</v>
      </c>
      <c r="AB50" s="16">
        <v>779</v>
      </c>
      <c r="AC50" s="16">
        <v>2439</v>
      </c>
      <c r="AD50" s="17">
        <v>-9881</v>
      </c>
      <c r="AE50" s="17">
        <v>-5035</v>
      </c>
      <c r="AF50" s="16">
        <v>558704</v>
      </c>
      <c r="AG50" s="16">
        <v>618303</v>
      </c>
      <c r="AH50" s="17">
        <v>131410</v>
      </c>
      <c r="AI50" s="17">
        <v>151240</v>
      </c>
      <c r="AJ50" s="16">
        <v>208</v>
      </c>
      <c r="AK50" s="16">
        <v>3884</v>
      </c>
      <c r="AL50" s="17">
        <v>240262</v>
      </c>
      <c r="AM50" s="17">
        <v>266060</v>
      </c>
      <c r="AN50" s="16">
        <v>390</v>
      </c>
      <c r="AO50" s="16">
        <v>3767</v>
      </c>
      <c r="AP50" s="17">
        <v>247946</v>
      </c>
      <c r="AQ50" s="17">
        <v>323572</v>
      </c>
      <c r="AR50" s="16">
        <v>79705</v>
      </c>
      <c r="AS50" s="16">
        <v>93911</v>
      </c>
      <c r="AT50" s="17">
        <v>50725</v>
      </c>
      <c r="AU50" s="17">
        <v>28105</v>
      </c>
      <c r="AV50" s="16">
        <v>782024</v>
      </c>
      <c r="AW50" s="16">
        <v>845487</v>
      </c>
      <c r="AX50" s="17">
        <v>15084.8</v>
      </c>
      <c r="AY50" s="17">
        <v>21917.9</v>
      </c>
      <c r="AZ50" s="16">
        <v>21607</v>
      </c>
      <c r="BA50" s="16">
        <v>35928</v>
      </c>
      <c r="BB50" s="17">
        <v>158944</v>
      </c>
      <c r="BC50" s="17">
        <v>198780</v>
      </c>
      <c r="BD50" s="16">
        <v>15289</v>
      </c>
      <c r="BE50" s="16">
        <v>3027</v>
      </c>
      <c r="BF50" s="17">
        <v>614</v>
      </c>
      <c r="BG50" s="17">
        <v>2239</v>
      </c>
      <c r="BH50" s="16">
        <v>2797</v>
      </c>
      <c r="BI50" s="16">
        <v>1172</v>
      </c>
      <c r="BJ50" s="17">
        <v>56984</v>
      </c>
      <c r="BK50" s="17">
        <v>77143</v>
      </c>
      <c r="BL50" s="16">
        <v>672269</v>
      </c>
      <c r="BM50" s="16">
        <v>814567</v>
      </c>
      <c r="BN50" s="17">
        <v>69907</v>
      </c>
      <c r="BO50" s="17">
        <v>127251</v>
      </c>
      <c r="BP50" s="16">
        <v>173629</v>
      </c>
      <c r="BQ50" s="16">
        <v>139472</v>
      </c>
      <c r="BR50" s="17">
        <v>78313</v>
      </c>
      <c r="BS50" s="17">
        <v>80122</v>
      </c>
      <c r="BT50" s="16">
        <v>1313</v>
      </c>
      <c r="BU50" s="16">
        <v>5909</v>
      </c>
      <c r="BV50" s="17">
        <v>29246</v>
      </c>
      <c r="BW50" s="17">
        <v>41965</v>
      </c>
      <c r="BX50" s="16">
        <v>7841</v>
      </c>
      <c r="BY50" s="16">
        <v>7841</v>
      </c>
      <c r="BZ50" s="17">
        <v>1787576</v>
      </c>
      <c r="CA50" s="17">
        <v>3153685</v>
      </c>
      <c r="CB50" s="16">
        <v>469820</v>
      </c>
      <c r="CC50" s="16">
        <v>739167</v>
      </c>
      <c r="CD50" s="17">
        <v>415312</v>
      </c>
      <c r="CE50" s="17">
        <v>486131</v>
      </c>
      <c r="CF50" s="16">
        <v>250538</v>
      </c>
      <c r="CG50" s="16">
        <v>342589</v>
      </c>
      <c r="CH50" s="17">
        <v>29431</v>
      </c>
      <c r="CI50" s="17">
        <v>25755</v>
      </c>
      <c r="CJ50" s="16">
        <v>34491</v>
      </c>
      <c r="CK50" s="16">
        <v>36822</v>
      </c>
      <c r="CL50" s="17">
        <v>28252</v>
      </c>
      <c r="CM50" s="17">
        <v>45036</v>
      </c>
      <c r="CN50" s="16">
        <v>38689</v>
      </c>
      <c r="CO50" s="16">
        <v>37841</v>
      </c>
      <c r="CP50" s="17">
        <v>57028</v>
      </c>
      <c r="CQ50" s="17">
        <v>80484</v>
      </c>
      <c r="CR50" s="16">
        <v>719.6</v>
      </c>
      <c r="CS50" s="16">
        <v>719.6</v>
      </c>
      <c r="CT50" s="17">
        <v>46107</v>
      </c>
      <c r="CU50" s="17">
        <v>50827</v>
      </c>
      <c r="CV50" s="16">
        <v>6231.6</v>
      </c>
      <c r="CW50" s="16">
        <v>10619.7</v>
      </c>
      <c r="CX50" s="17">
        <v>80077</v>
      </c>
      <c r="CY50" s="17">
        <v>103038</v>
      </c>
      <c r="CZ50" s="16">
        <v>831472</v>
      </c>
      <c r="DA50" s="16">
        <v>1091068</v>
      </c>
      <c r="DB50" s="17">
        <v>724678</v>
      </c>
      <c r="DC50" s="17">
        <v>978325</v>
      </c>
      <c r="DD50" s="16">
        <v>60209</v>
      </c>
      <c r="DE50" s="16">
        <v>79782</v>
      </c>
      <c r="DF50" s="17">
        <v>44979</v>
      </c>
      <c r="DG50" s="17">
        <v>45544</v>
      </c>
      <c r="DH50" s="16">
        <v>487399</v>
      </c>
      <c r="DI50" s="16">
        <v>772213</v>
      </c>
      <c r="DJ50" s="17">
        <v>1350580</v>
      </c>
      <c r="DK50" s="17">
        <v>2003678</v>
      </c>
      <c r="DL50" s="16">
        <v>334234</v>
      </c>
      <c r="DM50" s="16">
        <v>429480</v>
      </c>
      <c r="DN50" s="17">
        <v>41865</v>
      </c>
      <c r="DO50" s="17">
        <v>44315</v>
      </c>
      <c r="DP50" s="16">
        <v>-26247</v>
      </c>
      <c r="DQ50" s="16">
        <v>6072</v>
      </c>
      <c r="DR50" s="17">
        <v>12323</v>
      </c>
      <c r="DS50" s="17">
        <v>18691</v>
      </c>
      <c r="DT50" s="16">
        <v>170707</v>
      </c>
      <c r="DU50" s="16">
        <v>168966</v>
      </c>
      <c r="DV50" s="17">
        <v>127525</v>
      </c>
      <c r="DW50" s="17">
        <v>220337</v>
      </c>
      <c r="DX50" s="16">
        <v>-62093</v>
      </c>
      <c r="DY50" s="16">
        <v>-23024</v>
      </c>
      <c r="DZ50" s="17">
        <v>451832</v>
      </c>
      <c r="EA50" s="17">
        <v>490289</v>
      </c>
      <c r="EB50" s="16">
        <v>207507</v>
      </c>
      <c r="EC50" s="16">
        <v>316211</v>
      </c>
      <c r="ED50" s="17">
        <v>81908</v>
      </c>
      <c r="EE50" s="17">
        <v>121644</v>
      </c>
      <c r="EF50" s="16">
        <v>19013</v>
      </c>
      <c r="EG50" s="16">
        <v>39133</v>
      </c>
      <c r="EH50" s="17">
        <v>78297</v>
      </c>
      <c r="EI50" s="17">
        <v>141827</v>
      </c>
      <c r="EJ50" s="16">
        <v>20291</v>
      </c>
      <c r="EK50" s="16">
        <v>29841</v>
      </c>
    </row>
    <row r="51" spans="1:141" s="24" customFormat="1">
      <c r="A51" s="12" t="s">
        <v>47</v>
      </c>
      <c r="B51" s="19">
        <v>15522424.299999999</v>
      </c>
      <c r="C51" s="19">
        <v>55165162</v>
      </c>
      <c r="D51" s="18">
        <v>368690.70000000019</v>
      </c>
      <c r="E51" s="18">
        <v>26104032.399999999</v>
      </c>
      <c r="F51" s="19">
        <v>1049952</v>
      </c>
      <c r="G51" s="19">
        <v>2179479</v>
      </c>
      <c r="H51" s="18">
        <v>204964</v>
      </c>
      <c r="I51" s="18">
        <v>352579</v>
      </c>
      <c r="J51" s="19">
        <v>2468632</v>
      </c>
      <c r="K51" s="19">
        <v>3116995</v>
      </c>
      <c r="L51" s="18">
        <v>-14232</v>
      </c>
      <c r="M51" s="18">
        <v>1386508</v>
      </c>
      <c r="N51" s="19">
        <v>937615</v>
      </c>
      <c r="O51" s="19">
        <v>1131407</v>
      </c>
      <c r="P51" s="18">
        <v>3008</v>
      </c>
      <c r="Q51" s="18">
        <v>42107</v>
      </c>
      <c r="R51" s="19">
        <v>872011.99999999953</v>
      </c>
      <c r="S51" s="19">
        <v>2969723</v>
      </c>
      <c r="T51" s="18">
        <v>451766</v>
      </c>
      <c r="U51" s="18">
        <v>692895</v>
      </c>
      <c r="V51" s="19">
        <v>-86299</v>
      </c>
      <c r="W51" s="19">
        <v>-64139</v>
      </c>
      <c r="X51" s="18">
        <v>371176</v>
      </c>
      <c r="Y51" s="18">
        <v>462324</v>
      </c>
      <c r="Z51" s="19">
        <v>1395138.1</v>
      </c>
      <c r="AA51" s="19">
        <v>1518985.9</v>
      </c>
      <c r="AB51" s="18">
        <v>-3150</v>
      </c>
      <c r="AC51" s="18">
        <v>-2806</v>
      </c>
      <c r="AD51" s="19">
        <v>206242</v>
      </c>
      <c r="AE51" s="19">
        <v>211073</v>
      </c>
      <c r="AF51" s="18">
        <v>472911</v>
      </c>
      <c r="AG51" s="18">
        <v>528499</v>
      </c>
      <c r="AH51" s="19">
        <v>92728</v>
      </c>
      <c r="AI51" s="19">
        <v>180785</v>
      </c>
      <c r="AJ51" s="18">
        <v>13641</v>
      </c>
      <c r="AK51" s="18">
        <v>15289</v>
      </c>
      <c r="AL51" s="19">
        <v>129391</v>
      </c>
      <c r="AM51" s="19">
        <v>178244</v>
      </c>
      <c r="AN51" s="18">
        <v>-35630</v>
      </c>
      <c r="AO51" s="18">
        <v>-35587</v>
      </c>
      <c r="AP51" s="19">
        <v>258958</v>
      </c>
      <c r="AQ51" s="19">
        <v>483613</v>
      </c>
      <c r="AR51" s="18">
        <v>108030</v>
      </c>
      <c r="AS51" s="18">
        <v>117996</v>
      </c>
      <c r="AT51" s="19">
        <v>51304</v>
      </c>
      <c r="AU51" s="19">
        <v>101124</v>
      </c>
      <c r="AV51" s="18">
        <v>213623</v>
      </c>
      <c r="AW51" s="18">
        <v>449341</v>
      </c>
      <c r="AX51" s="19">
        <v>23130.7</v>
      </c>
      <c r="AY51" s="19">
        <v>56016.5</v>
      </c>
      <c r="AZ51" s="18">
        <v>-19229</v>
      </c>
      <c r="BA51" s="18">
        <v>6468</v>
      </c>
      <c r="BB51" s="19">
        <v>113049</v>
      </c>
      <c r="BC51" s="19">
        <v>283836</v>
      </c>
      <c r="BD51" s="18">
        <v>35405</v>
      </c>
      <c r="BE51" s="18">
        <v>36995</v>
      </c>
      <c r="BF51" s="19">
        <v>4260</v>
      </c>
      <c r="BG51" s="19">
        <v>7619</v>
      </c>
      <c r="BH51" s="18">
        <v>6586</v>
      </c>
      <c r="BI51" s="18">
        <v>-635</v>
      </c>
      <c r="BJ51" s="19">
        <v>29000</v>
      </c>
      <c r="BK51" s="19">
        <v>37668</v>
      </c>
      <c r="BL51" s="18">
        <v>255113</v>
      </c>
      <c r="BM51" s="18">
        <v>458298</v>
      </c>
      <c r="BN51" s="19">
        <v>101900</v>
      </c>
      <c r="BO51" s="19">
        <v>152040</v>
      </c>
      <c r="BP51" s="18">
        <v>12299</v>
      </c>
      <c r="BQ51" s="18">
        <v>41729</v>
      </c>
      <c r="BR51" s="19">
        <v>-30884</v>
      </c>
      <c r="BS51" s="19">
        <v>24288</v>
      </c>
      <c r="BT51" s="18">
        <v>-19829</v>
      </c>
      <c r="BU51" s="18">
        <v>-10479</v>
      </c>
      <c r="BV51" s="19">
        <v>-28144</v>
      </c>
      <c r="BW51" s="19">
        <v>-22801</v>
      </c>
      <c r="BX51" s="18">
        <v>-26097.1</v>
      </c>
      <c r="BY51" s="18">
        <v>-26097.1</v>
      </c>
      <c r="BZ51" s="19">
        <v>2105781</v>
      </c>
      <c r="CA51" s="19">
        <v>3906120</v>
      </c>
      <c r="CB51" s="18">
        <v>515555</v>
      </c>
      <c r="CC51" s="18">
        <v>818074</v>
      </c>
      <c r="CD51" s="19">
        <v>231129</v>
      </c>
      <c r="CE51" s="19">
        <v>331192</v>
      </c>
      <c r="CF51" s="18">
        <v>217654</v>
      </c>
      <c r="CG51" s="18">
        <v>304816</v>
      </c>
      <c r="CH51" s="19">
        <v>152424</v>
      </c>
      <c r="CI51" s="19">
        <v>159238</v>
      </c>
      <c r="CJ51" s="18">
        <v>90157</v>
      </c>
      <c r="CK51" s="18">
        <v>92488</v>
      </c>
      <c r="CL51" s="19">
        <v>63430</v>
      </c>
      <c r="CM51" s="19">
        <v>63297</v>
      </c>
      <c r="CN51" s="18">
        <v>-1721</v>
      </c>
      <c r="CO51" s="18">
        <v>7115</v>
      </c>
      <c r="CP51" s="19">
        <v>-19826</v>
      </c>
      <c r="CQ51" s="19">
        <v>15740</v>
      </c>
      <c r="CR51" s="18">
        <v>-31867.800000000003</v>
      </c>
      <c r="CS51" s="18">
        <v>-31867.800000000003</v>
      </c>
      <c r="CT51" s="19">
        <v>24741</v>
      </c>
      <c r="CU51" s="19">
        <v>33044</v>
      </c>
      <c r="CV51" s="18">
        <v>6262.7000000000007</v>
      </c>
      <c r="CW51" s="18">
        <v>8103.1</v>
      </c>
      <c r="CX51" s="19">
        <v>56861</v>
      </c>
      <c r="CY51" s="19">
        <v>78647</v>
      </c>
      <c r="CZ51" s="18">
        <v>394127</v>
      </c>
      <c r="DA51" s="18">
        <v>1313761</v>
      </c>
      <c r="DB51" s="19">
        <v>437971</v>
      </c>
      <c r="DC51" s="19">
        <v>1070414</v>
      </c>
      <c r="DD51" s="18">
        <v>-54381</v>
      </c>
      <c r="DE51" s="18">
        <v>47499</v>
      </c>
      <c r="DF51" s="19">
        <v>-18341</v>
      </c>
      <c r="DG51" s="19">
        <v>-18291</v>
      </c>
      <c r="DH51" s="18">
        <v>624739</v>
      </c>
      <c r="DI51" s="18">
        <v>1165986</v>
      </c>
      <c r="DJ51" s="19">
        <v>-794761</v>
      </c>
      <c r="DK51" s="19">
        <v>213439</v>
      </c>
      <c r="DL51" s="18">
        <v>270422</v>
      </c>
      <c r="DM51" s="18">
        <v>431208</v>
      </c>
      <c r="DN51" s="19">
        <v>143866</v>
      </c>
      <c r="DO51" s="19">
        <v>156788</v>
      </c>
      <c r="DP51" s="18">
        <v>7202</v>
      </c>
      <c r="DQ51" s="18">
        <v>14783</v>
      </c>
      <c r="DR51" s="19">
        <v>14961</v>
      </c>
      <c r="DS51" s="19">
        <v>21860</v>
      </c>
      <c r="DT51" s="18">
        <v>154753</v>
      </c>
      <c r="DU51" s="18">
        <v>228750</v>
      </c>
      <c r="DV51" s="19">
        <v>297612</v>
      </c>
      <c r="DW51" s="19">
        <v>391840</v>
      </c>
      <c r="DX51" s="18">
        <v>31896</v>
      </c>
      <c r="DY51" s="18">
        <v>107137</v>
      </c>
      <c r="DZ51" s="19">
        <v>131441</v>
      </c>
      <c r="EA51" s="19">
        <v>133740</v>
      </c>
      <c r="EB51" s="18">
        <v>334706</v>
      </c>
      <c r="EC51" s="18">
        <v>613599</v>
      </c>
      <c r="ED51" s="19">
        <v>125800</v>
      </c>
      <c r="EE51" s="19">
        <v>173441</v>
      </c>
      <c r="EF51" s="18">
        <v>30938</v>
      </c>
      <c r="EG51" s="18">
        <v>34756</v>
      </c>
      <c r="EH51" s="19">
        <v>-2706</v>
      </c>
      <c r="EI51" s="19">
        <v>101974</v>
      </c>
      <c r="EJ51" s="18">
        <v>-5431</v>
      </c>
      <c r="EK51" s="18">
        <v>11059</v>
      </c>
    </row>
    <row r="52" spans="1:141">
      <c r="A52" s="15" t="s">
        <v>48</v>
      </c>
      <c r="B52" s="17">
        <v>-3222023.3000000017</v>
      </c>
      <c r="C52" s="17">
        <v>-3977808.6999999993</v>
      </c>
      <c r="D52" s="16">
        <v>-2094452</v>
      </c>
      <c r="E52" s="16">
        <v>-2195309</v>
      </c>
      <c r="F52" s="17">
        <v>733967</v>
      </c>
      <c r="G52" s="17">
        <v>729038</v>
      </c>
      <c r="H52" s="16">
        <v>-93038</v>
      </c>
      <c r="I52" s="16">
        <v>-103199</v>
      </c>
      <c r="J52" s="17">
        <v>-46811</v>
      </c>
      <c r="K52" s="17">
        <v>-43515</v>
      </c>
      <c r="L52" s="16">
        <v>-63575</v>
      </c>
      <c r="M52" s="16">
        <v>-51582</v>
      </c>
      <c r="N52" s="17">
        <v>-495256</v>
      </c>
      <c r="O52" s="17">
        <v>-446167</v>
      </c>
      <c r="P52" s="16">
        <v>-61677</v>
      </c>
      <c r="Q52" s="16">
        <v>-64132</v>
      </c>
      <c r="R52" s="17">
        <v>717356</v>
      </c>
      <c r="S52" s="17">
        <v>74750</v>
      </c>
      <c r="T52" s="16">
        <v>-15245</v>
      </c>
      <c r="U52" s="16">
        <v>-27784</v>
      </c>
      <c r="V52" s="17">
        <v>23185</v>
      </c>
      <c r="W52" s="17">
        <v>19271</v>
      </c>
      <c r="X52" s="16">
        <v>51004</v>
      </c>
      <c r="Y52" s="16">
        <v>73827</v>
      </c>
      <c r="Z52" s="17">
        <v>-476099.2</v>
      </c>
      <c r="AA52" s="17">
        <v>-441432.6</v>
      </c>
      <c r="AB52" s="16">
        <v>-19251</v>
      </c>
      <c r="AC52" s="16">
        <v>-19249</v>
      </c>
      <c r="AD52" s="17">
        <v>10765</v>
      </c>
      <c r="AE52" s="17">
        <v>10765</v>
      </c>
      <c r="AF52" s="16">
        <v>-62177</v>
      </c>
      <c r="AG52" s="16">
        <v>9562</v>
      </c>
      <c r="AH52" s="17">
        <v>-13156</v>
      </c>
      <c r="AI52" s="17">
        <v>-31337</v>
      </c>
      <c r="AJ52" s="16">
        <v>9188</v>
      </c>
      <c r="AK52" s="16">
        <v>9225</v>
      </c>
      <c r="AL52" s="17">
        <v>-4931</v>
      </c>
      <c r="AM52" s="17">
        <v>730</v>
      </c>
      <c r="AN52" s="16">
        <v>5635</v>
      </c>
      <c r="AO52" s="16">
        <v>5635</v>
      </c>
      <c r="AP52" s="17">
        <v>2620</v>
      </c>
      <c r="AQ52" s="17">
        <v>5118</v>
      </c>
      <c r="AR52" s="16">
        <v>7953</v>
      </c>
      <c r="AS52" s="16">
        <v>21278</v>
      </c>
      <c r="AT52" s="17">
        <v>-42670</v>
      </c>
      <c r="AU52" s="17">
        <v>-44219</v>
      </c>
      <c r="AV52" s="16">
        <v>-359916</v>
      </c>
      <c r="AW52" s="16">
        <v>-316000</v>
      </c>
      <c r="AX52" s="17">
        <v>-15961.9</v>
      </c>
      <c r="AY52" s="17">
        <v>-7665.5</v>
      </c>
      <c r="AZ52" s="16">
        <v>-52003</v>
      </c>
      <c r="BA52" s="16">
        <v>-51880</v>
      </c>
      <c r="BB52" s="17">
        <v>-8745</v>
      </c>
      <c r="BC52" s="17">
        <v>-54478</v>
      </c>
      <c r="BD52" s="16">
        <v>11743</v>
      </c>
      <c r="BE52" s="16">
        <v>14104</v>
      </c>
      <c r="BF52" s="17">
        <v>-2651</v>
      </c>
      <c r="BG52" s="17">
        <v>4615</v>
      </c>
      <c r="BH52" s="16">
        <v>-3951</v>
      </c>
      <c r="BI52" s="16">
        <v>-7987</v>
      </c>
      <c r="BJ52" s="17">
        <v>-53</v>
      </c>
      <c r="BK52" s="17">
        <v>-306</v>
      </c>
      <c r="BL52" s="16">
        <v>144247</v>
      </c>
      <c r="BM52" s="16">
        <v>150491</v>
      </c>
      <c r="BN52" s="17">
        <v>83586</v>
      </c>
      <c r="BO52" s="17">
        <v>85245</v>
      </c>
      <c r="BP52" s="16">
        <v>-12811</v>
      </c>
      <c r="BQ52" s="16">
        <v>-10780</v>
      </c>
      <c r="BR52" s="17">
        <v>32217</v>
      </c>
      <c r="BS52" s="17">
        <v>25131</v>
      </c>
      <c r="BT52" s="16">
        <v>1372</v>
      </c>
      <c r="BU52" s="16">
        <v>1327</v>
      </c>
      <c r="BV52" s="17">
        <v>18748</v>
      </c>
      <c r="BW52" s="17">
        <v>25169</v>
      </c>
      <c r="BX52" s="16">
        <v>-22772.2</v>
      </c>
      <c r="BY52" s="16">
        <v>-22772.2</v>
      </c>
      <c r="BZ52" s="17">
        <v>-663565</v>
      </c>
      <c r="CA52" s="17">
        <v>-767726.39999999991</v>
      </c>
      <c r="CB52" s="16">
        <v>-96614</v>
      </c>
      <c r="CC52" s="16">
        <v>-75410</v>
      </c>
      <c r="CD52" s="17">
        <v>14798</v>
      </c>
      <c r="CE52" s="17">
        <v>34562</v>
      </c>
      <c r="CF52" s="16">
        <v>-524</v>
      </c>
      <c r="CG52" s="16">
        <v>5601</v>
      </c>
      <c r="CH52" s="17">
        <v>-48240</v>
      </c>
      <c r="CI52" s="17">
        <v>-48238</v>
      </c>
      <c r="CJ52" s="16">
        <v>15443</v>
      </c>
      <c r="CK52" s="16">
        <v>15443</v>
      </c>
      <c r="CL52" s="17">
        <v>-33782</v>
      </c>
      <c r="CM52" s="17">
        <v>4548</v>
      </c>
      <c r="CN52" s="16">
        <v>19348</v>
      </c>
      <c r="CO52" s="16">
        <v>23866</v>
      </c>
      <c r="CP52" s="17">
        <v>-24823</v>
      </c>
      <c r="CQ52" s="17">
        <v>-20814</v>
      </c>
      <c r="CR52" s="16">
        <v>-2342</v>
      </c>
      <c r="CS52" s="16">
        <v>-2342</v>
      </c>
      <c r="CT52" s="17">
        <v>-3253</v>
      </c>
      <c r="CU52" s="17">
        <v>-1313</v>
      </c>
      <c r="CV52" s="16">
        <v>-13453</v>
      </c>
      <c r="CW52" s="16">
        <v>-15651</v>
      </c>
      <c r="CX52" s="17">
        <v>-1213</v>
      </c>
      <c r="CY52" s="17">
        <v>16303</v>
      </c>
      <c r="CZ52" s="16">
        <v>136032</v>
      </c>
      <c r="DA52" s="16">
        <v>64768</v>
      </c>
      <c r="DB52" s="17">
        <v>-241232</v>
      </c>
      <c r="DC52" s="17">
        <v>-272587</v>
      </c>
      <c r="DD52" s="16">
        <v>-4306</v>
      </c>
      <c r="DE52" s="16">
        <v>-6026</v>
      </c>
      <c r="DF52" s="17">
        <v>-8472</v>
      </c>
      <c r="DG52" s="17">
        <v>-8470</v>
      </c>
      <c r="DH52" s="16">
        <v>40944</v>
      </c>
      <c r="DI52" s="16">
        <v>-15287</v>
      </c>
      <c r="DJ52" s="17">
        <v>-92245</v>
      </c>
      <c r="DK52" s="17">
        <v>-269728</v>
      </c>
      <c r="DL52" s="16">
        <v>-32982</v>
      </c>
      <c r="DM52" s="16">
        <v>-68097</v>
      </c>
      <c r="DN52" s="17">
        <v>-22730</v>
      </c>
      <c r="DO52" s="17">
        <v>-27674</v>
      </c>
      <c r="DP52" s="16">
        <v>15137</v>
      </c>
      <c r="DQ52" s="16">
        <v>-1514</v>
      </c>
      <c r="DR52" s="17">
        <v>6168</v>
      </c>
      <c r="DS52" s="17">
        <v>6258</v>
      </c>
      <c r="DT52" s="16">
        <v>-32254</v>
      </c>
      <c r="DU52" s="16">
        <v>-33253</v>
      </c>
      <c r="DV52" s="17">
        <v>-66071</v>
      </c>
      <c r="DW52" s="17">
        <v>-86659</v>
      </c>
      <c r="DX52" s="16">
        <v>-101235</v>
      </c>
      <c r="DY52" s="16">
        <v>-114028</v>
      </c>
      <c r="DZ52" s="17">
        <v>134159</v>
      </c>
      <c r="EA52" s="17">
        <v>130461</v>
      </c>
      <c r="EB52" s="16">
        <v>-80908</v>
      </c>
      <c r="EC52" s="16">
        <v>115165</v>
      </c>
      <c r="ED52" s="17">
        <v>9707</v>
      </c>
      <c r="EE52" s="17">
        <v>33625</v>
      </c>
      <c r="EF52" s="16">
        <v>34996</v>
      </c>
      <c r="EG52" s="16">
        <v>36543</v>
      </c>
      <c r="EH52" s="17">
        <v>24075</v>
      </c>
      <c r="EI52" s="17">
        <v>36166</v>
      </c>
      <c r="EJ52" s="16">
        <v>11030</v>
      </c>
      <c r="EK52" s="16">
        <v>8213</v>
      </c>
    </row>
    <row r="53" spans="1:141" s="24" customFormat="1">
      <c r="A53" s="12" t="s">
        <v>49</v>
      </c>
      <c r="B53" s="19">
        <v>12300400.999999996</v>
      </c>
      <c r="C53" s="19">
        <v>51187353.299999997</v>
      </c>
      <c r="D53" s="18">
        <v>-1725761.2999999998</v>
      </c>
      <c r="E53" s="18">
        <v>23908723.399999999</v>
      </c>
      <c r="F53" s="19">
        <v>1783919</v>
      </c>
      <c r="G53" s="19">
        <v>2908517</v>
      </c>
      <c r="H53" s="18">
        <v>111926</v>
      </c>
      <c r="I53" s="18">
        <v>249380</v>
      </c>
      <c r="J53" s="19">
        <v>2421821</v>
      </c>
      <c r="K53" s="19">
        <v>3073480</v>
      </c>
      <c r="L53" s="18">
        <v>-77807</v>
      </c>
      <c r="M53" s="18">
        <v>1334926</v>
      </c>
      <c r="N53" s="19">
        <v>442359</v>
      </c>
      <c r="O53" s="19">
        <v>685240</v>
      </c>
      <c r="P53" s="18">
        <v>-58669</v>
      </c>
      <c r="Q53" s="18">
        <v>-22025</v>
      </c>
      <c r="R53" s="19">
        <v>1589367.9999999995</v>
      </c>
      <c r="S53" s="19">
        <v>3044473</v>
      </c>
      <c r="T53" s="18">
        <v>436521</v>
      </c>
      <c r="U53" s="18">
        <v>665111</v>
      </c>
      <c r="V53" s="19">
        <v>-63114</v>
      </c>
      <c r="W53" s="19">
        <v>-44868</v>
      </c>
      <c r="X53" s="18">
        <v>422180</v>
      </c>
      <c r="Y53" s="18">
        <v>536151</v>
      </c>
      <c r="Z53" s="19">
        <v>919038.90000000014</v>
      </c>
      <c r="AA53" s="19">
        <v>1077553.2999999998</v>
      </c>
      <c r="AB53" s="18">
        <v>-22401</v>
      </c>
      <c r="AC53" s="18">
        <v>-22055</v>
      </c>
      <c r="AD53" s="19">
        <v>217007</v>
      </c>
      <c r="AE53" s="19">
        <v>221838</v>
      </c>
      <c r="AF53" s="18">
        <v>410734</v>
      </c>
      <c r="AG53" s="18">
        <v>538061</v>
      </c>
      <c r="AH53" s="19">
        <v>79572</v>
      </c>
      <c r="AI53" s="19">
        <v>149448</v>
      </c>
      <c r="AJ53" s="18">
        <v>22829</v>
      </c>
      <c r="AK53" s="18">
        <v>24514</v>
      </c>
      <c r="AL53" s="19">
        <v>124460</v>
      </c>
      <c r="AM53" s="19">
        <v>178974</v>
      </c>
      <c r="AN53" s="18">
        <v>-29995</v>
      </c>
      <c r="AO53" s="18">
        <v>-29952</v>
      </c>
      <c r="AP53" s="19">
        <v>261578</v>
      </c>
      <c r="AQ53" s="19">
        <v>488731</v>
      </c>
      <c r="AR53" s="18">
        <v>115983</v>
      </c>
      <c r="AS53" s="18">
        <v>139274</v>
      </c>
      <c r="AT53" s="19">
        <v>8634</v>
      </c>
      <c r="AU53" s="19">
        <v>56905</v>
      </c>
      <c r="AV53" s="18">
        <v>-146293</v>
      </c>
      <c r="AW53" s="18">
        <v>133341</v>
      </c>
      <c r="AX53" s="19">
        <v>7168.8000000000011</v>
      </c>
      <c r="AY53" s="19">
        <v>48351</v>
      </c>
      <c r="AZ53" s="18">
        <v>-71232</v>
      </c>
      <c r="BA53" s="18">
        <v>-45412</v>
      </c>
      <c r="BB53" s="19">
        <v>104304</v>
      </c>
      <c r="BC53" s="19">
        <v>229358</v>
      </c>
      <c r="BD53" s="18">
        <v>47148</v>
      </c>
      <c r="BE53" s="18">
        <v>51099</v>
      </c>
      <c r="BF53" s="19">
        <v>1609</v>
      </c>
      <c r="BG53" s="19">
        <v>12234</v>
      </c>
      <c r="BH53" s="18">
        <v>2635</v>
      </c>
      <c r="BI53" s="18">
        <v>-8622</v>
      </c>
      <c r="BJ53" s="19">
        <v>28947</v>
      </c>
      <c r="BK53" s="19">
        <v>37362</v>
      </c>
      <c r="BL53" s="18">
        <v>399360</v>
      </c>
      <c r="BM53" s="18">
        <v>608789</v>
      </c>
      <c r="BN53" s="19">
        <v>185486</v>
      </c>
      <c r="BO53" s="19">
        <v>237285</v>
      </c>
      <c r="BP53" s="18">
        <v>-512</v>
      </c>
      <c r="BQ53" s="18">
        <v>30949</v>
      </c>
      <c r="BR53" s="19">
        <v>1333</v>
      </c>
      <c r="BS53" s="19">
        <v>49419</v>
      </c>
      <c r="BT53" s="18">
        <v>-18457</v>
      </c>
      <c r="BU53" s="18">
        <v>-9152</v>
      </c>
      <c r="BV53" s="19">
        <v>-9396</v>
      </c>
      <c r="BW53" s="19">
        <v>2368</v>
      </c>
      <c r="BX53" s="18">
        <v>-48869.3</v>
      </c>
      <c r="BY53" s="18">
        <v>-48869.3</v>
      </c>
      <c r="BZ53" s="19">
        <v>1442216</v>
      </c>
      <c r="CA53" s="19">
        <v>3138393.6</v>
      </c>
      <c r="CB53" s="18">
        <v>418941</v>
      </c>
      <c r="CC53" s="18">
        <v>742664</v>
      </c>
      <c r="CD53" s="19">
        <v>245927</v>
      </c>
      <c r="CE53" s="19">
        <v>365754</v>
      </c>
      <c r="CF53" s="18">
        <v>217130</v>
      </c>
      <c r="CG53" s="18">
        <v>310417</v>
      </c>
      <c r="CH53" s="19">
        <v>104184</v>
      </c>
      <c r="CI53" s="19">
        <v>111000</v>
      </c>
      <c r="CJ53" s="18">
        <v>105600</v>
      </c>
      <c r="CK53" s="18">
        <v>107931</v>
      </c>
      <c r="CL53" s="19">
        <v>29648</v>
      </c>
      <c r="CM53" s="19">
        <v>67845</v>
      </c>
      <c r="CN53" s="18">
        <v>17627</v>
      </c>
      <c r="CO53" s="18">
        <v>30981</v>
      </c>
      <c r="CP53" s="19">
        <v>-44649</v>
      </c>
      <c r="CQ53" s="19">
        <v>-5074</v>
      </c>
      <c r="CR53" s="18">
        <v>-34209.800000000003</v>
      </c>
      <c r="CS53" s="18">
        <v>-34209.800000000003</v>
      </c>
      <c r="CT53" s="19">
        <v>21488</v>
      </c>
      <c r="CU53" s="19">
        <v>31731</v>
      </c>
      <c r="CV53" s="18">
        <v>-7190.2999999999993</v>
      </c>
      <c r="CW53" s="18">
        <v>-7547.9</v>
      </c>
      <c r="CX53" s="19">
        <v>55648</v>
      </c>
      <c r="CY53" s="19">
        <v>94950</v>
      </c>
      <c r="CZ53" s="18">
        <v>530159</v>
      </c>
      <c r="DA53" s="18">
        <v>1378529</v>
      </c>
      <c r="DB53" s="19">
        <v>196739</v>
      </c>
      <c r="DC53" s="19">
        <v>797827</v>
      </c>
      <c r="DD53" s="18">
        <v>-58687</v>
      </c>
      <c r="DE53" s="18">
        <v>41473</v>
      </c>
      <c r="DF53" s="19">
        <v>-26813</v>
      </c>
      <c r="DG53" s="19">
        <v>-26761</v>
      </c>
      <c r="DH53" s="18">
        <v>665683</v>
      </c>
      <c r="DI53" s="18">
        <v>1150699</v>
      </c>
      <c r="DJ53" s="19">
        <v>-887006</v>
      </c>
      <c r="DK53" s="19">
        <v>-56289</v>
      </c>
      <c r="DL53" s="18">
        <v>237440</v>
      </c>
      <c r="DM53" s="18">
        <v>363111</v>
      </c>
      <c r="DN53" s="19">
        <v>121136</v>
      </c>
      <c r="DO53" s="19">
        <v>129114</v>
      </c>
      <c r="DP53" s="18">
        <v>22339</v>
      </c>
      <c r="DQ53" s="18">
        <v>13269</v>
      </c>
      <c r="DR53" s="19">
        <v>21129</v>
      </c>
      <c r="DS53" s="19">
        <v>28118</v>
      </c>
      <c r="DT53" s="18">
        <v>122499</v>
      </c>
      <c r="DU53" s="18">
        <v>195497</v>
      </c>
      <c r="DV53" s="19">
        <v>231541</v>
      </c>
      <c r="DW53" s="19">
        <v>305181</v>
      </c>
      <c r="DX53" s="18">
        <v>-69339</v>
      </c>
      <c r="DY53" s="18">
        <v>-6891</v>
      </c>
      <c r="DZ53" s="19">
        <v>265600</v>
      </c>
      <c r="EA53" s="19">
        <v>264201</v>
      </c>
      <c r="EB53" s="18">
        <v>253798</v>
      </c>
      <c r="EC53" s="18">
        <v>728764</v>
      </c>
      <c r="ED53" s="19">
        <v>135507</v>
      </c>
      <c r="EE53" s="19">
        <v>207066</v>
      </c>
      <c r="EF53" s="18">
        <v>65934</v>
      </c>
      <c r="EG53" s="18">
        <v>71299</v>
      </c>
      <c r="EH53" s="19">
        <v>21369</v>
      </c>
      <c r="EI53" s="19">
        <v>138140</v>
      </c>
      <c r="EJ53" s="18">
        <v>5599</v>
      </c>
      <c r="EK53" s="18">
        <v>19272</v>
      </c>
    </row>
    <row r="54" spans="1:141">
      <c r="A54" s="2" t="s">
        <v>50</v>
      </c>
      <c r="B54" s="14">
        <v>-26222537.399999999</v>
      </c>
      <c r="C54" s="14">
        <v>-59375513.599999994</v>
      </c>
      <c r="D54" s="13">
        <v>-7477381</v>
      </c>
      <c r="E54" s="13">
        <v>-31832415</v>
      </c>
      <c r="F54" s="14">
        <v>-727320</v>
      </c>
      <c r="G54" s="14">
        <v>-944594</v>
      </c>
      <c r="H54" s="13">
        <v>-388153</v>
      </c>
      <c r="I54" s="13">
        <v>-831372</v>
      </c>
      <c r="J54" s="14">
        <v>-4335086</v>
      </c>
      <c r="K54" s="14">
        <v>-5057436</v>
      </c>
      <c r="L54" s="13">
        <v>2983436</v>
      </c>
      <c r="M54" s="13">
        <v>1977780</v>
      </c>
      <c r="N54" s="14">
        <v>-1632690</v>
      </c>
      <c r="O54" s="14">
        <v>-1871401</v>
      </c>
      <c r="P54" s="13">
        <v>310</v>
      </c>
      <c r="Q54" s="13">
        <v>-4828</v>
      </c>
      <c r="R54" s="14">
        <v>-1175225</v>
      </c>
      <c r="S54" s="14">
        <v>-2855888</v>
      </c>
      <c r="T54" s="13">
        <v>-784349</v>
      </c>
      <c r="U54" s="13">
        <v>-1037769</v>
      </c>
      <c r="V54" s="14">
        <v>-84518</v>
      </c>
      <c r="W54" s="14">
        <v>-103113</v>
      </c>
      <c r="X54" s="13">
        <v>-556622</v>
      </c>
      <c r="Y54" s="13">
        <v>-672134</v>
      </c>
      <c r="Z54" s="14">
        <v>-752889</v>
      </c>
      <c r="AA54" s="14">
        <v>-761261</v>
      </c>
      <c r="AB54" s="13">
        <v>-24876</v>
      </c>
      <c r="AC54" s="13">
        <v>-25000</v>
      </c>
      <c r="AD54" s="14">
        <v>24989</v>
      </c>
      <c r="AE54" s="14">
        <v>16193</v>
      </c>
      <c r="AF54" s="13">
        <v>-369279</v>
      </c>
      <c r="AG54" s="13">
        <v>-432314</v>
      </c>
      <c r="AH54" s="14">
        <v>-70802</v>
      </c>
      <c r="AI54" s="14">
        <v>-106443</v>
      </c>
      <c r="AJ54" s="13">
        <v>1700</v>
      </c>
      <c r="AK54" s="13">
        <v>0</v>
      </c>
      <c r="AL54" s="14">
        <v>-93715</v>
      </c>
      <c r="AM54" s="14">
        <v>-177045</v>
      </c>
      <c r="AN54" s="13">
        <v>2340</v>
      </c>
      <c r="AO54" s="13">
        <v>0</v>
      </c>
      <c r="AP54" s="14">
        <v>-315356</v>
      </c>
      <c r="AQ54" s="14">
        <v>-423895</v>
      </c>
      <c r="AR54" s="13">
        <v>-17272</v>
      </c>
      <c r="AS54" s="13">
        <v>-25377</v>
      </c>
      <c r="AT54" s="14">
        <v>-2815</v>
      </c>
      <c r="AU54" s="14">
        <v>103776</v>
      </c>
      <c r="AV54" s="13">
        <v>-85045</v>
      </c>
      <c r="AW54" s="13">
        <v>-43035</v>
      </c>
      <c r="AX54" s="14">
        <v>-34991.4</v>
      </c>
      <c r="AY54" s="14">
        <v>-23923.599999999999</v>
      </c>
      <c r="AZ54" s="13">
        <v>-91931</v>
      </c>
      <c r="BA54" s="13">
        <v>-59508</v>
      </c>
      <c r="BB54" s="14">
        <v>-51537</v>
      </c>
      <c r="BC54" s="14">
        <v>-130236</v>
      </c>
      <c r="BD54" s="13">
        <v>-9790</v>
      </c>
      <c r="BE54" s="13">
        <v>-5030</v>
      </c>
      <c r="BF54" s="14">
        <v>2486</v>
      </c>
      <c r="BG54" s="14">
        <v>-4138</v>
      </c>
      <c r="BH54" s="13">
        <v>-71800</v>
      </c>
      <c r="BI54" s="13">
        <v>16393</v>
      </c>
      <c r="BJ54" s="14">
        <v>-7937</v>
      </c>
      <c r="BK54" s="14">
        <v>3556</v>
      </c>
      <c r="BL54" s="13">
        <v>-562182</v>
      </c>
      <c r="BM54" s="13">
        <v>-785882</v>
      </c>
      <c r="BN54" s="14">
        <v>-333480</v>
      </c>
      <c r="BO54" s="14">
        <v>-407356</v>
      </c>
      <c r="BP54" s="13">
        <v>-163468</v>
      </c>
      <c r="BQ54" s="13">
        <v>-109064</v>
      </c>
      <c r="BR54" s="14">
        <v>-38015</v>
      </c>
      <c r="BS54" s="14">
        <v>-5745</v>
      </c>
      <c r="BT54" s="13">
        <v>0</v>
      </c>
      <c r="BU54" s="13">
        <v>0</v>
      </c>
      <c r="BV54" s="14">
        <v>-66269</v>
      </c>
      <c r="BW54" s="14">
        <v>-146792</v>
      </c>
      <c r="BX54" s="13">
        <v>0</v>
      </c>
      <c r="BY54" s="13">
        <v>0</v>
      </c>
      <c r="BZ54" s="14">
        <v>-1771628</v>
      </c>
      <c r="CA54" s="14">
        <v>-3354658</v>
      </c>
      <c r="CB54" s="13">
        <v>-116100</v>
      </c>
      <c r="CC54" s="13">
        <v>-164917</v>
      </c>
      <c r="CD54" s="14">
        <v>-156962</v>
      </c>
      <c r="CE54" s="14">
        <v>-212569</v>
      </c>
      <c r="CF54" s="13">
        <v>-84269</v>
      </c>
      <c r="CG54" s="13">
        <v>-121537</v>
      </c>
      <c r="CH54" s="14">
        <v>-65952</v>
      </c>
      <c r="CI54" s="14">
        <v>-37630</v>
      </c>
      <c r="CJ54" s="13">
        <v>-130018</v>
      </c>
      <c r="CK54" s="13">
        <v>-134031</v>
      </c>
      <c r="CL54" s="14">
        <v>-22750</v>
      </c>
      <c r="CM54" s="14">
        <v>-57776</v>
      </c>
      <c r="CN54" s="13">
        <v>-25172</v>
      </c>
      <c r="CO54" s="13">
        <v>-4399</v>
      </c>
      <c r="CP54" s="14">
        <v>-384971</v>
      </c>
      <c r="CQ54" s="14">
        <v>-248113</v>
      </c>
      <c r="CR54" s="13">
        <v>0</v>
      </c>
      <c r="CS54" s="13">
        <v>0</v>
      </c>
      <c r="CT54" s="14">
        <v>-107866</v>
      </c>
      <c r="CU54" s="14">
        <v>-64620</v>
      </c>
      <c r="CV54" s="13">
        <v>-6485</v>
      </c>
      <c r="CW54" s="13">
        <v>-6485</v>
      </c>
      <c r="CX54" s="14">
        <v>-129244</v>
      </c>
      <c r="CY54" s="14">
        <v>-158541</v>
      </c>
      <c r="CZ54" s="13">
        <v>-558889</v>
      </c>
      <c r="DA54" s="13">
        <v>-921190</v>
      </c>
      <c r="DB54" s="14">
        <v>-526369</v>
      </c>
      <c r="DC54" s="14">
        <v>-753441</v>
      </c>
      <c r="DD54" s="13">
        <v>-58256</v>
      </c>
      <c r="DE54" s="13">
        <v>-61793</v>
      </c>
      <c r="DF54" s="14">
        <v>-6755</v>
      </c>
      <c r="DG54" s="14">
        <v>-6755</v>
      </c>
      <c r="DH54" s="13">
        <v>-511064</v>
      </c>
      <c r="DI54" s="13">
        <v>-538738</v>
      </c>
      <c r="DJ54" s="14">
        <v>-2567155</v>
      </c>
      <c r="DK54" s="14">
        <v>-3104545</v>
      </c>
      <c r="DL54" s="13">
        <v>-475302</v>
      </c>
      <c r="DM54" s="13">
        <v>-716631</v>
      </c>
      <c r="DN54" s="14">
        <v>19966</v>
      </c>
      <c r="DO54" s="14">
        <v>17699</v>
      </c>
      <c r="DP54" s="13">
        <v>-118482</v>
      </c>
      <c r="DQ54" s="13">
        <v>-137131</v>
      </c>
      <c r="DR54" s="14">
        <v>-12946</v>
      </c>
      <c r="DS54" s="14">
        <v>-14234</v>
      </c>
      <c r="DT54" s="13">
        <v>-131602</v>
      </c>
      <c r="DU54" s="13">
        <v>-109404</v>
      </c>
      <c r="DV54" s="14">
        <v>-51377</v>
      </c>
      <c r="DW54" s="14">
        <v>-129593</v>
      </c>
      <c r="DX54" s="13">
        <v>-163544</v>
      </c>
      <c r="DY54" s="13">
        <v>-286536</v>
      </c>
      <c r="DZ54" s="14">
        <v>-609737</v>
      </c>
      <c r="EA54" s="14">
        <v>-666179</v>
      </c>
      <c r="EB54" s="13">
        <v>48004</v>
      </c>
      <c r="EC54" s="13">
        <v>-251568</v>
      </c>
      <c r="ED54" s="14">
        <v>-16196</v>
      </c>
      <c r="EE54" s="14">
        <v>-98074</v>
      </c>
      <c r="EF54" s="13">
        <v>-13755</v>
      </c>
      <c r="EG54" s="13">
        <v>4220</v>
      </c>
      <c r="EH54" s="14">
        <v>-155925</v>
      </c>
      <c r="EI54" s="14">
        <v>-253863</v>
      </c>
      <c r="EJ54" s="13">
        <v>-2204</v>
      </c>
      <c r="EK54" s="13">
        <v>-17185</v>
      </c>
    </row>
    <row r="55" spans="1:141">
      <c r="A55" s="15" t="s">
        <v>51</v>
      </c>
      <c r="B55" s="17">
        <v>16850410.599999998</v>
      </c>
      <c r="C55" s="17">
        <v>9513027.3000000007</v>
      </c>
      <c r="D55" s="16">
        <v>16368341</v>
      </c>
      <c r="E55" s="16">
        <v>12039799</v>
      </c>
      <c r="F55" s="17">
        <v>-1170274</v>
      </c>
      <c r="G55" s="17">
        <v>-2116806</v>
      </c>
      <c r="H55" s="16">
        <v>233745</v>
      </c>
      <c r="I55" s="16">
        <v>542649</v>
      </c>
      <c r="J55" s="17">
        <v>2006190</v>
      </c>
      <c r="K55" s="17">
        <v>2076881</v>
      </c>
      <c r="L55" s="16">
        <v>-2434532</v>
      </c>
      <c r="M55" s="16">
        <v>-2639556</v>
      </c>
      <c r="N55" s="17">
        <v>1258708</v>
      </c>
      <c r="O55" s="17">
        <v>1245731</v>
      </c>
      <c r="P55" s="16">
        <v>76023</v>
      </c>
      <c r="Q55" s="16">
        <v>46351</v>
      </c>
      <c r="R55" s="17">
        <v>-5240132</v>
      </c>
      <c r="S55" s="17">
        <v>-5077220</v>
      </c>
      <c r="T55" s="16">
        <v>-98622</v>
      </c>
      <c r="U55" s="16">
        <v>-73790</v>
      </c>
      <c r="V55" s="17">
        <v>121593</v>
      </c>
      <c r="W55" s="17">
        <v>121942</v>
      </c>
      <c r="X55" s="16">
        <v>85483</v>
      </c>
      <c r="Y55" s="16">
        <v>87066</v>
      </c>
      <c r="Z55" s="17">
        <v>-561601.6</v>
      </c>
      <c r="AA55" s="17">
        <v>-555773.6</v>
      </c>
      <c r="AB55" s="16">
        <v>20129</v>
      </c>
      <c r="AC55" s="16">
        <v>19907</v>
      </c>
      <c r="AD55" s="17">
        <v>-3965</v>
      </c>
      <c r="AE55" s="17">
        <v>0</v>
      </c>
      <c r="AF55" s="16">
        <v>173268</v>
      </c>
      <c r="AG55" s="16">
        <v>135761</v>
      </c>
      <c r="AH55" s="17">
        <v>-50737</v>
      </c>
      <c r="AI55" s="17">
        <v>-74662</v>
      </c>
      <c r="AJ55" s="16">
        <v>0</v>
      </c>
      <c r="AK55" s="16">
        <v>0</v>
      </c>
      <c r="AL55" s="17">
        <v>-26430</v>
      </c>
      <c r="AM55" s="17">
        <v>2715</v>
      </c>
      <c r="AN55" s="16">
        <v>-2297</v>
      </c>
      <c r="AO55" s="16">
        <v>0</v>
      </c>
      <c r="AP55" s="17">
        <v>69797</v>
      </c>
      <c r="AQ55" s="17">
        <v>-70880</v>
      </c>
      <c r="AR55" s="16">
        <v>-6063</v>
      </c>
      <c r="AS55" s="16">
        <v>-50311</v>
      </c>
      <c r="AT55" s="17">
        <v>38892</v>
      </c>
      <c r="AU55" s="17">
        <v>-103345</v>
      </c>
      <c r="AV55" s="16">
        <v>-85577</v>
      </c>
      <c r="AW55" s="16">
        <v>-412123</v>
      </c>
      <c r="AX55" s="17">
        <v>32036.700000000004</v>
      </c>
      <c r="AY55" s="17">
        <v>-27277</v>
      </c>
      <c r="AZ55" s="16">
        <v>147752</v>
      </c>
      <c r="BA55" s="16">
        <v>89507</v>
      </c>
      <c r="BB55" s="17">
        <v>4994</v>
      </c>
      <c r="BC55" s="17">
        <v>-28713</v>
      </c>
      <c r="BD55" s="16">
        <v>-17750</v>
      </c>
      <c r="BE55" s="16">
        <v>-26855</v>
      </c>
      <c r="BF55" s="17">
        <v>1430</v>
      </c>
      <c r="BG55" s="17">
        <v>-463</v>
      </c>
      <c r="BH55" s="16">
        <v>67721</v>
      </c>
      <c r="BI55" s="16">
        <v>-9215</v>
      </c>
      <c r="BJ55" s="17">
        <v>15808</v>
      </c>
      <c r="BK55" s="17">
        <v>-3888</v>
      </c>
      <c r="BL55" s="16">
        <v>193343</v>
      </c>
      <c r="BM55" s="16">
        <v>215198</v>
      </c>
      <c r="BN55" s="17">
        <v>195806</v>
      </c>
      <c r="BO55" s="17">
        <v>217183</v>
      </c>
      <c r="BP55" s="16">
        <v>164612</v>
      </c>
      <c r="BQ55" s="16">
        <v>76774</v>
      </c>
      <c r="BR55" s="17">
        <v>-4654</v>
      </c>
      <c r="BS55" s="17">
        <v>-87246</v>
      </c>
      <c r="BT55" s="16">
        <v>6366</v>
      </c>
      <c r="BU55" s="16">
        <v>-2939</v>
      </c>
      <c r="BV55" s="17">
        <v>73732</v>
      </c>
      <c r="BW55" s="17">
        <v>132856</v>
      </c>
      <c r="BX55" s="16">
        <v>0</v>
      </c>
      <c r="BY55" s="16">
        <v>0</v>
      </c>
      <c r="BZ55" s="17">
        <v>560479</v>
      </c>
      <c r="CA55" s="17">
        <v>919160.4</v>
      </c>
      <c r="CB55" s="16">
        <v>-279230</v>
      </c>
      <c r="CC55" s="16">
        <v>-440009</v>
      </c>
      <c r="CD55" s="17">
        <v>-57086</v>
      </c>
      <c r="CE55" s="17">
        <v>-100107</v>
      </c>
      <c r="CF55" s="16">
        <v>-42124</v>
      </c>
      <c r="CG55" s="16">
        <v>-98144</v>
      </c>
      <c r="CH55" s="17">
        <v>20903</v>
      </c>
      <c r="CI55" s="17">
        <v>-14235</v>
      </c>
      <c r="CJ55" s="16">
        <v>39574</v>
      </c>
      <c r="CK55" s="16">
        <v>41256</v>
      </c>
      <c r="CL55" s="17">
        <v>103208</v>
      </c>
      <c r="CM55" s="17">
        <v>100036</v>
      </c>
      <c r="CN55" s="16">
        <v>7512</v>
      </c>
      <c r="CO55" s="16">
        <v>-26615</v>
      </c>
      <c r="CP55" s="17">
        <v>380554</v>
      </c>
      <c r="CQ55" s="17">
        <v>207402</v>
      </c>
      <c r="CR55" s="16">
        <v>186.5</v>
      </c>
      <c r="CS55" s="16">
        <v>186.5</v>
      </c>
      <c r="CT55" s="17">
        <v>162486</v>
      </c>
      <c r="CU55" s="17">
        <v>106916</v>
      </c>
      <c r="CV55" s="16">
        <v>0</v>
      </c>
      <c r="CW55" s="16">
        <v>0</v>
      </c>
      <c r="CX55" s="17">
        <v>88776</v>
      </c>
      <c r="CY55" s="17">
        <v>78770</v>
      </c>
      <c r="CZ55" s="16">
        <v>56046</v>
      </c>
      <c r="DA55" s="16">
        <v>-444501</v>
      </c>
      <c r="DB55" s="17">
        <v>260637</v>
      </c>
      <c r="DC55" s="17">
        <v>-28156</v>
      </c>
      <c r="DD55" s="16">
        <v>192794</v>
      </c>
      <c r="DE55" s="16">
        <v>96171</v>
      </c>
      <c r="DF55" s="17">
        <v>-169</v>
      </c>
      <c r="DG55" s="17">
        <v>-221</v>
      </c>
      <c r="DH55" s="16">
        <v>-106594</v>
      </c>
      <c r="DI55" s="16">
        <v>-324391</v>
      </c>
      <c r="DJ55" s="17">
        <v>3430177</v>
      </c>
      <c r="DK55" s="17">
        <v>3118151</v>
      </c>
      <c r="DL55" s="16">
        <v>196967</v>
      </c>
      <c r="DM55" s="16">
        <v>332015</v>
      </c>
      <c r="DN55" s="17">
        <v>-40039</v>
      </c>
      <c r="DO55" s="17">
        <v>-45750</v>
      </c>
      <c r="DP55" s="16">
        <v>79509</v>
      </c>
      <c r="DQ55" s="16">
        <v>114984</v>
      </c>
      <c r="DR55" s="17">
        <v>-31345</v>
      </c>
      <c r="DS55" s="17">
        <v>-33083</v>
      </c>
      <c r="DT55" s="16">
        <v>-7255</v>
      </c>
      <c r="DU55" s="16">
        <v>-102451</v>
      </c>
      <c r="DV55" s="17">
        <v>-124350</v>
      </c>
      <c r="DW55" s="17">
        <v>-163455</v>
      </c>
      <c r="DX55" s="16">
        <v>211256</v>
      </c>
      <c r="DY55" s="16">
        <v>263159</v>
      </c>
      <c r="DZ55" s="17">
        <v>349711</v>
      </c>
      <c r="EA55" s="17">
        <v>407552</v>
      </c>
      <c r="EB55" s="16">
        <v>-250189</v>
      </c>
      <c r="EC55" s="16">
        <v>-164019</v>
      </c>
      <c r="ED55" s="17">
        <v>-90183</v>
      </c>
      <c r="EE55" s="17">
        <v>-52158</v>
      </c>
      <c r="EF55" s="16">
        <v>-42800</v>
      </c>
      <c r="EG55" s="16">
        <v>-63058</v>
      </c>
      <c r="EH55" s="17">
        <v>134184</v>
      </c>
      <c r="EI55" s="17">
        <v>145300</v>
      </c>
      <c r="EJ55" s="16">
        <v>-6320</v>
      </c>
      <c r="EK55" s="16">
        <v>-6936</v>
      </c>
    </row>
    <row r="56" spans="1:141" s="24" customFormat="1">
      <c r="A56" s="12" t="s">
        <v>52</v>
      </c>
      <c r="B56" s="19">
        <v>2928274.2</v>
      </c>
      <c r="C56" s="19">
        <v>1324867.0000000033</v>
      </c>
      <c r="D56" s="18">
        <v>7165198.6999999993</v>
      </c>
      <c r="E56" s="18">
        <v>4116107.3999999985</v>
      </c>
      <c r="F56" s="19">
        <v>-113675</v>
      </c>
      <c r="G56" s="19">
        <v>-152883</v>
      </c>
      <c r="H56" s="18">
        <v>-42482</v>
      </c>
      <c r="I56" s="18">
        <v>-39343</v>
      </c>
      <c r="J56" s="19">
        <v>92925</v>
      </c>
      <c r="K56" s="19">
        <v>92925</v>
      </c>
      <c r="L56" s="18">
        <v>471097</v>
      </c>
      <c r="M56" s="18">
        <v>673150</v>
      </c>
      <c r="N56" s="19">
        <v>68377</v>
      </c>
      <c r="O56" s="19">
        <v>59570</v>
      </c>
      <c r="P56" s="18">
        <v>17664</v>
      </c>
      <c r="Q56" s="18">
        <v>19498</v>
      </c>
      <c r="R56" s="19">
        <v>-4825989</v>
      </c>
      <c r="S56" s="19">
        <v>-4888635</v>
      </c>
      <c r="T56" s="18">
        <v>-446450</v>
      </c>
      <c r="U56" s="18">
        <v>-446448</v>
      </c>
      <c r="V56" s="19">
        <v>-26039</v>
      </c>
      <c r="W56" s="19">
        <v>-26039</v>
      </c>
      <c r="X56" s="18">
        <v>-48959</v>
      </c>
      <c r="Y56" s="18">
        <v>-48917</v>
      </c>
      <c r="Z56" s="19">
        <v>-395451.69999999984</v>
      </c>
      <c r="AA56" s="19">
        <v>-239481.29999999996</v>
      </c>
      <c r="AB56" s="18">
        <v>-27148</v>
      </c>
      <c r="AC56" s="18">
        <v>-27148</v>
      </c>
      <c r="AD56" s="19">
        <v>238031</v>
      </c>
      <c r="AE56" s="19">
        <v>238031</v>
      </c>
      <c r="AF56" s="18">
        <v>214723</v>
      </c>
      <c r="AG56" s="18">
        <v>241508</v>
      </c>
      <c r="AH56" s="19">
        <v>-41967</v>
      </c>
      <c r="AI56" s="19">
        <v>-31657</v>
      </c>
      <c r="AJ56" s="18">
        <v>24529</v>
      </c>
      <c r="AK56" s="18">
        <v>24514</v>
      </c>
      <c r="AL56" s="19">
        <v>4315</v>
      </c>
      <c r="AM56" s="19">
        <v>4644</v>
      </c>
      <c r="AN56" s="18">
        <v>-29952</v>
      </c>
      <c r="AO56" s="18">
        <v>-29952</v>
      </c>
      <c r="AP56" s="19">
        <v>16019</v>
      </c>
      <c r="AQ56" s="19">
        <v>-6044</v>
      </c>
      <c r="AR56" s="18">
        <v>92648</v>
      </c>
      <c r="AS56" s="18">
        <v>63586</v>
      </c>
      <c r="AT56" s="19">
        <v>44711</v>
      </c>
      <c r="AU56" s="19">
        <v>57336</v>
      </c>
      <c r="AV56" s="18">
        <v>-316915</v>
      </c>
      <c r="AW56" s="18">
        <v>-321817</v>
      </c>
      <c r="AX56" s="19">
        <v>4214.1000000000058</v>
      </c>
      <c r="AY56" s="19">
        <v>-2849.5999999999985</v>
      </c>
      <c r="AZ56" s="18">
        <v>-15411</v>
      </c>
      <c r="BA56" s="18">
        <v>-15413</v>
      </c>
      <c r="BB56" s="19">
        <v>57761</v>
      </c>
      <c r="BC56" s="19">
        <v>70409</v>
      </c>
      <c r="BD56" s="18">
        <v>19608</v>
      </c>
      <c r="BE56" s="18">
        <v>19214</v>
      </c>
      <c r="BF56" s="19">
        <v>5525</v>
      </c>
      <c r="BG56" s="19">
        <v>7633</v>
      </c>
      <c r="BH56" s="18">
        <v>-1444</v>
      </c>
      <c r="BI56" s="18">
        <v>-1444</v>
      </c>
      <c r="BJ56" s="19">
        <v>36818</v>
      </c>
      <c r="BK56" s="19">
        <v>37030</v>
      </c>
      <c r="BL56" s="18">
        <v>30521</v>
      </c>
      <c r="BM56" s="18">
        <v>38105</v>
      </c>
      <c r="BN56" s="19">
        <v>47812</v>
      </c>
      <c r="BO56" s="19">
        <v>47112</v>
      </c>
      <c r="BP56" s="18">
        <v>632</v>
      </c>
      <c r="BQ56" s="18">
        <v>-1341</v>
      </c>
      <c r="BR56" s="19">
        <v>-41336</v>
      </c>
      <c r="BS56" s="19">
        <v>-43572</v>
      </c>
      <c r="BT56" s="18">
        <v>-12091</v>
      </c>
      <c r="BU56" s="18">
        <v>-12091</v>
      </c>
      <c r="BV56" s="19">
        <v>-1933</v>
      </c>
      <c r="BW56" s="19">
        <v>-11568</v>
      </c>
      <c r="BX56" s="18">
        <v>-48869.3</v>
      </c>
      <c r="BY56" s="18">
        <v>-48869.3</v>
      </c>
      <c r="BZ56" s="19">
        <v>231067</v>
      </c>
      <c r="CA56" s="19">
        <v>702896.00000000012</v>
      </c>
      <c r="CB56" s="18">
        <v>23611</v>
      </c>
      <c r="CC56" s="18">
        <v>137738</v>
      </c>
      <c r="CD56" s="19">
        <v>31879</v>
      </c>
      <c r="CE56" s="19">
        <v>53078</v>
      </c>
      <c r="CF56" s="18">
        <v>90737</v>
      </c>
      <c r="CG56" s="18">
        <v>90736</v>
      </c>
      <c r="CH56" s="19">
        <v>59135</v>
      </c>
      <c r="CI56" s="19">
        <v>59135</v>
      </c>
      <c r="CJ56" s="18">
        <v>15156</v>
      </c>
      <c r="CK56" s="18">
        <v>15156</v>
      </c>
      <c r="CL56" s="19">
        <v>110106</v>
      </c>
      <c r="CM56" s="19">
        <v>110105</v>
      </c>
      <c r="CN56" s="18">
        <v>-33</v>
      </c>
      <c r="CO56" s="18">
        <v>-33</v>
      </c>
      <c r="CP56" s="19">
        <v>-49066</v>
      </c>
      <c r="CQ56" s="19">
        <v>-45785</v>
      </c>
      <c r="CR56" s="18">
        <v>-34023.300000000003</v>
      </c>
      <c r="CS56" s="18">
        <v>-34023.300000000003</v>
      </c>
      <c r="CT56" s="19">
        <v>76108</v>
      </c>
      <c r="CU56" s="19">
        <v>74027</v>
      </c>
      <c r="CV56" s="18">
        <v>-13675.3</v>
      </c>
      <c r="CW56" s="18">
        <v>-14032.9</v>
      </c>
      <c r="CX56" s="19">
        <v>15180</v>
      </c>
      <c r="CY56" s="19">
        <v>15179</v>
      </c>
      <c r="CZ56" s="18">
        <v>27316</v>
      </c>
      <c r="DA56" s="18">
        <v>12838</v>
      </c>
      <c r="DB56" s="19">
        <v>-68993</v>
      </c>
      <c r="DC56" s="19">
        <v>16230</v>
      </c>
      <c r="DD56" s="18">
        <v>75851</v>
      </c>
      <c r="DE56" s="18">
        <v>75851</v>
      </c>
      <c r="DF56" s="19">
        <v>-33737</v>
      </c>
      <c r="DG56" s="19">
        <v>-33737</v>
      </c>
      <c r="DH56" s="18">
        <v>48025</v>
      </c>
      <c r="DI56" s="18">
        <v>287570</v>
      </c>
      <c r="DJ56" s="19">
        <v>-23984</v>
      </c>
      <c r="DK56" s="19">
        <v>-42683</v>
      </c>
      <c r="DL56" s="18">
        <v>-40895</v>
      </c>
      <c r="DM56" s="18">
        <v>-21505</v>
      </c>
      <c r="DN56" s="19">
        <v>101063</v>
      </c>
      <c r="DO56" s="19">
        <v>101063</v>
      </c>
      <c r="DP56" s="18">
        <v>-16634</v>
      </c>
      <c r="DQ56" s="18">
        <v>-8878</v>
      </c>
      <c r="DR56" s="19">
        <v>-23162</v>
      </c>
      <c r="DS56" s="19">
        <v>-19199</v>
      </c>
      <c r="DT56" s="18">
        <v>-16358</v>
      </c>
      <c r="DU56" s="18">
        <v>-16358</v>
      </c>
      <c r="DV56" s="19">
        <v>55814</v>
      </c>
      <c r="DW56" s="19">
        <v>12133</v>
      </c>
      <c r="DX56" s="18">
        <v>-21627</v>
      </c>
      <c r="DY56" s="18">
        <v>-30268</v>
      </c>
      <c r="DZ56" s="19">
        <v>5574</v>
      </c>
      <c r="EA56" s="19">
        <v>5574</v>
      </c>
      <c r="EB56" s="18">
        <v>51613</v>
      </c>
      <c r="EC56" s="18">
        <v>313177</v>
      </c>
      <c r="ED56" s="19">
        <v>29128</v>
      </c>
      <c r="EE56" s="19">
        <v>56834</v>
      </c>
      <c r="EF56" s="18">
        <v>9379</v>
      </c>
      <c r="EG56" s="18">
        <v>12461</v>
      </c>
      <c r="EH56" s="19">
        <v>-372</v>
      </c>
      <c r="EI56" s="19">
        <v>29577</v>
      </c>
      <c r="EJ56" s="18">
        <v>-2925</v>
      </c>
      <c r="EK56" s="18">
        <v>-4849</v>
      </c>
    </row>
  </sheetData>
  <mergeCells count="140">
    <mergeCell ref="CH6:CI6"/>
    <mergeCell ref="CJ6:CK6"/>
    <mergeCell ref="CL6:CM6"/>
    <mergeCell ref="CN6:CO6"/>
    <mergeCell ref="CP6:CQ6"/>
    <mergeCell ref="CR6:CS6"/>
    <mergeCell ref="BV6:BW6"/>
    <mergeCell ref="BX6:BY6"/>
    <mergeCell ref="BZ6:CA6"/>
    <mergeCell ref="CB6:CC6"/>
    <mergeCell ref="CD6:CE6"/>
    <mergeCell ref="CF6:CG6"/>
    <mergeCell ref="CT6:CU6"/>
    <mergeCell ref="CV6:CW6"/>
    <mergeCell ref="CX6:CY6"/>
    <mergeCell ref="CZ6:DA6"/>
    <mergeCell ref="DB6:DC6"/>
    <mergeCell ref="ED6:EE6"/>
    <mergeCell ref="EF6:EG6"/>
    <mergeCell ref="EH6:EI6"/>
    <mergeCell ref="DD6:DE6"/>
    <mergeCell ref="EJ6:EK6"/>
    <mergeCell ref="DR6:DS6"/>
    <mergeCell ref="DT6:DU6"/>
    <mergeCell ref="DV6:DW6"/>
    <mergeCell ref="DX6:DY6"/>
    <mergeCell ref="DZ6:EA6"/>
    <mergeCell ref="EB6:EC6"/>
    <mergeCell ref="DF6:DG6"/>
    <mergeCell ref="DH6:DI6"/>
    <mergeCell ref="DJ6:DK6"/>
    <mergeCell ref="DL6:DM6"/>
    <mergeCell ref="DN6:DO6"/>
    <mergeCell ref="DP6:DQ6"/>
    <mergeCell ref="BN6:BO6"/>
    <mergeCell ref="BP6:BQ6"/>
    <mergeCell ref="BR6:BS6"/>
    <mergeCell ref="BT6:BU6"/>
    <mergeCell ref="AX6:AY6"/>
    <mergeCell ref="AZ6:BA6"/>
    <mergeCell ref="BB6:BC6"/>
    <mergeCell ref="BD6:BE6"/>
    <mergeCell ref="BF6:BG6"/>
    <mergeCell ref="BH6:BI6"/>
    <mergeCell ref="BJ6:BK6"/>
    <mergeCell ref="BL6:BM6"/>
    <mergeCell ref="AL6:AM6"/>
    <mergeCell ref="AN6:AO6"/>
    <mergeCell ref="AP6:AQ6"/>
    <mergeCell ref="AR6:AS6"/>
    <mergeCell ref="AT6:AU6"/>
    <mergeCell ref="AV6:AW6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AN5:AO5"/>
    <mergeCell ref="AP5:AQ5"/>
    <mergeCell ref="AR5:AS5"/>
    <mergeCell ref="AT5:AU5"/>
    <mergeCell ref="AV5:AW5"/>
    <mergeCell ref="AX5:AY5"/>
    <mergeCell ref="AZ5:BA5"/>
    <mergeCell ref="BB5:BC5"/>
    <mergeCell ref="BD5:BE5"/>
    <mergeCell ref="BF5:BG5"/>
    <mergeCell ref="BH5:BI5"/>
    <mergeCell ref="BJ5:BK5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CZ5:DA5"/>
    <mergeCell ref="DB5:DC5"/>
    <mergeCell ref="DD5:DE5"/>
    <mergeCell ref="DX5:DY5"/>
    <mergeCell ref="DZ5:EA5"/>
    <mergeCell ref="EB5:EC5"/>
    <mergeCell ref="ED5:EE5"/>
    <mergeCell ref="EF5:EG5"/>
    <mergeCell ref="EH5:EI5"/>
    <mergeCell ref="EJ5:EK5"/>
    <mergeCell ref="DF5:DG5"/>
    <mergeCell ref="DH5:DI5"/>
    <mergeCell ref="DJ5:DK5"/>
    <mergeCell ref="DL5:DM5"/>
    <mergeCell ref="DN5:DO5"/>
    <mergeCell ref="DP5:DQ5"/>
    <mergeCell ref="DR5:DS5"/>
    <mergeCell ref="DT5:DU5"/>
    <mergeCell ref="DV5:DW5"/>
  </mergeCells>
  <hyperlinks>
    <hyperlink ref="A1" location="Efnisyfirlit!A1" display="Efnisyfirlit" xr:uid="{E82C69E4-3A3D-4E16-A866-C6BF0DCD6C0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A340-688A-473A-BFF5-D898844682C9}">
  <dimension ref="A1:O83"/>
  <sheetViews>
    <sheetView topLeftCell="D1" workbookViewId="0">
      <selection activeCell="D1" sqref="D1"/>
    </sheetView>
  </sheetViews>
  <sheetFormatPr defaultRowHeight="14.5"/>
  <cols>
    <col min="1" max="1" width="15.54296875" hidden="1" customWidth="1"/>
    <col min="2" max="2" width="6.81640625" hidden="1" customWidth="1"/>
    <col min="3" max="3" width="24.1796875" hidden="1" customWidth="1"/>
    <col min="4" max="4" width="26.54296875" customWidth="1"/>
    <col min="5" max="5" width="8.1796875" customWidth="1"/>
    <col min="6" max="10" width="0" hidden="1" customWidth="1"/>
    <col min="11" max="11" width="10.90625" customWidth="1"/>
    <col min="12" max="12" width="12.08984375" customWidth="1"/>
    <col min="13" max="13" width="11.08984375" customWidth="1"/>
    <col min="14" max="14" width="9.36328125" customWidth="1"/>
    <col min="15" max="15" width="11.36328125" customWidth="1"/>
  </cols>
  <sheetData>
    <row r="1" spans="1:15">
      <c r="D1" s="221" t="s">
        <v>1188</v>
      </c>
    </row>
    <row r="2" spans="1:15" ht="15.5">
      <c r="D2" s="1" t="s">
        <v>1212</v>
      </c>
    </row>
    <row r="3" spans="1:15">
      <c r="D3" s="12" t="s">
        <v>269</v>
      </c>
    </row>
    <row r="5" spans="1:15">
      <c r="K5" s="79"/>
      <c r="L5" s="80" t="s">
        <v>128</v>
      </c>
      <c r="M5" s="80" t="s">
        <v>270</v>
      </c>
      <c r="N5" s="80" t="s">
        <v>1213</v>
      </c>
      <c r="O5" s="81" t="s">
        <v>71</v>
      </c>
    </row>
    <row r="6" spans="1:15">
      <c r="C6" t="s">
        <v>1214</v>
      </c>
      <c r="E6" t="s">
        <v>271</v>
      </c>
      <c r="F6" t="s">
        <v>272</v>
      </c>
      <c r="G6" t="s">
        <v>273</v>
      </c>
      <c r="H6" t="s">
        <v>274</v>
      </c>
      <c r="I6" t="s">
        <v>275</v>
      </c>
      <c r="J6" t="s">
        <v>276</v>
      </c>
      <c r="K6" s="82" t="s">
        <v>68</v>
      </c>
      <c r="L6" s="83" t="s">
        <v>277</v>
      </c>
      <c r="M6" s="83" t="s">
        <v>278</v>
      </c>
      <c r="N6" s="83" t="s">
        <v>1215</v>
      </c>
      <c r="O6" s="84" t="s">
        <v>63</v>
      </c>
    </row>
    <row r="8" spans="1:15">
      <c r="A8" s="11" t="s">
        <v>1216</v>
      </c>
      <c r="B8" s="11">
        <v>0</v>
      </c>
      <c r="C8" s="11" t="s">
        <v>280</v>
      </c>
      <c r="D8" s="11" t="s">
        <v>9</v>
      </c>
      <c r="E8" s="13">
        <v>135688</v>
      </c>
      <c r="F8" s="13">
        <v>88117524.980000004</v>
      </c>
      <c r="G8" s="13">
        <v>22441793.734999999</v>
      </c>
      <c r="H8" s="13">
        <v>8761951.0399999991</v>
      </c>
      <c r="I8" s="13">
        <v>2071719.128</v>
      </c>
      <c r="J8" s="13">
        <v>121392988.883</v>
      </c>
      <c r="K8" s="13">
        <f t="shared" ref="K8:O39" si="0">(F8/$E8)*1000</f>
        <v>649412.80717528448</v>
      </c>
      <c r="L8" s="13">
        <f t="shared" si="0"/>
        <v>165392.61935469604</v>
      </c>
      <c r="M8" s="13">
        <f t="shared" si="0"/>
        <v>64574.251518188772</v>
      </c>
      <c r="N8" s="13">
        <f t="shared" si="0"/>
        <v>15268.256058015448</v>
      </c>
      <c r="O8" s="13">
        <f t="shared" si="0"/>
        <v>894647.93410618487</v>
      </c>
    </row>
    <row r="9" spans="1:15">
      <c r="A9" t="s">
        <v>1216</v>
      </c>
      <c r="B9">
        <v>1000</v>
      </c>
      <c r="C9" t="s">
        <v>281</v>
      </c>
      <c r="D9" t="s">
        <v>154</v>
      </c>
      <c r="E9" s="14">
        <v>38998</v>
      </c>
      <c r="F9" s="14">
        <v>26192190.825000003</v>
      </c>
      <c r="G9" s="14">
        <v>4519229.7390000001</v>
      </c>
      <c r="H9" s="14">
        <v>1843772.1089999999</v>
      </c>
      <c r="I9" s="14">
        <v>361363.77399999998</v>
      </c>
      <c r="J9" s="14">
        <v>32916556.447000004</v>
      </c>
      <c r="K9" s="14">
        <f t="shared" si="0"/>
        <v>671629.07905533619</v>
      </c>
      <c r="L9" s="14">
        <f t="shared" si="0"/>
        <v>115883.62836555722</v>
      </c>
      <c r="M9" s="14">
        <f t="shared" si="0"/>
        <v>47278.632468331707</v>
      </c>
      <c r="N9" s="14">
        <f t="shared" si="0"/>
        <v>9266.2129852812959</v>
      </c>
      <c r="O9" s="14">
        <f t="shared" si="0"/>
        <v>844057.55287450657</v>
      </c>
    </row>
    <row r="10" spans="1:15">
      <c r="A10" s="11" t="s">
        <v>1216</v>
      </c>
      <c r="B10" s="11">
        <v>1400</v>
      </c>
      <c r="C10" s="11" t="s">
        <v>282</v>
      </c>
      <c r="D10" s="11" t="s">
        <v>157</v>
      </c>
      <c r="E10" s="13">
        <v>29763</v>
      </c>
      <c r="F10" s="13">
        <v>18913839.27</v>
      </c>
      <c r="G10" s="13">
        <v>3934767.6150000002</v>
      </c>
      <c r="H10" s="13">
        <v>2854287.0720000002</v>
      </c>
      <c r="I10" s="13">
        <v>630086.33900000004</v>
      </c>
      <c r="J10" s="13">
        <v>26332980.296</v>
      </c>
      <c r="K10" s="13">
        <f t="shared" si="0"/>
        <v>635481.61374861398</v>
      </c>
      <c r="L10" s="13">
        <f t="shared" si="0"/>
        <v>132203.32678157443</v>
      </c>
      <c r="M10" s="13">
        <f t="shared" si="0"/>
        <v>95900.516480193532</v>
      </c>
      <c r="N10" s="13">
        <f t="shared" si="0"/>
        <v>21170.121929912981</v>
      </c>
      <c r="O10" s="13">
        <f t="shared" si="0"/>
        <v>884755.57894029503</v>
      </c>
    </row>
    <row r="11" spans="1:15">
      <c r="A11" t="s">
        <v>1216</v>
      </c>
      <c r="B11">
        <v>2000</v>
      </c>
      <c r="C11" t="s">
        <v>283</v>
      </c>
      <c r="D11" t="s">
        <v>160</v>
      </c>
      <c r="E11" s="14">
        <v>20416</v>
      </c>
      <c r="F11" s="14">
        <v>11205858.134000001</v>
      </c>
      <c r="G11" s="14">
        <v>1840336.0790000001</v>
      </c>
      <c r="H11" s="14">
        <v>2957991.273</v>
      </c>
      <c r="I11" s="14">
        <v>319603.30800000002</v>
      </c>
      <c r="J11" s="14">
        <v>16323788.794000002</v>
      </c>
      <c r="K11" s="14">
        <f t="shared" si="0"/>
        <v>548876.28007445158</v>
      </c>
      <c r="L11" s="14">
        <f t="shared" si="0"/>
        <v>90141.853399294676</v>
      </c>
      <c r="M11" s="14">
        <f t="shared" si="0"/>
        <v>144885.93617750783</v>
      </c>
      <c r="N11" s="14">
        <f t="shared" si="0"/>
        <v>15654.550744514108</v>
      </c>
      <c r="O11" s="14">
        <f t="shared" si="0"/>
        <v>799558.62039576808</v>
      </c>
    </row>
    <row r="12" spans="1:15">
      <c r="A12" s="11" t="s">
        <v>1216</v>
      </c>
      <c r="B12" s="11">
        <v>6000</v>
      </c>
      <c r="C12" s="11" t="s">
        <v>1217</v>
      </c>
      <c r="D12" s="11" t="s">
        <v>1195</v>
      </c>
      <c r="E12" s="13">
        <v>19642</v>
      </c>
      <c r="F12" s="13">
        <v>12228913.616</v>
      </c>
      <c r="G12" s="13">
        <v>2466587.1720000003</v>
      </c>
      <c r="H12" s="13">
        <v>3885064.784</v>
      </c>
      <c r="I12" s="13">
        <v>540656.58200000005</v>
      </c>
      <c r="J12" s="13">
        <v>19121222.153999999</v>
      </c>
      <c r="K12" s="13">
        <f t="shared" si="0"/>
        <v>622590.04256185726</v>
      </c>
      <c r="L12" s="13">
        <f t="shared" si="0"/>
        <v>125577.19030648611</v>
      </c>
      <c r="M12" s="13">
        <f t="shared" si="0"/>
        <v>197793.74727624477</v>
      </c>
      <c r="N12" s="13">
        <f t="shared" si="0"/>
        <v>27525.536197943187</v>
      </c>
      <c r="O12" s="13">
        <f t="shared" si="0"/>
        <v>973486.51634253119</v>
      </c>
    </row>
    <row r="13" spans="1:15">
      <c r="A13" t="s">
        <v>1216</v>
      </c>
      <c r="B13">
        <v>1300</v>
      </c>
      <c r="C13" t="s">
        <v>284</v>
      </c>
      <c r="D13" t="s">
        <v>156</v>
      </c>
      <c r="E13" s="14">
        <v>18445</v>
      </c>
      <c r="F13" s="14">
        <v>12843843.872000001</v>
      </c>
      <c r="G13" s="14">
        <v>1951083.385</v>
      </c>
      <c r="H13" s="14">
        <v>1225646.412</v>
      </c>
      <c r="I13" s="14">
        <v>320552.223</v>
      </c>
      <c r="J13" s="14">
        <v>16341125.892000001</v>
      </c>
      <c r="K13" s="14">
        <f t="shared" si="0"/>
        <v>696332.00715641095</v>
      </c>
      <c r="L13" s="14">
        <f t="shared" si="0"/>
        <v>105778.44320954187</v>
      </c>
      <c r="M13" s="14">
        <f t="shared" si="0"/>
        <v>66448.707617240449</v>
      </c>
      <c r="N13" s="14">
        <f t="shared" si="0"/>
        <v>17378.813933315261</v>
      </c>
      <c r="O13" s="14">
        <f t="shared" si="0"/>
        <v>885937.97191650851</v>
      </c>
    </row>
    <row r="14" spans="1:15">
      <c r="A14" s="11" t="s">
        <v>1216</v>
      </c>
      <c r="B14" s="11">
        <v>1604</v>
      </c>
      <c r="C14" s="11" t="s">
        <v>285</v>
      </c>
      <c r="D14" s="11" t="s">
        <v>158</v>
      </c>
      <c r="E14" s="13">
        <v>13024</v>
      </c>
      <c r="F14" s="13">
        <v>8306587.1000000006</v>
      </c>
      <c r="G14" s="13">
        <v>1208757.9950000001</v>
      </c>
      <c r="H14" s="13">
        <v>2154533.9040000001</v>
      </c>
      <c r="I14" s="13">
        <v>156805.62700000001</v>
      </c>
      <c r="J14" s="13">
        <v>11826684.626000002</v>
      </c>
      <c r="K14" s="13">
        <f t="shared" si="0"/>
        <v>637790.77856265358</v>
      </c>
      <c r="L14" s="13">
        <f t="shared" si="0"/>
        <v>92810.042613636368</v>
      </c>
      <c r="M14" s="13">
        <f t="shared" si="0"/>
        <v>165427.97174447175</v>
      </c>
      <c r="N14" s="13">
        <f t="shared" si="0"/>
        <v>12039.744087837838</v>
      </c>
      <c r="O14" s="13">
        <f t="shared" si="0"/>
        <v>908068.53700859973</v>
      </c>
    </row>
    <row r="15" spans="1:15">
      <c r="A15" t="s">
        <v>1216</v>
      </c>
      <c r="B15">
        <v>8200</v>
      </c>
      <c r="C15" t="s">
        <v>286</v>
      </c>
      <c r="D15" t="s">
        <v>208</v>
      </c>
      <c r="E15" s="14">
        <v>10834</v>
      </c>
      <c r="F15" s="14">
        <v>6233222.9859999996</v>
      </c>
      <c r="G15" s="14">
        <v>990378.98199999996</v>
      </c>
      <c r="H15" s="14">
        <v>1712752.469</v>
      </c>
      <c r="I15" s="14">
        <v>199549.44899999999</v>
      </c>
      <c r="J15" s="14">
        <v>9135903.8859999981</v>
      </c>
      <c r="K15" s="14">
        <f t="shared" si="0"/>
        <v>575339.02399852313</v>
      </c>
      <c r="L15" s="14">
        <f t="shared" si="0"/>
        <v>91413.972863208415</v>
      </c>
      <c r="M15" s="14">
        <f t="shared" si="0"/>
        <v>158090.49926158393</v>
      </c>
      <c r="N15" s="14">
        <f t="shared" si="0"/>
        <v>18418.815672881668</v>
      </c>
      <c r="O15" s="14">
        <f t="shared" si="0"/>
        <v>843262.31179619697</v>
      </c>
    </row>
    <row r="16" spans="1:15">
      <c r="A16" s="11" t="s">
        <v>1216</v>
      </c>
      <c r="B16" s="11">
        <v>3000</v>
      </c>
      <c r="C16" s="11" t="s">
        <v>287</v>
      </c>
      <c r="D16" s="11" t="s">
        <v>164</v>
      </c>
      <c r="E16" s="13">
        <v>7841</v>
      </c>
      <c r="F16" s="13">
        <v>4995719.5449999999</v>
      </c>
      <c r="G16" s="13">
        <v>635563.76800000004</v>
      </c>
      <c r="H16" s="13">
        <v>1642932.2579999999</v>
      </c>
      <c r="I16" s="13">
        <v>51881.154999999999</v>
      </c>
      <c r="J16" s="13">
        <v>7326096.7260000007</v>
      </c>
      <c r="K16" s="13">
        <f t="shared" si="0"/>
        <v>637127.85932916717</v>
      </c>
      <c r="L16" s="13">
        <f t="shared" si="0"/>
        <v>81056.468307613832</v>
      </c>
      <c r="M16" s="13">
        <f t="shared" si="0"/>
        <v>209530.96008162224</v>
      </c>
      <c r="N16" s="13">
        <f t="shared" si="0"/>
        <v>6616.65029970667</v>
      </c>
      <c r="O16" s="13">
        <f t="shared" si="0"/>
        <v>934331.93801811</v>
      </c>
    </row>
    <row r="17" spans="1:15">
      <c r="A17" t="s">
        <v>1216</v>
      </c>
      <c r="B17">
        <v>7300</v>
      </c>
      <c r="C17" t="s">
        <v>288</v>
      </c>
      <c r="D17" t="s">
        <v>203</v>
      </c>
      <c r="E17" s="14">
        <v>5206</v>
      </c>
      <c r="F17" s="14">
        <v>3805791.9560000002</v>
      </c>
      <c r="G17" s="14">
        <v>924289.34000000008</v>
      </c>
      <c r="H17" s="14">
        <v>1110606.108</v>
      </c>
      <c r="I17" s="14">
        <v>95045.073000000004</v>
      </c>
      <c r="J17" s="14">
        <v>5935732.477</v>
      </c>
      <c r="K17" s="14">
        <f t="shared" si="0"/>
        <v>731039.56127545144</v>
      </c>
      <c r="L17" s="14">
        <f t="shared" si="0"/>
        <v>177543.09258547833</v>
      </c>
      <c r="M17" s="14">
        <f t="shared" si="0"/>
        <v>213331.94544756052</v>
      </c>
      <c r="N17" s="14">
        <f t="shared" si="0"/>
        <v>18256.833077218595</v>
      </c>
      <c r="O17" s="14">
        <f t="shared" si="0"/>
        <v>1140171.4323857089</v>
      </c>
    </row>
    <row r="18" spans="1:15">
      <c r="A18" s="11" t="s">
        <v>1216</v>
      </c>
      <c r="B18" s="11">
        <v>7400</v>
      </c>
      <c r="C18" s="11" t="s">
        <v>289</v>
      </c>
      <c r="D18" s="11" t="s">
        <v>204</v>
      </c>
      <c r="E18" s="13">
        <v>5057</v>
      </c>
      <c r="F18" s="13">
        <v>3178430.3450000002</v>
      </c>
      <c r="G18" s="13">
        <v>621379.96899999992</v>
      </c>
      <c r="H18" s="13">
        <v>2078598.39</v>
      </c>
      <c r="I18" s="13">
        <v>53802.16</v>
      </c>
      <c r="J18" s="13">
        <v>5932210.8640000001</v>
      </c>
      <c r="K18" s="13">
        <f t="shared" si="0"/>
        <v>628520.93039351399</v>
      </c>
      <c r="L18" s="13">
        <f t="shared" si="0"/>
        <v>122875.21633379473</v>
      </c>
      <c r="M18" s="13">
        <f t="shared" si="0"/>
        <v>411033.89163535688</v>
      </c>
      <c r="N18" s="13">
        <f t="shared" si="0"/>
        <v>10639.145738580186</v>
      </c>
      <c r="O18" s="13">
        <f t="shared" si="0"/>
        <v>1173069.1841012458</v>
      </c>
    </row>
    <row r="19" spans="1:15">
      <c r="A19" t="s">
        <v>1216</v>
      </c>
      <c r="B19">
        <v>1100</v>
      </c>
      <c r="C19" t="s">
        <v>381</v>
      </c>
      <c r="D19" t="s">
        <v>155</v>
      </c>
      <c r="E19" s="14">
        <v>4720</v>
      </c>
      <c r="F19" s="14">
        <v>3329502.1740000001</v>
      </c>
      <c r="G19" s="14">
        <v>347185.40500000003</v>
      </c>
      <c r="H19" s="14">
        <v>351459.31900000002</v>
      </c>
      <c r="I19" s="14">
        <v>35520.936000000002</v>
      </c>
      <c r="J19" s="14">
        <v>4063667.8340000003</v>
      </c>
      <c r="K19" s="14">
        <f t="shared" si="0"/>
        <v>705403.00296610163</v>
      </c>
      <c r="L19" s="14">
        <f t="shared" si="0"/>
        <v>73556.229872881362</v>
      </c>
      <c r="M19" s="14">
        <f t="shared" si="0"/>
        <v>74461.72012711865</v>
      </c>
      <c r="N19" s="14">
        <f t="shared" si="0"/>
        <v>7525.6220338983057</v>
      </c>
      <c r="O19" s="14">
        <f t="shared" si="0"/>
        <v>860946.57500000007</v>
      </c>
    </row>
    <row r="20" spans="1:15">
      <c r="A20" s="11" t="s">
        <v>1216</v>
      </c>
      <c r="B20" s="11">
        <v>8000</v>
      </c>
      <c r="C20" s="11" t="s">
        <v>290</v>
      </c>
      <c r="D20" s="11" t="s">
        <v>207</v>
      </c>
      <c r="E20" s="13">
        <v>4414</v>
      </c>
      <c r="F20" s="13">
        <v>3051970.9140000003</v>
      </c>
      <c r="G20" s="13">
        <v>407864.54700000002</v>
      </c>
      <c r="H20" s="13">
        <v>673983.71100000001</v>
      </c>
      <c r="I20" s="13">
        <v>95579.013000000006</v>
      </c>
      <c r="J20" s="13">
        <v>4229398.1850000005</v>
      </c>
      <c r="K20" s="13">
        <f t="shared" si="0"/>
        <v>691429.74943362037</v>
      </c>
      <c r="L20" s="13">
        <f t="shared" si="0"/>
        <v>92402.480063434545</v>
      </c>
      <c r="M20" s="13">
        <f t="shared" si="0"/>
        <v>152692.27707294971</v>
      </c>
      <c r="N20" s="13">
        <f t="shared" si="0"/>
        <v>21653.605120072498</v>
      </c>
      <c r="O20" s="13">
        <f t="shared" si="0"/>
        <v>958178.11169007712</v>
      </c>
    </row>
    <row r="21" spans="1:15">
      <c r="A21" t="s">
        <v>1216</v>
      </c>
      <c r="B21">
        <v>5200</v>
      </c>
      <c r="C21" t="s">
        <v>291</v>
      </c>
      <c r="D21" t="s">
        <v>183</v>
      </c>
      <c r="E21" s="14">
        <v>4090</v>
      </c>
      <c r="F21" s="14">
        <v>2511901.8360000001</v>
      </c>
      <c r="G21" s="14">
        <v>544700.62</v>
      </c>
      <c r="H21" s="14">
        <v>1633097.6629999999</v>
      </c>
      <c r="I21" s="14">
        <v>100120.375</v>
      </c>
      <c r="J21" s="14">
        <v>4789820.4939999999</v>
      </c>
      <c r="K21" s="14">
        <f t="shared" si="0"/>
        <v>614156.92811735952</v>
      </c>
      <c r="L21" s="14">
        <f t="shared" si="0"/>
        <v>133178.63569682153</v>
      </c>
      <c r="M21" s="14">
        <f t="shared" si="0"/>
        <v>399290.38215158926</v>
      </c>
      <c r="N21" s="14">
        <f t="shared" si="0"/>
        <v>24479.309290953544</v>
      </c>
      <c r="O21" s="14">
        <f t="shared" si="0"/>
        <v>1171105.2552567236</v>
      </c>
    </row>
    <row r="22" spans="1:15">
      <c r="A22" s="11" t="s">
        <v>1216</v>
      </c>
      <c r="B22" s="11">
        <v>3609</v>
      </c>
      <c r="C22" s="11" t="s">
        <v>293</v>
      </c>
      <c r="D22" s="11" t="s">
        <v>167</v>
      </c>
      <c r="E22" s="13">
        <v>3868</v>
      </c>
      <c r="F22" s="13">
        <v>2228529.6290000002</v>
      </c>
      <c r="G22" s="13">
        <v>539588.31000000006</v>
      </c>
      <c r="H22" s="13">
        <v>1142194.0819999999</v>
      </c>
      <c r="I22" s="13">
        <v>92711.784</v>
      </c>
      <c r="J22" s="13">
        <v>4003023.8050000002</v>
      </c>
      <c r="K22" s="13">
        <f t="shared" si="0"/>
        <v>576145.19881075504</v>
      </c>
      <c r="L22" s="13">
        <f t="shared" si="0"/>
        <v>139500.59720785939</v>
      </c>
      <c r="M22" s="13">
        <f t="shared" si="0"/>
        <v>295293.19596690795</v>
      </c>
      <c r="N22" s="13">
        <f t="shared" si="0"/>
        <v>23968.920372285418</v>
      </c>
      <c r="O22" s="13">
        <f t="shared" si="0"/>
        <v>1034907.9123578076</v>
      </c>
    </row>
    <row r="23" spans="1:15">
      <c r="A23" t="s">
        <v>1216</v>
      </c>
      <c r="B23">
        <v>4200</v>
      </c>
      <c r="C23" t="s">
        <v>292</v>
      </c>
      <c r="D23" t="s">
        <v>175</v>
      </c>
      <c r="E23" s="14">
        <v>3840</v>
      </c>
      <c r="F23" s="14">
        <v>2423161.8739999998</v>
      </c>
      <c r="G23" s="14">
        <v>375018.25400000002</v>
      </c>
      <c r="H23" s="14">
        <v>975035.09199999995</v>
      </c>
      <c r="I23" s="14">
        <v>82907.740000000005</v>
      </c>
      <c r="J23" s="14">
        <v>3856122.96</v>
      </c>
      <c r="K23" s="14">
        <f t="shared" si="0"/>
        <v>631031.73802083323</v>
      </c>
      <c r="L23" s="14">
        <f t="shared" si="0"/>
        <v>97661.003645833334</v>
      </c>
      <c r="M23" s="14">
        <f t="shared" si="0"/>
        <v>253915.38854166665</v>
      </c>
      <c r="N23" s="14">
        <f t="shared" si="0"/>
        <v>21590.557291666668</v>
      </c>
      <c r="O23" s="14">
        <f t="shared" si="0"/>
        <v>1004198.6875</v>
      </c>
    </row>
    <row r="24" spans="1:15">
      <c r="A24" s="11" t="s">
        <v>1216</v>
      </c>
      <c r="B24" s="11">
        <v>2510</v>
      </c>
      <c r="C24" s="11" t="s">
        <v>294</v>
      </c>
      <c r="D24" s="11" t="s">
        <v>163</v>
      </c>
      <c r="E24" s="13">
        <v>3753</v>
      </c>
      <c r="F24" s="13">
        <v>2049736.493</v>
      </c>
      <c r="G24" s="13">
        <v>859857.24600000004</v>
      </c>
      <c r="H24" s="13">
        <v>962302.071</v>
      </c>
      <c r="I24" s="13">
        <v>47163.285999999993</v>
      </c>
      <c r="J24" s="13">
        <v>3919059.0959999999</v>
      </c>
      <c r="K24" s="13">
        <f t="shared" si="0"/>
        <v>546159.47055688791</v>
      </c>
      <c r="L24" s="13">
        <f t="shared" si="0"/>
        <v>229111.97601918466</v>
      </c>
      <c r="M24" s="13">
        <f t="shared" si="0"/>
        <v>256408.75859312553</v>
      </c>
      <c r="N24" s="13">
        <f t="shared" si="0"/>
        <v>12566.822808419929</v>
      </c>
      <c r="O24" s="13">
        <f t="shared" si="0"/>
        <v>1044247.0279776178</v>
      </c>
    </row>
    <row r="25" spans="1:15">
      <c r="A25" t="s">
        <v>1216</v>
      </c>
      <c r="B25">
        <v>2300</v>
      </c>
      <c r="C25" t="s">
        <v>295</v>
      </c>
      <c r="D25" t="s">
        <v>161</v>
      </c>
      <c r="E25" s="14">
        <v>3585</v>
      </c>
      <c r="F25" s="14">
        <v>2118448.926</v>
      </c>
      <c r="G25" s="14">
        <v>484744.40899999999</v>
      </c>
      <c r="H25" s="14">
        <v>787036.31499999994</v>
      </c>
      <c r="I25" s="14">
        <v>76115.482999999993</v>
      </c>
      <c r="J25" s="14">
        <v>3466345.1329999999</v>
      </c>
      <c r="K25" s="14">
        <f t="shared" si="0"/>
        <v>590920.20251046028</v>
      </c>
      <c r="L25" s="14">
        <f t="shared" si="0"/>
        <v>135214.61896792188</v>
      </c>
      <c r="M25" s="14">
        <f t="shared" si="0"/>
        <v>219535.93165969316</v>
      </c>
      <c r="N25" s="14">
        <f t="shared" si="0"/>
        <v>21231.654951185494</v>
      </c>
      <c r="O25" s="14">
        <f t="shared" si="0"/>
        <v>966902.4080892608</v>
      </c>
    </row>
    <row r="26" spans="1:15">
      <c r="A26" s="11" t="s">
        <v>1216</v>
      </c>
      <c r="B26" s="11">
        <v>6100</v>
      </c>
      <c r="C26" s="11" t="s">
        <v>296</v>
      </c>
      <c r="D26" s="11" t="s">
        <v>191</v>
      </c>
      <c r="E26" s="13">
        <v>3041</v>
      </c>
      <c r="F26" s="13">
        <v>1914297.0209999999</v>
      </c>
      <c r="G26" s="13">
        <v>408421.902</v>
      </c>
      <c r="H26" s="13">
        <v>852524.951</v>
      </c>
      <c r="I26" s="13">
        <v>79929.520999999993</v>
      </c>
      <c r="J26" s="13">
        <v>3255173.395</v>
      </c>
      <c r="K26" s="13">
        <f t="shared" si="0"/>
        <v>629495.89641565271</v>
      </c>
      <c r="L26" s="13">
        <f t="shared" si="0"/>
        <v>134305.13054916143</v>
      </c>
      <c r="M26" s="13">
        <f t="shared" si="0"/>
        <v>280343.62084840512</v>
      </c>
      <c r="N26" s="13">
        <f t="shared" si="0"/>
        <v>26283.959552778691</v>
      </c>
      <c r="O26" s="13">
        <f t="shared" si="0"/>
        <v>1070428.607365998</v>
      </c>
    </row>
    <row r="27" spans="1:15">
      <c r="A27" t="s">
        <v>1216</v>
      </c>
      <c r="B27">
        <v>8716</v>
      </c>
      <c r="C27" t="s">
        <v>297</v>
      </c>
      <c r="D27" t="s">
        <v>216</v>
      </c>
      <c r="E27" s="14">
        <v>2984</v>
      </c>
      <c r="F27" s="14">
        <v>1711247.29</v>
      </c>
      <c r="G27" s="14">
        <v>339512.14500000002</v>
      </c>
      <c r="H27" s="14">
        <v>543344.94299999997</v>
      </c>
      <c r="I27" s="14">
        <v>56439.62</v>
      </c>
      <c r="J27" s="14">
        <v>2650543.9980000001</v>
      </c>
      <c r="K27" s="14">
        <f t="shared" si="0"/>
        <v>573474.29289544234</v>
      </c>
      <c r="L27" s="14">
        <f t="shared" si="0"/>
        <v>113777.52848525469</v>
      </c>
      <c r="M27" s="14">
        <f t="shared" si="0"/>
        <v>182086.10690348526</v>
      </c>
      <c r="N27" s="14">
        <f t="shared" si="0"/>
        <v>18914.081769436998</v>
      </c>
      <c r="O27" s="14">
        <f t="shared" si="0"/>
        <v>888252.01005361928</v>
      </c>
    </row>
    <row r="28" spans="1:15">
      <c r="A28" s="11" t="s">
        <v>1216</v>
      </c>
      <c r="B28" s="11">
        <v>8717</v>
      </c>
      <c r="C28" s="11" t="s">
        <v>299</v>
      </c>
      <c r="D28" s="11" t="s">
        <v>217</v>
      </c>
      <c r="E28" s="13">
        <v>2481</v>
      </c>
      <c r="F28" s="13">
        <v>1401917.88</v>
      </c>
      <c r="G28" s="13">
        <v>507655.40899999999</v>
      </c>
      <c r="H28" s="13">
        <v>560607.55500000005</v>
      </c>
      <c r="I28" s="13">
        <v>46657.226000000002</v>
      </c>
      <c r="J28" s="13">
        <v>2516838.0699999998</v>
      </c>
      <c r="K28" s="13">
        <f t="shared" si="0"/>
        <v>565061.62031438935</v>
      </c>
      <c r="L28" s="13">
        <f t="shared" si="0"/>
        <v>204617.25473599354</v>
      </c>
      <c r="M28" s="13">
        <f t="shared" si="0"/>
        <v>225960.32043530839</v>
      </c>
      <c r="N28" s="13">
        <f t="shared" si="0"/>
        <v>18805.814590890772</v>
      </c>
      <c r="O28" s="13">
        <f t="shared" si="0"/>
        <v>1014445.010076582</v>
      </c>
    </row>
    <row r="29" spans="1:15">
      <c r="A29" t="s">
        <v>1216</v>
      </c>
      <c r="B29">
        <v>8401</v>
      </c>
      <c r="C29" t="s">
        <v>298</v>
      </c>
      <c r="D29" t="s">
        <v>209</v>
      </c>
      <c r="E29" s="14">
        <v>2450</v>
      </c>
      <c r="F29" s="14">
        <v>1592616.524</v>
      </c>
      <c r="G29" s="14">
        <v>234603.10499999998</v>
      </c>
      <c r="H29" s="14">
        <v>769127.179</v>
      </c>
      <c r="I29" s="14">
        <v>25523.27</v>
      </c>
      <c r="J29" s="14">
        <v>2621870.0780000002</v>
      </c>
      <c r="K29" s="14">
        <f t="shared" si="0"/>
        <v>650047.56081632653</v>
      </c>
      <c r="L29" s="14">
        <f t="shared" si="0"/>
        <v>95756.369387755098</v>
      </c>
      <c r="M29" s="14">
        <f t="shared" si="0"/>
        <v>313929.46081632655</v>
      </c>
      <c r="N29" s="14">
        <f t="shared" si="0"/>
        <v>10417.661224489797</v>
      </c>
      <c r="O29" s="14">
        <f t="shared" si="0"/>
        <v>1070151.0522448979</v>
      </c>
    </row>
    <row r="30" spans="1:15">
      <c r="A30" s="11" t="s">
        <v>1216</v>
      </c>
      <c r="B30" s="11">
        <v>8613</v>
      </c>
      <c r="C30" s="11" t="s">
        <v>301</v>
      </c>
      <c r="D30" s="11" t="s">
        <v>213</v>
      </c>
      <c r="E30" s="13">
        <v>1971</v>
      </c>
      <c r="F30" s="13">
        <v>1076465.101</v>
      </c>
      <c r="G30" s="13">
        <v>229231.91700000002</v>
      </c>
      <c r="H30" s="13">
        <v>498575.88</v>
      </c>
      <c r="I30" s="13">
        <v>20771.735000000001</v>
      </c>
      <c r="J30" s="13">
        <v>1825044.6330000001</v>
      </c>
      <c r="K30" s="13">
        <f t="shared" si="0"/>
        <v>546151.75088787416</v>
      </c>
      <c r="L30" s="13">
        <f t="shared" si="0"/>
        <v>116302.34246575342</v>
      </c>
      <c r="M30" s="13">
        <f t="shared" si="0"/>
        <v>252955.79908675799</v>
      </c>
      <c r="N30" s="13">
        <f t="shared" si="0"/>
        <v>10538.678335870116</v>
      </c>
      <c r="O30" s="13">
        <f t="shared" si="0"/>
        <v>925948.5707762558</v>
      </c>
    </row>
    <row r="31" spans="1:15">
      <c r="A31" t="s">
        <v>1216</v>
      </c>
      <c r="B31">
        <v>6250</v>
      </c>
      <c r="C31" t="s">
        <v>300</v>
      </c>
      <c r="D31" t="s">
        <v>192</v>
      </c>
      <c r="E31" s="14">
        <v>1966</v>
      </c>
      <c r="F31" s="14">
        <v>1321643.169</v>
      </c>
      <c r="G31" s="14">
        <v>184039.003</v>
      </c>
      <c r="H31" s="14">
        <v>744856.48800000001</v>
      </c>
      <c r="I31" s="14">
        <v>61157.392999999996</v>
      </c>
      <c r="J31" s="14">
        <v>2311696.0530000003</v>
      </c>
      <c r="K31" s="14">
        <f t="shared" si="0"/>
        <v>672249.8316378434</v>
      </c>
      <c r="L31" s="14">
        <f t="shared" si="0"/>
        <v>93610.886571719224</v>
      </c>
      <c r="M31" s="14">
        <f t="shared" si="0"/>
        <v>378869.01729399798</v>
      </c>
      <c r="N31" s="14">
        <f t="shared" si="0"/>
        <v>31107.524415055948</v>
      </c>
      <c r="O31" s="14">
        <f t="shared" si="0"/>
        <v>1175837.2599186166</v>
      </c>
    </row>
    <row r="32" spans="1:15">
      <c r="A32" s="11" t="s">
        <v>1216</v>
      </c>
      <c r="B32" s="11">
        <v>6400</v>
      </c>
      <c r="C32" s="11" t="s">
        <v>302</v>
      </c>
      <c r="D32" s="11" t="s">
        <v>193</v>
      </c>
      <c r="E32" s="13">
        <v>1860</v>
      </c>
      <c r="F32" s="13">
        <v>1160430.23</v>
      </c>
      <c r="G32" s="13">
        <v>211266.462</v>
      </c>
      <c r="H32" s="13">
        <v>638247.51500000001</v>
      </c>
      <c r="I32" s="13">
        <v>39372.027000000002</v>
      </c>
      <c r="J32" s="13">
        <v>2049316.2339999999</v>
      </c>
      <c r="K32" s="13">
        <f t="shared" si="0"/>
        <v>623887.22043010755</v>
      </c>
      <c r="L32" s="13">
        <f t="shared" si="0"/>
        <v>113584.11935483871</v>
      </c>
      <c r="M32" s="13">
        <f t="shared" si="0"/>
        <v>343143.82526881725</v>
      </c>
      <c r="N32" s="13">
        <f t="shared" si="0"/>
        <v>21167.756451612906</v>
      </c>
      <c r="O32" s="13">
        <f t="shared" si="0"/>
        <v>1101782.9215053765</v>
      </c>
    </row>
    <row r="33" spans="1:15">
      <c r="A33" t="s">
        <v>1216</v>
      </c>
      <c r="B33">
        <v>8614</v>
      </c>
      <c r="C33" t="s">
        <v>303</v>
      </c>
      <c r="D33" t="s">
        <v>214</v>
      </c>
      <c r="E33" s="14">
        <v>1810</v>
      </c>
      <c r="F33" s="14">
        <v>1044740.557</v>
      </c>
      <c r="G33" s="14">
        <v>379384.283</v>
      </c>
      <c r="H33" s="14">
        <v>365664.29200000002</v>
      </c>
      <c r="I33" s="14">
        <v>17938.886999999999</v>
      </c>
      <c r="J33" s="14">
        <v>1807728.0190000003</v>
      </c>
      <c r="K33" s="14">
        <f t="shared" si="0"/>
        <v>577204.72762430937</v>
      </c>
      <c r="L33" s="14">
        <f t="shared" si="0"/>
        <v>209604.57624309394</v>
      </c>
      <c r="M33" s="14">
        <f t="shared" si="0"/>
        <v>202024.47071823207</v>
      </c>
      <c r="N33" s="14">
        <f t="shared" si="0"/>
        <v>9910.9872928176774</v>
      </c>
      <c r="O33" s="14">
        <f t="shared" si="0"/>
        <v>998744.7618784532</v>
      </c>
    </row>
    <row r="34" spans="1:15">
      <c r="A34" s="11" t="s">
        <v>1216</v>
      </c>
      <c r="B34" s="11">
        <v>3714</v>
      </c>
      <c r="C34" s="11" t="s">
        <v>304</v>
      </c>
      <c r="D34" s="11" t="s">
        <v>172</v>
      </c>
      <c r="E34" s="13">
        <v>1666</v>
      </c>
      <c r="F34" s="13">
        <v>1245973.7209999999</v>
      </c>
      <c r="G34" s="13">
        <v>171177.451</v>
      </c>
      <c r="H34" s="13">
        <v>489889.93099999998</v>
      </c>
      <c r="I34" s="13">
        <v>52055.021999999997</v>
      </c>
      <c r="J34" s="13">
        <v>1959096.1249999995</v>
      </c>
      <c r="K34" s="13">
        <f t="shared" si="0"/>
        <v>747883.38595438167</v>
      </c>
      <c r="L34" s="13">
        <f t="shared" si="0"/>
        <v>102747.56962785113</v>
      </c>
      <c r="M34" s="13">
        <f t="shared" si="0"/>
        <v>294051.57923169265</v>
      </c>
      <c r="N34" s="13">
        <f t="shared" si="0"/>
        <v>31245.511404561825</v>
      </c>
      <c r="O34" s="13">
        <f t="shared" si="0"/>
        <v>1175928.0462184872</v>
      </c>
    </row>
    <row r="35" spans="1:15">
      <c r="A35" t="s">
        <v>1216</v>
      </c>
      <c r="B35">
        <v>2506</v>
      </c>
      <c r="C35" t="s">
        <v>305</v>
      </c>
      <c r="D35" t="s">
        <v>162</v>
      </c>
      <c r="E35" s="14">
        <v>1354</v>
      </c>
      <c r="F35" s="14">
        <v>792878</v>
      </c>
      <c r="G35" s="14">
        <v>114183.334</v>
      </c>
      <c r="H35" s="14">
        <v>366044.99700000003</v>
      </c>
      <c r="I35" s="14">
        <v>22667.17</v>
      </c>
      <c r="J35" s="14">
        <v>1295773.5009999999</v>
      </c>
      <c r="K35" s="14">
        <f t="shared" si="0"/>
        <v>585581.97932053183</v>
      </c>
      <c r="L35" s="14">
        <f t="shared" si="0"/>
        <v>84330.379615952741</v>
      </c>
      <c r="M35" s="14">
        <f t="shared" si="0"/>
        <v>270343.42466765147</v>
      </c>
      <c r="N35" s="14">
        <f t="shared" si="0"/>
        <v>16740.893648449037</v>
      </c>
      <c r="O35" s="14">
        <f t="shared" si="0"/>
        <v>956996.67725258484</v>
      </c>
    </row>
    <row r="36" spans="1:15">
      <c r="A36" s="11" t="s">
        <v>1216</v>
      </c>
      <c r="B36" s="11">
        <v>5508</v>
      </c>
      <c r="C36" s="11" t="s">
        <v>306</v>
      </c>
      <c r="D36" s="11" t="s">
        <v>184</v>
      </c>
      <c r="E36" s="13">
        <v>1226</v>
      </c>
      <c r="F36" s="13">
        <v>693093.23</v>
      </c>
      <c r="G36" s="13">
        <v>114607.591</v>
      </c>
      <c r="H36" s="13">
        <v>423426.13099999999</v>
      </c>
      <c r="I36" s="13">
        <v>4796.6989999999996</v>
      </c>
      <c r="J36" s="13">
        <v>1235923.6510000001</v>
      </c>
      <c r="K36" s="13">
        <f t="shared" si="0"/>
        <v>565328.89885807503</v>
      </c>
      <c r="L36" s="13">
        <f t="shared" si="0"/>
        <v>93480.906199021207</v>
      </c>
      <c r="M36" s="13">
        <f t="shared" si="0"/>
        <v>345372.04812398041</v>
      </c>
      <c r="N36" s="13">
        <f t="shared" si="0"/>
        <v>3912.4787928221858</v>
      </c>
      <c r="O36" s="13">
        <f t="shared" si="0"/>
        <v>1008094.3319738989</v>
      </c>
    </row>
    <row r="37" spans="1:15">
      <c r="A37" t="s">
        <v>1216</v>
      </c>
      <c r="B37">
        <v>3711</v>
      </c>
      <c r="C37" t="s">
        <v>307</v>
      </c>
      <c r="D37" t="s">
        <v>170</v>
      </c>
      <c r="E37" s="14">
        <v>1211</v>
      </c>
      <c r="F37" s="14">
        <v>733156.23200000008</v>
      </c>
      <c r="G37" s="14">
        <v>148391.394</v>
      </c>
      <c r="H37" s="14">
        <v>300799.755</v>
      </c>
      <c r="I37" s="14">
        <v>38766.322</v>
      </c>
      <c r="J37" s="14">
        <v>1221113.703</v>
      </c>
      <c r="K37" s="14">
        <f t="shared" si="0"/>
        <v>605413.89925681264</v>
      </c>
      <c r="L37" s="14">
        <f t="shared" si="0"/>
        <v>122536.24607762179</v>
      </c>
      <c r="M37" s="14">
        <f t="shared" si="0"/>
        <v>248389.55821635015</v>
      </c>
      <c r="N37" s="14">
        <f t="shared" si="0"/>
        <v>32011.826589595374</v>
      </c>
      <c r="O37" s="14">
        <f t="shared" si="0"/>
        <v>1008351.5301403798</v>
      </c>
    </row>
    <row r="38" spans="1:15">
      <c r="A38" s="11" t="s">
        <v>1216</v>
      </c>
      <c r="B38" s="11">
        <v>8721</v>
      </c>
      <c r="C38" s="11" t="s">
        <v>308</v>
      </c>
      <c r="D38" s="11" t="s">
        <v>220</v>
      </c>
      <c r="E38" s="13">
        <v>1164</v>
      </c>
      <c r="F38" s="13">
        <v>632682.77500000002</v>
      </c>
      <c r="G38" s="13">
        <v>437210.527</v>
      </c>
      <c r="H38" s="13">
        <v>234981.32500000001</v>
      </c>
      <c r="I38" s="13">
        <v>17492.877</v>
      </c>
      <c r="J38" s="13">
        <v>1322367.5040000002</v>
      </c>
      <c r="K38" s="13">
        <f t="shared" si="0"/>
        <v>543541.90292096219</v>
      </c>
      <c r="L38" s="13">
        <f t="shared" si="0"/>
        <v>375610.41838487971</v>
      </c>
      <c r="M38" s="13">
        <f t="shared" si="0"/>
        <v>201873.99054982819</v>
      </c>
      <c r="N38" s="13">
        <f t="shared" si="0"/>
        <v>15028.244845360825</v>
      </c>
      <c r="O38" s="13">
        <f t="shared" si="0"/>
        <v>1136054.556701031</v>
      </c>
    </row>
    <row r="39" spans="1:15">
      <c r="A39" t="s">
        <v>1216</v>
      </c>
      <c r="B39">
        <v>4607</v>
      </c>
      <c r="C39" t="s">
        <v>310</v>
      </c>
      <c r="D39" t="s">
        <v>178</v>
      </c>
      <c r="E39" s="14">
        <v>1131</v>
      </c>
      <c r="F39" s="14">
        <v>742554.22699999996</v>
      </c>
      <c r="G39" s="14">
        <v>73299.953999999998</v>
      </c>
      <c r="H39" s="14">
        <v>376598.89799999999</v>
      </c>
      <c r="I39" s="14">
        <v>24780.115000000002</v>
      </c>
      <c r="J39" s="14">
        <v>1217233.1939999999</v>
      </c>
      <c r="K39" s="14">
        <f t="shared" si="0"/>
        <v>656546.61980548175</v>
      </c>
      <c r="L39" s="14">
        <f t="shared" si="0"/>
        <v>64809.862068965514</v>
      </c>
      <c r="M39" s="14">
        <f t="shared" si="0"/>
        <v>332978.68965517241</v>
      </c>
      <c r="N39" s="14">
        <f t="shared" si="0"/>
        <v>21909.916003536695</v>
      </c>
      <c r="O39" s="14">
        <f t="shared" si="0"/>
        <v>1076245.0875331564</v>
      </c>
    </row>
    <row r="40" spans="1:15">
      <c r="A40" s="11" t="s">
        <v>1216</v>
      </c>
      <c r="B40" s="11">
        <v>6513</v>
      </c>
      <c r="C40" s="11" t="s">
        <v>309</v>
      </c>
      <c r="D40" s="11" t="s">
        <v>194</v>
      </c>
      <c r="E40" s="13">
        <v>1119</v>
      </c>
      <c r="F40" s="13">
        <v>654235.56099999999</v>
      </c>
      <c r="G40" s="13">
        <v>98727.623000000007</v>
      </c>
      <c r="H40" s="13">
        <v>355884.99800000002</v>
      </c>
      <c r="I40" s="13">
        <v>3949.9920000000002</v>
      </c>
      <c r="J40" s="13">
        <v>1112798.1740000001</v>
      </c>
      <c r="K40" s="13">
        <f t="shared" ref="K40:O76" si="1">(F40/$E40)*1000</f>
        <v>584660.9124218052</v>
      </c>
      <c r="L40" s="13">
        <f t="shared" si="1"/>
        <v>88228.438784629136</v>
      </c>
      <c r="M40" s="13">
        <f t="shared" si="1"/>
        <v>318038.4253798034</v>
      </c>
      <c r="N40" s="13">
        <f t="shared" si="1"/>
        <v>3529.9302949061662</v>
      </c>
      <c r="O40" s="13">
        <f t="shared" si="1"/>
        <v>994457.70688114397</v>
      </c>
    </row>
    <row r="41" spans="1:15">
      <c r="A41" t="s">
        <v>1216</v>
      </c>
      <c r="B41">
        <v>4100</v>
      </c>
      <c r="C41" t="s">
        <v>311</v>
      </c>
      <c r="D41" t="s">
        <v>174</v>
      </c>
      <c r="E41" s="14">
        <v>956</v>
      </c>
      <c r="F41" s="14">
        <v>670735.32799999998</v>
      </c>
      <c r="G41" s="14">
        <v>69623.423999999999</v>
      </c>
      <c r="H41" s="14">
        <v>275488.46899999998</v>
      </c>
      <c r="I41" s="14">
        <v>10956.263999999999</v>
      </c>
      <c r="J41" s="14">
        <v>1026803.4849999999</v>
      </c>
      <c r="K41" s="14">
        <f t="shared" si="1"/>
        <v>701605.99163179914</v>
      </c>
      <c r="L41" s="14">
        <f t="shared" si="1"/>
        <v>72827.849372384939</v>
      </c>
      <c r="M41" s="14">
        <f t="shared" si="1"/>
        <v>288167.85460251046</v>
      </c>
      <c r="N41" s="14">
        <f t="shared" si="1"/>
        <v>11460.527196652718</v>
      </c>
      <c r="O41" s="14">
        <f t="shared" si="1"/>
        <v>1074062.222803347</v>
      </c>
    </row>
    <row r="42" spans="1:15">
      <c r="A42" s="11" t="s">
        <v>1216</v>
      </c>
      <c r="B42" s="11">
        <v>5604</v>
      </c>
      <c r="C42" s="11" t="s">
        <v>312</v>
      </c>
      <c r="D42" s="11" t="s">
        <v>185</v>
      </c>
      <c r="E42" s="13">
        <v>928</v>
      </c>
      <c r="F42" s="13">
        <v>562072.397</v>
      </c>
      <c r="G42" s="13">
        <v>114733.091</v>
      </c>
      <c r="H42" s="13">
        <v>351917.94099999999</v>
      </c>
      <c r="I42" s="13">
        <v>27050.103999999999</v>
      </c>
      <c r="J42" s="13">
        <v>1055773.5330000001</v>
      </c>
      <c r="K42" s="13">
        <f t="shared" si="1"/>
        <v>605681.46228448278</v>
      </c>
      <c r="L42" s="13">
        <f t="shared" si="1"/>
        <v>123634.7963362069</v>
      </c>
      <c r="M42" s="13">
        <f t="shared" si="1"/>
        <v>379221.91918103449</v>
      </c>
      <c r="N42" s="13">
        <f t="shared" si="1"/>
        <v>29148.818965517239</v>
      </c>
      <c r="O42" s="13">
        <f t="shared" si="1"/>
        <v>1137686.9967672415</v>
      </c>
    </row>
    <row r="43" spans="1:15">
      <c r="A43" t="s">
        <v>1216</v>
      </c>
      <c r="B43">
        <v>6612</v>
      </c>
      <c r="C43" t="s">
        <v>314</v>
      </c>
      <c r="D43" t="s">
        <v>200</v>
      </c>
      <c r="E43" s="14">
        <v>867</v>
      </c>
      <c r="F43" s="14">
        <v>491703.14500000002</v>
      </c>
      <c r="G43" s="14">
        <v>218940.25200000001</v>
      </c>
      <c r="H43" s="14">
        <v>333739.766</v>
      </c>
      <c r="I43" s="14">
        <v>48477.161999999997</v>
      </c>
      <c r="J43" s="14">
        <v>1092860.325</v>
      </c>
      <c r="K43" s="14">
        <f t="shared" si="1"/>
        <v>567131.65513264132</v>
      </c>
      <c r="L43" s="14">
        <f t="shared" si="1"/>
        <v>252526.24221453289</v>
      </c>
      <c r="M43" s="14">
        <f t="shared" si="1"/>
        <v>384936.29296424449</v>
      </c>
      <c r="N43" s="14">
        <f t="shared" si="1"/>
        <v>55913.681660899645</v>
      </c>
      <c r="O43" s="14">
        <f t="shared" si="1"/>
        <v>1260507.8719723183</v>
      </c>
    </row>
    <row r="44" spans="1:15">
      <c r="A44" s="11" t="s">
        <v>1216</v>
      </c>
      <c r="B44" s="11">
        <v>3709</v>
      </c>
      <c r="C44" s="11" t="s">
        <v>313</v>
      </c>
      <c r="D44" s="11" t="s">
        <v>168</v>
      </c>
      <c r="E44" s="13">
        <v>840</v>
      </c>
      <c r="F44" s="13">
        <v>548355.26599999995</v>
      </c>
      <c r="G44" s="13">
        <v>108259.614</v>
      </c>
      <c r="H44" s="13">
        <v>240673.03899999999</v>
      </c>
      <c r="I44" s="13">
        <v>37323.93</v>
      </c>
      <c r="J44" s="13">
        <v>934611.84899999993</v>
      </c>
      <c r="K44" s="13">
        <f t="shared" si="1"/>
        <v>652803.88809523801</v>
      </c>
      <c r="L44" s="13">
        <f t="shared" si="1"/>
        <v>128880.49285714286</v>
      </c>
      <c r="M44" s="13">
        <f t="shared" si="1"/>
        <v>286515.52261904761</v>
      </c>
      <c r="N44" s="13">
        <f t="shared" si="1"/>
        <v>44433.25</v>
      </c>
      <c r="O44" s="13">
        <f t="shared" si="1"/>
        <v>1112633.1535714285</v>
      </c>
    </row>
    <row r="45" spans="1:15">
      <c r="A45" t="s">
        <v>1216</v>
      </c>
      <c r="B45">
        <v>8710</v>
      </c>
      <c r="C45" t="s">
        <v>315</v>
      </c>
      <c r="D45" t="s">
        <v>215</v>
      </c>
      <c r="E45" s="14">
        <v>818</v>
      </c>
      <c r="F45" s="14">
        <v>444730.30200000003</v>
      </c>
      <c r="G45" s="14">
        <v>154771.16899999999</v>
      </c>
      <c r="H45" s="14">
        <v>196811.94899999999</v>
      </c>
      <c r="I45" s="14">
        <v>8451.89</v>
      </c>
      <c r="J45" s="14">
        <v>804765.31</v>
      </c>
      <c r="K45" s="14">
        <f t="shared" si="1"/>
        <v>543680.07579462102</v>
      </c>
      <c r="L45" s="14">
        <f t="shared" si="1"/>
        <v>189206.80806845965</v>
      </c>
      <c r="M45" s="14">
        <f t="shared" si="1"/>
        <v>240601.40464547678</v>
      </c>
      <c r="N45" s="14">
        <f t="shared" si="1"/>
        <v>10332.383863080684</v>
      </c>
      <c r="O45" s="14">
        <f t="shared" si="1"/>
        <v>983820.67237163824</v>
      </c>
    </row>
    <row r="46" spans="1:15">
      <c r="A46" s="11" t="s">
        <v>1216</v>
      </c>
      <c r="B46" s="11">
        <v>8508</v>
      </c>
      <c r="C46" s="11" t="s">
        <v>316</v>
      </c>
      <c r="D46" s="11" t="s">
        <v>210</v>
      </c>
      <c r="E46" s="13">
        <v>814</v>
      </c>
      <c r="F46" s="13">
        <v>444116.61</v>
      </c>
      <c r="G46" s="13">
        <v>103416.647</v>
      </c>
      <c r="H46" s="13">
        <v>168826.89199999999</v>
      </c>
      <c r="I46" s="13">
        <v>14259.97</v>
      </c>
      <c r="J46" s="13">
        <v>730620.11899999995</v>
      </c>
      <c r="K46" s="13">
        <f t="shared" si="1"/>
        <v>545597.80098280101</v>
      </c>
      <c r="L46" s="13">
        <f t="shared" si="1"/>
        <v>127047.47788697788</v>
      </c>
      <c r="M46" s="13">
        <f t="shared" si="1"/>
        <v>207404.04422604421</v>
      </c>
      <c r="N46" s="13">
        <f t="shared" si="1"/>
        <v>17518.390663390663</v>
      </c>
      <c r="O46" s="13">
        <f t="shared" si="1"/>
        <v>897567.71375921369</v>
      </c>
    </row>
    <row r="47" spans="1:15">
      <c r="A47" t="s">
        <v>1216</v>
      </c>
      <c r="B47">
        <v>6515</v>
      </c>
      <c r="C47" t="s">
        <v>318</v>
      </c>
      <c r="D47" t="s">
        <v>195</v>
      </c>
      <c r="E47" s="14">
        <v>704</v>
      </c>
      <c r="F47" s="14">
        <v>385342.21100000001</v>
      </c>
      <c r="G47" s="14">
        <v>71431.042000000001</v>
      </c>
      <c r="H47" s="14">
        <v>200299.24</v>
      </c>
      <c r="I47" s="14">
        <v>7301.6180000000004</v>
      </c>
      <c r="J47" s="14">
        <v>664374.11100000003</v>
      </c>
      <c r="K47" s="14">
        <f t="shared" si="1"/>
        <v>547361.09517045447</v>
      </c>
      <c r="L47" s="14">
        <f t="shared" si="1"/>
        <v>101464.54829545454</v>
      </c>
      <c r="M47" s="14">
        <f t="shared" si="1"/>
        <v>284515.96590909088</v>
      </c>
      <c r="N47" s="14">
        <f t="shared" si="1"/>
        <v>10371.616477272728</v>
      </c>
      <c r="O47" s="14">
        <f t="shared" si="1"/>
        <v>943713.22585227282</v>
      </c>
    </row>
    <row r="48" spans="1:15">
      <c r="A48" s="11" t="s">
        <v>1216</v>
      </c>
      <c r="B48" s="11">
        <v>8722</v>
      </c>
      <c r="C48" s="11" t="s">
        <v>317</v>
      </c>
      <c r="D48" s="11" t="s">
        <v>221</v>
      </c>
      <c r="E48" s="13">
        <v>694</v>
      </c>
      <c r="F48" s="13">
        <v>388993.69</v>
      </c>
      <c r="G48" s="13">
        <v>88088.880999999994</v>
      </c>
      <c r="H48" s="13">
        <v>256685.53200000001</v>
      </c>
      <c r="I48" s="13">
        <v>963.06</v>
      </c>
      <c r="J48" s="13">
        <v>734731.16300000006</v>
      </c>
      <c r="K48" s="13">
        <f t="shared" si="1"/>
        <v>560509.63976945239</v>
      </c>
      <c r="L48" s="13">
        <f t="shared" si="1"/>
        <v>126929.22334293947</v>
      </c>
      <c r="M48" s="13">
        <f t="shared" si="1"/>
        <v>369863.87896253605</v>
      </c>
      <c r="N48" s="13">
        <f t="shared" si="1"/>
        <v>1387.6945244956771</v>
      </c>
      <c r="O48" s="13">
        <f t="shared" si="1"/>
        <v>1058690.4365994236</v>
      </c>
    </row>
    <row r="49" spans="1:15">
      <c r="A49" t="s">
        <v>1216</v>
      </c>
      <c r="B49">
        <v>3511</v>
      </c>
      <c r="C49" t="s">
        <v>320</v>
      </c>
      <c r="D49" t="s">
        <v>166</v>
      </c>
      <c r="E49" s="14">
        <v>687</v>
      </c>
      <c r="F49" s="14">
        <v>405671.23700000002</v>
      </c>
      <c r="G49" s="14">
        <v>603145.66599999997</v>
      </c>
      <c r="H49" s="14">
        <v>23943.353999999999</v>
      </c>
      <c r="I49" s="14">
        <v>3039.6489999999999</v>
      </c>
      <c r="J49" s="14">
        <v>1035799.906</v>
      </c>
      <c r="K49" s="14">
        <f t="shared" si="1"/>
        <v>590496.70596797671</v>
      </c>
      <c r="L49" s="14">
        <f t="shared" si="1"/>
        <v>877941.28966521099</v>
      </c>
      <c r="M49" s="14">
        <f t="shared" si="1"/>
        <v>34852.043668122271</v>
      </c>
      <c r="N49" s="14">
        <f t="shared" si="1"/>
        <v>4424.5254730713241</v>
      </c>
      <c r="O49" s="14">
        <f t="shared" si="1"/>
        <v>1507714.5647743815</v>
      </c>
    </row>
    <row r="50" spans="1:15">
      <c r="A50" s="11" t="s">
        <v>1216</v>
      </c>
      <c r="B50" s="11">
        <v>3811</v>
      </c>
      <c r="C50" s="11" t="s">
        <v>322</v>
      </c>
      <c r="D50" s="11" t="s">
        <v>173</v>
      </c>
      <c r="E50" s="13">
        <v>665</v>
      </c>
      <c r="F50" s="13">
        <v>340105.16499999998</v>
      </c>
      <c r="G50" s="13">
        <v>84374.559000000008</v>
      </c>
      <c r="H50" s="13">
        <v>304494.70199999999</v>
      </c>
      <c r="I50" s="13">
        <v>8643.2270000000008</v>
      </c>
      <c r="J50" s="13">
        <v>737617.65299999993</v>
      </c>
      <c r="K50" s="13">
        <f t="shared" si="1"/>
        <v>511436.33834586461</v>
      </c>
      <c r="L50" s="13">
        <f t="shared" si="1"/>
        <v>126879.03609022558</v>
      </c>
      <c r="M50" s="13">
        <f t="shared" si="1"/>
        <v>457886.76992481202</v>
      </c>
      <c r="N50" s="13">
        <f t="shared" si="1"/>
        <v>12997.333834586467</v>
      </c>
      <c r="O50" s="13">
        <f t="shared" si="1"/>
        <v>1109199.4781954887</v>
      </c>
    </row>
    <row r="51" spans="1:15">
      <c r="A51" t="s">
        <v>1216</v>
      </c>
      <c r="B51">
        <v>7502</v>
      </c>
      <c r="C51" t="s">
        <v>319</v>
      </c>
      <c r="D51" t="s">
        <v>205</v>
      </c>
      <c r="E51" s="14">
        <v>665</v>
      </c>
      <c r="F51" s="14">
        <v>429564.04999999993</v>
      </c>
      <c r="G51" s="14">
        <v>64793.33</v>
      </c>
      <c r="H51" s="14">
        <v>228560.49299999999</v>
      </c>
      <c r="I51" s="14">
        <v>8976.58</v>
      </c>
      <c r="J51" s="14">
        <v>731894.45299999986</v>
      </c>
      <c r="K51" s="14">
        <f t="shared" si="1"/>
        <v>645960.97744360892</v>
      </c>
      <c r="L51" s="14">
        <f t="shared" si="1"/>
        <v>97433.578947368413</v>
      </c>
      <c r="M51" s="14">
        <f t="shared" si="1"/>
        <v>343699.98947368417</v>
      </c>
      <c r="N51" s="14">
        <f t="shared" si="1"/>
        <v>13498.616541353384</v>
      </c>
      <c r="O51" s="14">
        <f t="shared" si="1"/>
        <v>1100593.162406015</v>
      </c>
    </row>
    <row r="52" spans="1:15">
      <c r="A52" s="11" t="s">
        <v>1216</v>
      </c>
      <c r="B52" s="11">
        <v>8509</v>
      </c>
      <c r="C52" s="11" t="s">
        <v>321</v>
      </c>
      <c r="D52" s="11" t="s">
        <v>211</v>
      </c>
      <c r="E52" s="13">
        <v>641</v>
      </c>
      <c r="F52" s="13">
        <v>320775.91700000002</v>
      </c>
      <c r="G52" s="13">
        <v>105637.402</v>
      </c>
      <c r="H52" s="13">
        <v>203857.435</v>
      </c>
      <c r="I52" s="13">
        <v>0</v>
      </c>
      <c r="J52" s="13">
        <v>630270.75399999996</v>
      </c>
      <c r="K52" s="13">
        <f t="shared" si="1"/>
        <v>500430.44773790956</v>
      </c>
      <c r="L52" s="13">
        <f t="shared" si="1"/>
        <v>164800.93915756632</v>
      </c>
      <c r="M52" s="13">
        <f t="shared" si="1"/>
        <v>318030.31981279253</v>
      </c>
      <c r="N52" s="13">
        <f t="shared" si="1"/>
        <v>0</v>
      </c>
      <c r="O52" s="13">
        <f t="shared" si="1"/>
        <v>983261.70670826826</v>
      </c>
    </row>
    <row r="53" spans="1:15">
      <c r="A53" t="s">
        <v>1216</v>
      </c>
      <c r="B53">
        <v>8720</v>
      </c>
      <c r="C53" t="s">
        <v>323</v>
      </c>
      <c r="D53" t="s">
        <v>219</v>
      </c>
      <c r="E53" s="14">
        <v>576</v>
      </c>
      <c r="F53" s="14">
        <v>340242.69500000001</v>
      </c>
      <c r="G53" s="14">
        <v>311583.30900000001</v>
      </c>
      <c r="H53" s="14">
        <v>101988.41899999999</v>
      </c>
      <c r="I53" s="14">
        <v>3766.6729999999998</v>
      </c>
      <c r="J53" s="14">
        <v>757581.0959999999</v>
      </c>
      <c r="K53" s="14">
        <f t="shared" si="1"/>
        <v>590699.12326388888</v>
      </c>
      <c r="L53" s="14">
        <f t="shared" si="1"/>
        <v>540943.24479166663</v>
      </c>
      <c r="M53" s="14">
        <f t="shared" si="1"/>
        <v>177063.22743055553</v>
      </c>
      <c r="N53" s="14">
        <f t="shared" si="1"/>
        <v>6539.3628472222217</v>
      </c>
      <c r="O53" s="14">
        <f t="shared" si="1"/>
        <v>1315244.9583333333</v>
      </c>
    </row>
    <row r="54" spans="1:15">
      <c r="A54" s="11" t="s">
        <v>1216</v>
      </c>
      <c r="B54" s="11">
        <v>8719</v>
      </c>
      <c r="C54" s="11" t="s">
        <v>325</v>
      </c>
      <c r="D54" s="11" t="s">
        <v>218</v>
      </c>
      <c r="E54" s="13">
        <v>525</v>
      </c>
      <c r="F54" s="13">
        <v>242302.96400000001</v>
      </c>
      <c r="G54" s="13">
        <v>608577.54</v>
      </c>
      <c r="H54" s="13">
        <v>0</v>
      </c>
      <c r="I54" s="13">
        <v>3890.3180000000002</v>
      </c>
      <c r="J54" s="13">
        <v>854770.82200000004</v>
      </c>
      <c r="K54" s="13">
        <f t="shared" si="1"/>
        <v>461529.45523809525</v>
      </c>
      <c r="L54" s="13">
        <f t="shared" si="1"/>
        <v>1159195.3142857144</v>
      </c>
      <c r="M54" s="13">
        <f t="shared" si="1"/>
        <v>0</v>
      </c>
      <c r="N54" s="13">
        <f t="shared" si="1"/>
        <v>7410.1295238095245</v>
      </c>
      <c r="O54" s="13">
        <f t="shared" si="1"/>
        <v>1628134.8990476192</v>
      </c>
    </row>
    <row r="55" spans="1:15">
      <c r="A55" t="s">
        <v>1216</v>
      </c>
      <c r="B55">
        <v>6709</v>
      </c>
      <c r="C55" t="s">
        <v>324</v>
      </c>
      <c r="D55" t="s">
        <v>202</v>
      </c>
      <c r="E55" s="14">
        <v>506</v>
      </c>
      <c r="F55" s="14">
        <v>321330.45999999996</v>
      </c>
      <c r="G55" s="14">
        <v>44995.767</v>
      </c>
      <c r="H55" s="14">
        <v>199806.22700000001</v>
      </c>
      <c r="I55" s="14">
        <v>8199.741</v>
      </c>
      <c r="J55" s="14">
        <v>574332.19499999995</v>
      </c>
      <c r="K55" s="14">
        <f t="shared" si="1"/>
        <v>635040.43478260865</v>
      </c>
      <c r="L55" s="14">
        <f t="shared" si="1"/>
        <v>88924.440711462448</v>
      </c>
      <c r="M55" s="14">
        <f t="shared" si="1"/>
        <v>394873.96640316205</v>
      </c>
      <c r="N55" s="14">
        <f t="shared" si="1"/>
        <v>16205.021739130434</v>
      </c>
      <c r="O55" s="14">
        <f t="shared" si="1"/>
        <v>1135043.8636363635</v>
      </c>
    </row>
    <row r="56" spans="1:15">
      <c r="A56" s="11" t="s">
        <v>1216</v>
      </c>
      <c r="B56" s="11">
        <v>5609</v>
      </c>
      <c r="C56" s="11" t="s">
        <v>327</v>
      </c>
      <c r="D56" s="11" t="s">
        <v>186</v>
      </c>
      <c r="E56" s="13">
        <v>483</v>
      </c>
      <c r="F56" s="13">
        <v>301455.91599999997</v>
      </c>
      <c r="G56" s="13">
        <v>37049.728000000003</v>
      </c>
      <c r="H56" s="13">
        <v>141348.82800000001</v>
      </c>
      <c r="I56" s="13">
        <v>8765.1949999999997</v>
      </c>
      <c r="J56" s="13">
        <v>488619.66699999996</v>
      </c>
      <c r="K56" s="13">
        <f t="shared" si="1"/>
        <v>624132.33126293996</v>
      </c>
      <c r="L56" s="13">
        <f t="shared" si="1"/>
        <v>76707.511387163569</v>
      </c>
      <c r="M56" s="13">
        <f t="shared" si="1"/>
        <v>292647.67701863352</v>
      </c>
      <c r="N56" s="13">
        <f t="shared" si="1"/>
        <v>18147.401656314698</v>
      </c>
      <c r="O56" s="13">
        <f t="shared" si="1"/>
        <v>1011634.9213250517</v>
      </c>
    </row>
    <row r="57" spans="1:15">
      <c r="A57" t="s">
        <v>1216</v>
      </c>
      <c r="B57">
        <v>6607</v>
      </c>
      <c r="C57" t="s">
        <v>326</v>
      </c>
      <c r="D57" t="s">
        <v>198</v>
      </c>
      <c r="E57" s="14">
        <v>483</v>
      </c>
      <c r="F57" s="14">
        <v>312035.54599999997</v>
      </c>
      <c r="G57" s="14">
        <v>106485.24099999999</v>
      </c>
      <c r="H57" s="14">
        <v>84525.014999999999</v>
      </c>
      <c r="I57" s="14">
        <v>1113.021</v>
      </c>
      <c r="J57" s="14">
        <v>504158.82299999997</v>
      </c>
      <c r="K57" s="14">
        <f t="shared" si="1"/>
        <v>646036.32712215313</v>
      </c>
      <c r="L57" s="14">
        <f t="shared" si="1"/>
        <v>220466.33747412008</v>
      </c>
      <c r="M57" s="14">
        <f t="shared" si="1"/>
        <v>175000.03105590062</v>
      </c>
      <c r="N57" s="14">
        <f t="shared" si="1"/>
        <v>2304.391304347826</v>
      </c>
      <c r="O57" s="14">
        <f t="shared" si="1"/>
        <v>1043807.0869565217</v>
      </c>
    </row>
    <row r="58" spans="1:15">
      <c r="A58" s="11" t="s">
        <v>1216</v>
      </c>
      <c r="B58" s="11">
        <v>6601</v>
      </c>
      <c r="C58" s="11" t="s">
        <v>328</v>
      </c>
      <c r="D58" s="11" t="s">
        <v>196</v>
      </c>
      <c r="E58" s="13">
        <v>449</v>
      </c>
      <c r="F58" s="13">
        <v>263345.46899999998</v>
      </c>
      <c r="G58" s="13">
        <v>57726.328999999998</v>
      </c>
      <c r="H58" s="13">
        <v>162508.103</v>
      </c>
      <c r="I58" s="13">
        <v>5005.6149999999998</v>
      </c>
      <c r="J58" s="13">
        <v>488585.51599999995</v>
      </c>
      <c r="K58" s="13">
        <f t="shared" si="1"/>
        <v>586515.52115812909</v>
      </c>
      <c r="L58" s="13">
        <f t="shared" si="1"/>
        <v>128566.43429844099</v>
      </c>
      <c r="M58" s="13">
        <f t="shared" si="1"/>
        <v>361933.41425389756</v>
      </c>
      <c r="N58" s="13">
        <f t="shared" si="1"/>
        <v>11148.363028953228</v>
      </c>
      <c r="O58" s="13">
        <f t="shared" si="1"/>
        <v>1088163.7327394208</v>
      </c>
    </row>
    <row r="59" spans="1:15">
      <c r="A59" t="s">
        <v>1216</v>
      </c>
      <c r="B59">
        <v>4911</v>
      </c>
      <c r="C59" t="s">
        <v>329</v>
      </c>
      <c r="D59" t="s">
        <v>182</v>
      </c>
      <c r="E59" s="14">
        <v>424</v>
      </c>
      <c r="F59" s="14">
        <v>265211.57799999998</v>
      </c>
      <c r="G59" s="14">
        <v>35955.383999999998</v>
      </c>
      <c r="H59" s="14">
        <v>234733.51500000001</v>
      </c>
      <c r="I59" s="14">
        <v>7270.0240000000003</v>
      </c>
      <c r="J59" s="14">
        <v>543170.50099999993</v>
      </c>
      <c r="K59" s="14">
        <f t="shared" si="1"/>
        <v>625499.00471698109</v>
      </c>
      <c r="L59" s="14">
        <f t="shared" si="1"/>
        <v>84800.433962264156</v>
      </c>
      <c r="M59" s="14">
        <f t="shared" si="1"/>
        <v>553616.78066037735</v>
      </c>
      <c r="N59" s="14">
        <f t="shared" si="1"/>
        <v>17146.283018867925</v>
      </c>
      <c r="O59" s="14">
        <f t="shared" si="1"/>
        <v>1281062.5023584904</v>
      </c>
    </row>
    <row r="60" spans="1:15">
      <c r="A60" s="11" t="s">
        <v>1216</v>
      </c>
      <c r="B60" s="11">
        <v>5612</v>
      </c>
      <c r="C60" s="11" t="s">
        <v>330</v>
      </c>
      <c r="D60" s="11" t="s">
        <v>188</v>
      </c>
      <c r="E60" s="13">
        <v>384</v>
      </c>
      <c r="F60" s="13">
        <v>203197.32200000001</v>
      </c>
      <c r="G60" s="13">
        <v>115466.969</v>
      </c>
      <c r="H60" s="13">
        <v>118992.391</v>
      </c>
      <c r="I60" s="13">
        <v>151.1</v>
      </c>
      <c r="J60" s="13">
        <v>437807.78200000001</v>
      </c>
      <c r="K60" s="13">
        <f t="shared" si="1"/>
        <v>529159.69270833337</v>
      </c>
      <c r="L60" s="13">
        <f t="shared" si="1"/>
        <v>300695.23177083337</v>
      </c>
      <c r="M60" s="13">
        <f t="shared" si="1"/>
        <v>309876.01822916669</v>
      </c>
      <c r="N60" s="13">
        <f t="shared" si="1"/>
        <v>393.48958333333331</v>
      </c>
      <c r="O60" s="13">
        <f t="shared" si="1"/>
        <v>1140124.4322916665</v>
      </c>
    </row>
    <row r="61" spans="1:15">
      <c r="A61" t="s">
        <v>1216</v>
      </c>
      <c r="B61">
        <v>6602</v>
      </c>
      <c r="C61" t="s">
        <v>331</v>
      </c>
      <c r="D61" t="s">
        <v>197</v>
      </c>
      <c r="E61" s="14">
        <v>369</v>
      </c>
      <c r="F61" s="14">
        <v>236263.86900000001</v>
      </c>
      <c r="G61" s="14">
        <v>34693.048000000003</v>
      </c>
      <c r="H61" s="14">
        <v>132359.74799999999</v>
      </c>
      <c r="I61" s="14">
        <v>2863.087</v>
      </c>
      <c r="J61" s="14">
        <v>406179.75200000004</v>
      </c>
      <c r="K61" s="14">
        <f t="shared" si="1"/>
        <v>640281.48780487815</v>
      </c>
      <c r="L61" s="14">
        <f t="shared" si="1"/>
        <v>94019.10027100271</v>
      </c>
      <c r="M61" s="14">
        <f t="shared" si="1"/>
        <v>358698.50406504067</v>
      </c>
      <c r="N61" s="14">
        <f t="shared" si="1"/>
        <v>7759.043360433604</v>
      </c>
      <c r="O61" s="14">
        <f t="shared" si="1"/>
        <v>1100758.1355013552</v>
      </c>
    </row>
    <row r="62" spans="1:15">
      <c r="A62" s="11" t="s">
        <v>1216</v>
      </c>
      <c r="B62" s="11">
        <v>8610</v>
      </c>
      <c r="C62" s="11" t="s">
        <v>332</v>
      </c>
      <c r="D62" s="11" t="s">
        <v>212</v>
      </c>
      <c r="E62" s="13">
        <v>261</v>
      </c>
      <c r="F62" s="13">
        <v>122426.234</v>
      </c>
      <c r="G62" s="13">
        <v>166949.19500000001</v>
      </c>
      <c r="H62" s="13">
        <v>0</v>
      </c>
      <c r="I62" s="13">
        <v>0</v>
      </c>
      <c r="J62" s="13">
        <v>289375.429</v>
      </c>
      <c r="K62" s="13">
        <f t="shared" si="1"/>
        <v>469066.03065134102</v>
      </c>
      <c r="L62" s="13">
        <f t="shared" si="1"/>
        <v>639652.08812260535</v>
      </c>
      <c r="M62" s="13">
        <f t="shared" si="1"/>
        <v>0</v>
      </c>
      <c r="N62" s="13">
        <f t="shared" si="1"/>
        <v>0</v>
      </c>
      <c r="O62" s="13">
        <f t="shared" si="1"/>
        <v>1108718.1187739463</v>
      </c>
    </row>
    <row r="63" spans="1:15">
      <c r="A63" t="s">
        <v>1216</v>
      </c>
      <c r="B63">
        <v>4604</v>
      </c>
      <c r="C63" t="s">
        <v>333</v>
      </c>
      <c r="D63" t="s">
        <v>177</v>
      </c>
      <c r="E63" s="14">
        <v>255</v>
      </c>
      <c r="F63" s="14">
        <v>177925.75200000001</v>
      </c>
      <c r="G63" s="14">
        <v>26980.41</v>
      </c>
      <c r="H63" s="14">
        <v>108973.716</v>
      </c>
      <c r="I63" s="14">
        <v>3924.9949999999999</v>
      </c>
      <c r="J63" s="14">
        <v>317804.87300000002</v>
      </c>
      <c r="K63" s="14">
        <f t="shared" si="1"/>
        <v>697748.04705882352</v>
      </c>
      <c r="L63" s="14">
        <f t="shared" si="1"/>
        <v>105805.52941176471</v>
      </c>
      <c r="M63" s="14">
        <f t="shared" si="1"/>
        <v>427347.90588235296</v>
      </c>
      <c r="N63" s="14">
        <f t="shared" si="1"/>
        <v>15392.137254901962</v>
      </c>
      <c r="O63" s="14">
        <f t="shared" si="1"/>
        <v>1246293.6196078432</v>
      </c>
    </row>
    <row r="64" spans="1:15">
      <c r="A64" s="11" t="s">
        <v>1216</v>
      </c>
      <c r="B64" s="11">
        <v>1606</v>
      </c>
      <c r="C64" s="11" t="s">
        <v>334</v>
      </c>
      <c r="D64" s="11" t="s">
        <v>159</v>
      </c>
      <c r="E64" s="13">
        <v>244</v>
      </c>
      <c r="F64" s="13">
        <v>171985.57399999999</v>
      </c>
      <c r="G64" s="13">
        <v>57313.061000000002</v>
      </c>
      <c r="H64" s="13">
        <v>18523.508000000002</v>
      </c>
      <c r="I64" s="13">
        <v>0</v>
      </c>
      <c r="J64" s="13">
        <v>247822.14300000001</v>
      </c>
      <c r="K64" s="13">
        <f t="shared" si="1"/>
        <v>704858.90983606561</v>
      </c>
      <c r="L64" s="13">
        <f t="shared" si="1"/>
        <v>234889.59426229508</v>
      </c>
      <c r="M64" s="13">
        <f t="shared" si="1"/>
        <v>75916.016393442638</v>
      </c>
      <c r="N64" s="13">
        <f t="shared" si="1"/>
        <v>0</v>
      </c>
      <c r="O64" s="13">
        <f t="shared" si="1"/>
        <v>1015664.5204918033</v>
      </c>
    </row>
    <row r="65" spans="1:15">
      <c r="A65" t="s">
        <v>1216</v>
      </c>
      <c r="B65">
        <v>4502</v>
      </c>
      <c r="C65" t="s">
        <v>335</v>
      </c>
      <c r="D65" t="s">
        <v>176</v>
      </c>
      <c r="E65" s="14">
        <v>233</v>
      </c>
      <c r="F65" s="14">
        <v>129271.277</v>
      </c>
      <c r="G65" s="14">
        <v>24564.026000000002</v>
      </c>
      <c r="H65" s="14">
        <v>211100.07500000001</v>
      </c>
      <c r="I65" s="14">
        <v>2951.7869999999998</v>
      </c>
      <c r="J65" s="14">
        <v>367887.16500000004</v>
      </c>
      <c r="K65" s="14">
        <f t="shared" si="1"/>
        <v>554812.34763948503</v>
      </c>
      <c r="L65" s="14">
        <f t="shared" si="1"/>
        <v>105425.0042918455</v>
      </c>
      <c r="M65" s="14">
        <f t="shared" si="1"/>
        <v>906008.9055793992</v>
      </c>
      <c r="N65" s="14">
        <f t="shared" si="1"/>
        <v>12668.613733905579</v>
      </c>
      <c r="O65" s="14">
        <f t="shared" si="1"/>
        <v>1578914.8712446354</v>
      </c>
    </row>
    <row r="66" spans="1:15">
      <c r="A66" s="11" t="s">
        <v>1216</v>
      </c>
      <c r="B66" s="11">
        <v>4803</v>
      </c>
      <c r="C66" s="11" t="s">
        <v>337</v>
      </c>
      <c r="D66" s="11" t="s">
        <v>179</v>
      </c>
      <c r="E66" s="13">
        <v>215</v>
      </c>
      <c r="F66" s="13">
        <v>132656.36300000001</v>
      </c>
      <c r="G66" s="13">
        <v>20470.584000000003</v>
      </c>
      <c r="H66" s="13">
        <v>116342.163</v>
      </c>
      <c r="I66" s="13">
        <v>2628.32</v>
      </c>
      <c r="J66" s="13">
        <v>272097.43</v>
      </c>
      <c r="K66" s="13">
        <f t="shared" si="1"/>
        <v>617006.33953488374</v>
      </c>
      <c r="L66" s="13">
        <f t="shared" si="1"/>
        <v>95212.018604651181</v>
      </c>
      <c r="M66" s="13">
        <f t="shared" si="1"/>
        <v>541126.33953488374</v>
      </c>
      <c r="N66" s="13">
        <f t="shared" si="1"/>
        <v>12224.744186046513</v>
      </c>
      <c r="O66" s="13">
        <f t="shared" si="1"/>
        <v>1265569.4418604651</v>
      </c>
    </row>
    <row r="67" spans="1:15">
      <c r="A67" t="s">
        <v>1216</v>
      </c>
      <c r="B67">
        <v>5706</v>
      </c>
      <c r="C67" t="s">
        <v>336</v>
      </c>
      <c r="D67" t="s">
        <v>189</v>
      </c>
      <c r="E67" s="14">
        <v>204</v>
      </c>
      <c r="F67" s="14">
        <v>98979</v>
      </c>
      <c r="G67" s="14">
        <v>15086</v>
      </c>
      <c r="H67" s="14">
        <v>83056</v>
      </c>
      <c r="I67" s="14">
        <v>0</v>
      </c>
      <c r="J67" s="14">
        <v>197121</v>
      </c>
      <c r="K67" s="14">
        <f t="shared" si="1"/>
        <v>485191.17647058825</v>
      </c>
      <c r="L67" s="14">
        <f t="shared" si="1"/>
        <v>73950.980392156867</v>
      </c>
      <c r="M67" s="14">
        <f t="shared" si="1"/>
        <v>407137.25490196078</v>
      </c>
      <c r="N67" s="14">
        <f t="shared" si="1"/>
        <v>0</v>
      </c>
      <c r="O67" s="14">
        <f t="shared" si="1"/>
        <v>966279.4117647059</v>
      </c>
    </row>
    <row r="68" spans="1:15">
      <c r="A68" s="11" t="s">
        <v>1216</v>
      </c>
      <c r="B68" s="11">
        <v>4902</v>
      </c>
      <c r="C68" s="11" t="s">
        <v>339</v>
      </c>
      <c r="D68" s="11" t="s">
        <v>181</v>
      </c>
      <c r="E68" s="13">
        <v>109</v>
      </c>
      <c r="F68" s="13">
        <v>77219.080999999991</v>
      </c>
      <c r="G68" s="13">
        <v>9150.1630000000005</v>
      </c>
      <c r="H68" s="13">
        <v>26090.147000000001</v>
      </c>
      <c r="I68" s="13">
        <v>828.01</v>
      </c>
      <c r="J68" s="13">
        <v>113287.40099999998</v>
      </c>
      <c r="K68" s="13">
        <f t="shared" si="1"/>
        <v>708431.93577981635</v>
      </c>
      <c r="L68" s="13">
        <f t="shared" si="1"/>
        <v>83946.449541284412</v>
      </c>
      <c r="M68" s="13">
        <f t="shared" si="1"/>
        <v>239359.14678899085</v>
      </c>
      <c r="N68" s="13">
        <f t="shared" si="1"/>
        <v>7596.4220183486232</v>
      </c>
      <c r="O68" s="13">
        <f t="shared" si="1"/>
        <v>1039333.9541284401</v>
      </c>
    </row>
    <row r="69" spans="1:15">
      <c r="A69" t="s">
        <v>1216</v>
      </c>
      <c r="B69">
        <v>7505</v>
      </c>
      <c r="C69" t="s">
        <v>340</v>
      </c>
      <c r="D69" t="s">
        <v>206</v>
      </c>
      <c r="E69" s="14">
        <v>103</v>
      </c>
      <c r="F69" s="14">
        <v>56500</v>
      </c>
      <c r="G69" s="14">
        <v>148048</v>
      </c>
      <c r="H69" s="14">
        <v>0</v>
      </c>
      <c r="I69" s="14">
        <v>0</v>
      </c>
      <c r="J69" s="14">
        <v>204548</v>
      </c>
      <c r="K69" s="14">
        <f t="shared" si="1"/>
        <v>548543.68932038837</v>
      </c>
      <c r="L69" s="14">
        <f t="shared" si="1"/>
        <v>1437359.2233009709</v>
      </c>
      <c r="M69" s="14">
        <f t="shared" si="1"/>
        <v>0</v>
      </c>
      <c r="N69" s="14">
        <f t="shared" si="1"/>
        <v>0</v>
      </c>
      <c r="O69" s="14">
        <f t="shared" si="1"/>
        <v>1985902.9126213593</v>
      </c>
    </row>
    <row r="70" spans="1:15">
      <c r="A70" s="11" t="s">
        <v>1216</v>
      </c>
      <c r="B70" s="11">
        <v>3713</v>
      </c>
      <c r="C70" s="11" t="s">
        <v>338</v>
      </c>
      <c r="D70" s="11" t="s">
        <v>171</v>
      </c>
      <c r="E70" s="13">
        <v>102</v>
      </c>
      <c r="F70" s="13">
        <v>58120</v>
      </c>
      <c r="G70" s="13">
        <v>17159</v>
      </c>
      <c r="H70" s="13">
        <v>44832</v>
      </c>
      <c r="I70" s="13">
        <v>0</v>
      </c>
      <c r="J70" s="13">
        <v>120111</v>
      </c>
      <c r="K70" s="13">
        <f t="shared" si="1"/>
        <v>569803.92156862735</v>
      </c>
      <c r="L70" s="13">
        <f t="shared" si="1"/>
        <v>168225.49019607843</v>
      </c>
      <c r="M70" s="13">
        <f t="shared" si="1"/>
        <v>439529.41176470584</v>
      </c>
      <c r="N70" s="13">
        <f t="shared" si="1"/>
        <v>0</v>
      </c>
      <c r="O70" s="13">
        <f t="shared" si="1"/>
        <v>1177558.8235294118</v>
      </c>
    </row>
    <row r="71" spans="1:15">
      <c r="A71" t="s">
        <v>1216</v>
      </c>
      <c r="B71">
        <v>6706</v>
      </c>
      <c r="C71" t="s">
        <v>341</v>
      </c>
      <c r="D71" t="s">
        <v>201</v>
      </c>
      <c r="E71" s="14">
        <v>94</v>
      </c>
      <c r="F71" s="14">
        <v>43583</v>
      </c>
      <c r="G71" s="14">
        <v>5049</v>
      </c>
      <c r="H71" s="14">
        <v>34669</v>
      </c>
      <c r="I71" s="14">
        <v>0</v>
      </c>
      <c r="J71" s="14">
        <v>83301</v>
      </c>
      <c r="K71" s="14">
        <f t="shared" si="1"/>
        <v>463648.93617021275</v>
      </c>
      <c r="L71" s="14">
        <f t="shared" si="1"/>
        <v>53712.765957446805</v>
      </c>
      <c r="M71" s="14">
        <f t="shared" si="1"/>
        <v>368819.14893617021</v>
      </c>
      <c r="N71" s="14">
        <f t="shared" si="1"/>
        <v>0</v>
      </c>
      <c r="O71" s="14">
        <f t="shared" si="1"/>
        <v>886180.85106382973</v>
      </c>
    </row>
    <row r="72" spans="1:15">
      <c r="A72" s="11" t="s">
        <v>1216</v>
      </c>
      <c r="B72" s="11">
        <v>5611</v>
      </c>
      <c r="C72" s="11" t="s">
        <v>342</v>
      </c>
      <c r="D72" s="11" t="s">
        <v>187</v>
      </c>
      <c r="E72" s="13">
        <v>90</v>
      </c>
      <c r="F72" s="13">
        <v>38798</v>
      </c>
      <c r="G72" s="13">
        <v>5846</v>
      </c>
      <c r="H72" s="13">
        <v>47710</v>
      </c>
      <c r="I72" s="13">
        <v>0</v>
      </c>
      <c r="J72" s="13">
        <v>92354</v>
      </c>
      <c r="K72" s="13">
        <f t="shared" si="1"/>
        <v>431088.88888888888</v>
      </c>
      <c r="L72" s="13">
        <f t="shared" si="1"/>
        <v>64955.555555555547</v>
      </c>
      <c r="M72" s="13">
        <f t="shared" si="1"/>
        <v>530111.11111111112</v>
      </c>
      <c r="N72" s="13">
        <f t="shared" si="1"/>
        <v>0</v>
      </c>
      <c r="O72" s="13">
        <f t="shared" si="1"/>
        <v>1026155.5555555556</v>
      </c>
    </row>
    <row r="73" spans="1:15">
      <c r="A73" t="s">
        <v>1216</v>
      </c>
      <c r="B73">
        <v>3710</v>
      </c>
      <c r="C73" t="s">
        <v>344</v>
      </c>
      <c r="D73" t="s">
        <v>169</v>
      </c>
      <c r="E73" s="14">
        <v>79</v>
      </c>
      <c r="F73" s="14">
        <v>43534</v>
      </c>
      <c r="G73" s="14">
        <v>9427</v>
      </c>
      <c r="H73" s="14">
        <v>23219</v>
      </c>
      <c r="I73" s="14">
        <v>0</v>
      </c>
      <c r="J73" s="14">
        <v>76180</v>
      </c>
      <c r="K73" s="14">
        <f t="shared" si="1"/>
        <v>551063.29113924049</v>
      </c>
      <c r="L73" s="14">
        <f t="shared" si="1"/>
        <v>119329.11392405063</v>
      </c>
      <c r="M73" s="14">
        <f t="shared" si="1"/>
        <v>293911.39240506326</v>
      </c>
      <c r="N73" s="14">
        <f t="shared" si="1"/>
        <v>0</v>
      </c>
      <c r="O73" s="14">
        <f t="shared" si="1"/>
        <v>964303.79746835446</v>
      </c>
    </row>
    <row r="74" spans="1:15">
      <c r="A74" s="11" t="s">
        <v>1216</v>
      </c>
      <c r="B74" s="11">
        <v>6611</v>
      </c>
      <c r="C74" s="11" t="s">
        <v>345</v>
      </c>
      <c r="D74" s="11" t="s">
        <v>199</v>
      </c>
      <c r="E74" s="13">
        <v>61</v>
      </c>
      <c r="F74" s="13">
        <v>32411.108</v>
      </c>
      <c r="G74" s="13">
        <v>3626.0770000000002</v>
      </c>
      <c r="H74" s="13">
        <v>12313.285</v>
      </c>
      <c r="I74" s="13">
        <v>0</v>
      </c>
      <c r="J74" s="13">
        <v>48350.47</v>
      </c>
      <c r="K74" s="13">
        <f t="shared" si="1"/>
        <v>531329.63934426231</v>
      </c>
      <c r="L74" s="13">
        <f t="shared" si="1"/>
        <v>59443.885245901642</v>
      </c>
      <c r="M74" s="13">
        <f t="shared" si="1"/>
        <v>201857.13114754096</v>
      </c>
      <c r="N74" s="13">
        <f t="shared" si="1"/>
        <v>0</v>
      </c>
      <c r="O74" s="13">
        <f t="shared" si="1"/>
        <v>792630.65573770495</v>
      </c>
    </row>
    <row r="75" spans="1:15">
      <c r="A75" t="s">
        <v>1216</v>
      </c>
      <c r="B75">
        <v>3506</v>
      </c>
      <c r="C75" t="s">
        <v>343</v>
      </c>
      <c r="D75" t="s">
        <v>165</v>
      </c>
      <c r="E75" s="14">
        <v>60</v>
      </c>
      <c r="F75" s="14">
        <v>32317.946999999996</v>
      </c>
      <c r="G75" s="14">
        <v>59183.805999999997</v>
      </c>
      <c r="H75" s="14">
        <v>0</v>
      </c>
      <c r="I75" s="14">
        <v>0</v>
      </c>
      <c r="J75" s="14">
        <v>91501.752999999997</v>
      </c>
      <c r="K75" s="14">
        <f t="shared" si="1"/>
        <v>538632.44999999995</v>
      </c>
      <c r="L75" s="14">
        <f t="shared" si="1"/>
        <v>986396.7666666666</v>
      </c>
      <c r="M75" s="14">
        <f t="shared" si="1"/>
        <v>0</v>
      </c>
      <c r="N75" s="14">
        <f t="shared" si="1"/>
        <v>0</v>
      </c>
      <c r="O75" s="14">
        <f t="shared" si="1"/>
        <v>1525029.2166666666</v>
      </c>
    </row>
    <row r="76" spans="1:15">
      <c r="A76" s="11" t="s">
        <v>1216</v>
      </c>
      <c r="B76" s="11">
        <v>4901</v>
      </c>
      <c r="C76" s="11" t="s">
        <v>346</v>
      </c>
      <c r="D76" s="11" t="s">
        <v>180</v>
      </c>
      <c r="E76" s="13">
        <v>42</v>
      </c>
      <c r="F76" s="13">
        <v>26306</v>
      </c>
      <c r="G76" s="13">
        <v>6101</v>
      </c>
      <c r="H76" s="13">
        <v>7849</v>
      </c>
      <c r="I76" s="13">
        <v>0</v>
      </c>
      <c r="J76" s="13">
        <v>40256</v>
      </c>
      <c r="K76" s="13">
        <f t="shared" si="1"/>
        <v>626333.33333333337</v>
      </c>
      <c r="L76" s="13">
        <f t="shared" si="1"/>
        <v>145261.90476190476</v>
      </c>
      <c r="M76" s="13">
        <f t="shared" si="1"/>
        <v>186880.95238095237</v>
      </c>
      <c r="N76" s="13">
        <f t="shared" si="1"/>
        <v>0</v>
      </c>
      <c r="O76" s="13">
        <f t="shared" si="1"/>
        <v>958476.19047619053</v>
      </c>
    </row>
    <row r="77" spans="1:15"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>
      <c r="E78" s="19">
        <f>SUM(E8:E76)</f>
        <v>376248</v>
      </c>
      <c r="F78" s="19">
        <f t="shared" ref="F78:I78" si="2">SUM(F8:F76)</f>
        <v>239612690.46599999</v>
      </c>
      <c r="G78" s="19">
        <f t="shared" si="2"/>
        <v>52459540.384000003</v>
      </c>
      <c r="H78" s="19">
        <f t="shared" si="2"/>
        <v>48970057.862000011</v>
      </c>
      <c r="I78" s="19">
        <f t="shared" si="2"/>
        <v>6070282.6510000005</v>
      </c>
      <c r="J78" s="19">
        <f>SUM(J8:J76)</f>
        <v>347112571.36300027</v>
      </c>
      <c r="K78" s="19">
        <f t="shared" ref="K78:O78" si="3">(F78/$E78)*1000</f>
        <v>636847.74527970911</v>
      </c>
      <c r="L78" s="19">
        <f t="shared" si="3"/>
        <v>139428.09100380601</v>
      </c>
      <c r="M78" s="19">
        <f t="shared" si="3"/>
        <v>130153.66955306078</v>
      </c>
      <c r="N78" s="19">
        <f t="shared" si="3"/>
        <v>16133.72735801918</v>
      </c>
      <c r="O78" s="19">
        <f t="shared" si="3"/>
        <v>922563.23319459578</v>
      </c>
    </row>
    <row r="79" spans="1:15">
      <c r="F79" s="14"/>
      <c r="G79" s="14"/>
      <c r="H79" s="14"/>
      <c r="I79" s="14"/>
      <c r="J79" s="14"/>
      <c r="K79" s="14"/>
      <c r="L79" s="14"/>
      <c r="M79" s="14"/>
    </row>
    <row r="80" spans="1:15">
      <c r="F80" s="14"/>
      <c r="G80" s="14"/>
      <c r="H80" s="14"/>
      <c r="I80" s="14"/>
      <c r="J80" s="14"/>
      <c r="K80" s="14"/>
      <c r="L80" s="14"/>
      <c r="M80" s="14"/>
    </row>
    <row r="81" spans="6:13">
      <c r="F81" s="14"/>
      <c r="G81" s="14"/>
      <c r="H81" s="14"/>
      <c r="I81" s="14"/>
      <c r="J81" s="14"/>
      <c r="K81" s="14"/>
      <c r="L81" s="14"/>
      <c r="M81" s="14"/>
    </row>
    <row r="82" spans="6:13">
      <c r="F82" s="14"/>
      <c r="G82" s="14"/>
      <c r="H82" s="14"/>
      <c r="I82" s="14"/>
      <c r="J82" s="14"/>
      <c r="K82" s="14"/>
      <c r="L82" s="14"/>
      <c r="M82" s="14"/>
    </row>
    <row r="83" spans="6:13">
      <c r="F83" s="14"/>
      <c r="G83" s="14"/>
      <c r="H83" s="14"/>
      <c r="I83" s="14"/>
      <c r="J83" s="14"/>
      <c r="K83" s="14"/>
      <c r="L83" s="14"/>
      <c r="M83" s="14"/>
    </row>
  </sheetData>
  <hyperlinks>
    <hyperlink ref="D1" location="Efnisyfirlit!A1" display="Efnisyfirlit" xr:uid="{CB52355A-C3EF-4236-89D6-879A4E45307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D92C-294A-4C12-AC47-4E5B3E1050CC}">
  <dimension ref="A1:S896"/>
  <sheetViews>
    <sheetView topLeftCell="D1" workbookViewId="0">
      <selection activeCell="D1" sqref="D1"/>
    </sheetView>
  </sheetViews>
  <sheetFormatPr defaultRowHeight="14.5"/>
  <cols>
    <col min="1" max="1" width="7.90625" hidden="1" customWidth="1"/>
    <col min="2" max="2" width="6.90625" hidden="1" customWidth="1"/>
    <col min="3" max="3" width="10.90625" style="14" hidden="1" customWidth="1"/>
    <col min="4" max="4" width="17.81640625" style="14" customWidth="1"/>
    <col min="5" max="5" width="9.90625" style="14" customWidth="1"/>
    <col min="6" max="10" width="0" hidden="1" customWidth="1"/>
    <col min="11" max="15" width="12.36328125" customWidth="1"/>
  </cols>
  <sheetData>
    <row r="1" spans="1:19">
      <c r="D1" s="221" t="s">
        <v>1188</v>
      </c>
    </row>
    <row r="2" spans="1:19" ht="15.5">
      <c r="C2"/>
      <c r="D2" s="1" t="s">
        <v>1218</v>
      </c>
      <c r="E2"/>
    </row>
    <row r="3" spans="1:19">
      <c r="C3"/>
      <c r="D3"/>
      <c r="E3"/>
      <c r="K3" s="85"/>
      <c r="L3" s="80" t="s">
        <v>54</v>
      </c>
      <c r="M3" s="80" t="s">
        <v>56</v>
      </c>
      <c r="N3" s="86" t="s">
        <v>25</v>
      </c>
      <c r="O3" s="80"/>
    </row>
    <row r="4" spans="1:19">
      <c r="C4"/>
      <c r="D4"/>
      <c r="E4" t="s">
        <v>347</v>
      </c>
      <c r="F4" s="14"/>
      <c r="G4" s="14"/>
      <c r="H4" s="14"/>
      <c r="I4" s="14"/>
      <c r="K4" s="87" t="s">
        <v>20</v>
      </c>
      <c r="L4" s="83" t="s">
        <v>60</v>
      </c>
      <c r="M4" s="83" t="s">
        <v>348</v>
      </c>
      <c r="N4" s="84" t="s">
        <v>63</v>
      </c>
      <c r="O4" s="83" t="s">
        <v>66</v>
      </c>
    </row>
    <row r="5" spans="1:19">
      <c r="C5"/>
      <c r="D5"/>
      <c r="E5"/>
    </row>
    <row r="6" spans="1:19">
      <c r="B6" s="72" t="s">
        <v>349</v>
      </c>
      <c r="C6" s="72" t="s">
        <v>350</v>
      </c>
      <c r="D6" s="88" t="s">
        <v>72</v>
      </c>
      <c r="E6" s="72"/>
      <c r="F6" s="72" t="s">
        <v>20</v>
      </c>
      <c r="G6" s="72" t="s">
        <v>351</v>
      </c>
      <c r="H6" s="72" t="s">
        <v>23</v>
      </c>
      <c r="I6" s="72" t="s">
        <v>352</v>
      </c>
      <c r="J6" s="72" t="s">
        <v>353</v>
      </c>
    </row>
    <row r="7" spans="1:19">
      <c r="C7"/>
      <c r="D7" s="89" t="s">
        <v>269</v>
      </c>
      <c r="E7"/>
    </row>
    <row r="8" spans="1:19">
      <c r="A8" s="11" t="s">
        <v>354</v>
      </c>
      <c r="B8" s="11">
        <v>0</v>
      </c>
      <c r="C8" s="13" t="s">
        <v>280</v>
      </c>
      <c r="D8" s="13" t="s">
        <v>9</v>
      </c>
      <c r="E8" s="13">
        <v>135688</v>
      </c>
      <c r="F8" s="13">
        <v>5600931.0829999978</v>
      </c>
      <c r="G8" s="13">
        <v>23706788.117000014</v>
      </c>
      <c r="H8" s="13">
        <v>18513191.731999993</v>
      </c>
      <c r="I8" s="13">
        <v>42219979.849000007</v>
      </c>
      <c r="J8" s="13">
        <f t="shared" ref="J8:J71" si="0">F8-I8</f>
        <v>-36619048.76600001</v>
      </c>
      <c r="K8" s="13">
        <f t="shared" ref="K8:O39" si="1">(F8/$E8)*1000</f>
        <v>41278.013405754355</v>
      </c>
      <c r="L8" s="13">
        <f t="shared" si="1"/>
        <v>174715.43627292034</v>
      </c>
      <c r="M8" s="13">
        <f t="shared" si="1"/>
        <v>136439.41787040854</v>
      </c>
      <c r="N8" s="13">
        <f t="shared" si="1"/>
        <v>311154.85414332885</v>
      </c>
      <c r="O8" s="13">
        <f t="shared" si="1"/>
        <v>-269876.8407375745</v>
      </c>
      <c r="P8" s="14"/>
      <c r="Q8" s="14"/>
      <c r="R8" s="14"/>
      <c r="S8" s="14"/>
    </row>
    <row r="9" spans="1:19">
      <c r="A9" t="s">
        <v>354</v>
      </c>
      <c r="B9">
        <v>1000</v>
      </c>
      <c r="C9" s="14" t="s">
        <v>281</v>
      </c>
      <c r="D9" s="14" t="s">
        <v>154</v>
      </c>
      <c r="E9" s="14">
        <v>38998</v>
      </c>
      <c r="F9" s="14">
        <v>1009907.5220000002</v>
      </c>
      <c r="G9" s="14">
        <v>3465209.2060000002</v>
      </c>
      <c r="H9" s="14">
        <v>3109753.5129999998</v>
      </c>
      <c r="I9" s="14">
        <v>6574962.7190000005</v>
      </c>
      <c r="J9" s="14">
        <f t="shared" si="0"/>
        <v>-5565055.1970000006</v>
      </c>
      <c r="K9" s="14">
        <f t="shared" si="1"/>
        <v>25896.392686804458</v>
      </c>
      <c r="L9" s="14">
        <f t="shared" si="1"/>
        <v>88856.074824349969</v>
      </c>
      <c r="M9" s="14">
        <f t="shared" si="1"/>
        <v>79741.358864557158</v>
      </c>
      <c r="N9" s="14">
        <f t="shared" si="1"/>
        <v>168597.43368890713</v>
      </c>
      <c r="O9" s="14">
        <f t="shared" si="1"/>
        <v>-142701.04100210269</v>
      </c>
      <c r="P9" s="14"/>
      <c r="Q9" s="14"/>
      <c r="R9" s="14"/>
      <c r="S9" s="14"/>
    </row>
    <row r="10" spans="1:19">
      <c r="A10" s="11" t="s">
        <v>354</v>
      </c>
      <c r="B10" s="11">
        <v>1400</v>
      </c>
      <c r="C10" s="13" t="s">
        <v>282</v>
      </c>
      <c r="D10" s="13" t="s">
        <v>157</v>
      </c>
      <c r="E10" s="13">
        <v>29763</v>
      </c>
      <c r="F10" s="13">
        <v>991872.41</v>
      </c>
      <c r="G10" s="13">
        <v>3043899.9920000006</v>
      </c>
      <c r="H10" s="13">
        <v>3793640.9699999993</v>
      </c>
      <c r="I10" s="13">
        <v>6837540.9619999994</v>
      </c>
      <c r="J10" s="13">
        <f t="shared" si="0"/>
        <v>-5845668.5519999992</v>
      </c>
      <c r="K10" s="13">
        <f t="shared" si="1"/>
        <v>33325.686590733465</v>
      </c>
      <c r="L10" s="13">
        <f t="shared" si="1"/>
        <v>102271.27614823775</v>
      </c>
      <c r="M10" s="13">
        <f t="shared" si="1"/>
        <v>127461.64600342704</v>
      </c>
      <c r="N10" s="13">
        <f t="shared" si="1"/>
        <v>229732.9221516648</v>
      </c>
      <c r="O10" s="13">
        <f t="shared" si="1"/>
        <v>-196407.23556093132</v>
      </c>
      <c r="P10" s="14"/>
      <c r="Q10" s="14"/>
      <c r="R10" s="14"/>
      <c r="S10" s="14"/>
    </row>
    <row r="11" spans="1:19">
      <c r="A11" t="s">
        <v>354</v>
      </c>
      <c r="B11">
        <v>2000</v>
      </c>
      <c r="C11" s="14" t="s">
        <v>283</v>
      </c>
      <c r="D11" s="14" t="s">
        <v>160</v>
      </c>
      <c r="E11" s="14">
        <v>20416</v>
      </c>
      <c r="F11" s="14">
        <v>389679.34899999999</v>
      </c>
      <c r="G11" s="14">
        <v>1529348.385</v>
      </c>
      <c r="H11" s="14">
        <v>1293241.8890000002</v>
      </c>
      <c r="I11" s="14">
        <v>2822590.2740000002</v>
      </c>
      <c r="J11" s="14">
        <f t="shared" si="0"/>
        <v>-2432910.9250000003</v>
      </c>
      <c r="K11" s="14">
        <f t="shared" si="1"/>
        <v>19086.9587088558</v>
      </c>
      <c r="L11" s="14">
        <f t="shared" si="1"/>
        <v>74909.305691614427</v>
      </c>
      <c r="M11" s="14">
        <f t="shared" si="1"/>
        <v>63344.528262147345</v>
      </c>
      <c r="N11" s="14">
        <f t="shared" si="1"/>
        <v>138253.83395376176</v>
      </c>
      <c r="O11" s="14">
        <f t="shared" si="1"/>
        <v>-119166.87524490597</v>
      </c>
      <c r="P11" s="14"/>
      <c r="Q11" s="14"/>
      <c r="R11" s="14"/>
      <c r="S11" s="14"/>
    </row>
    <row r="12" spans="1:19">
      <c r="A12" s="11" t="s">
        <v>354</v>
      </c>
      <c r="B12" s="11">
        <v>6000</v>
      </c>
      <c r="C12" s="13" t="s">
        <v>1217</v>
      </c>
      <c r="D12" s="13" t="s">
        <v>1195</v>
      </c>
      <c r="E12" s="13">
        <v>19642</v>
      </c>
      <c r="F12" s="13">
        <v>1070433.4929999998</v>
      </c>
      <c r="G12" s="13">
        <v>3807036.4099999992</v>
      </c>
      <c r="H12" s="13">
        <v>1979129.0069999995</v>
      </c>
      <c r="I12" s="13">
        <v>5786165.4169999985</v>
      </c>
      <c r="J12" s="13">
        <f t="shared" si="0"/>
        <v>-4715731.9239999987</v>
      </c>
      <c r="K12" s="13">
        <f t="shared" si="1"/>
        <v>54497.174065777406</v>
      </c>
      <c r="L12" s="13">
        <f t="shared" si="1"/>
        <v>193821.22034416042</v>
      </c>
      <c r="M12" s="13">
        <f t="shared" si="1"/>
        <v>100760.05534059665</v>
      </c>
      <c r="N12" s="13">
        <f t="shared" si="1"/>
        <v>294581.2756847571</v>
      </c>
      <c r="O12" s="13">
        <f t="shared" si="1"/>
        <v>-240084.10161897968</v>
      </c>
      <c r="P12" s="14"/>
      <c r="Q12" s="14"/>
      <c r="R12" s="14"/>
      <c r="S12" s="14"/>
    </row>
    <row r="13" spans="1:19">
      <c r="A13" t="s">
        <v>354</v>
      </c>
      <c r="B13">
        <v>1300</v>
      </c>
      <c r="C13" s="14" t="s">
        <v>284</v>
      </c>
      <c r="D13" s="14" t="s">
        <v>156</v>
      </c>
      <c r="E13" s="14">
        <v>18445</v>
      </c>
      <c r="F13" s="14">
        <v>210515.255</v>
      </c>
      <c r="G13" s="14">
        <v>1044064.537</v>
      </c>
      <c r="H13" s="14">
        <v>1847414.6210000003</v>
      </c>
      <c r="I13" s="14">
        <v>2891479.1580000003</v>
      </c>
      <c r="J13" s="14">
        <f t="shared" si="0"/>
        <v>-2680963.9030000004</v>
      </c>
      <c r="K13" s="14">
        <f t="shared" si="1"/>
        <v>11413.133911629169</v>
      </c>
      <c r="L13" s="14">
        <f t="shared" si="1"/>
        <v>56604.203686635949</v>
      </c>
      <c r="M13" s="14">
        <f t="shared" si="1"/>
        <v>100158.01686093793</v>
      </c>
      <c r="N13" s="14">
        <f t="shared" si="1"/>
        <v>156762.2205475739</v>
      </c>
      <c r="O13" s="14">
        <f t="shared" si="1"/>
        <v>-145349.08663594472</v>
      </c>
      <c r="P13" s="14"/>
      <c r="Q13" s="14"/>
      <c r="R13" s="14"/>
      <c r="S13" s="14"/>
    </row>
    <row r="14" spans="1:19">
      <c r="A14" s="11" t="s">
        <v>354</v>
      </c>
      <c r="B14" s="11">
        <v>1604</v>
      </c>
      <c r="C14" s="13" t="s">
        <v>285</v>
      </c>
      <c r="D14" s="13" t="s">
        <v>158</v>
      </c>
      <c r="E14" s="13">
        <v>13024</v>
      </c>
      <c r="F14" s="13">
        <v>630724.87800000003</v>
      </c>
      <c r="G14" s="13">
        <v>721555.98900000006</v>
      </c>
      <c r="H14" s="13">
        <v>2293343.6069999994</v>
      </c>
      <c r="I14" s="13">
        <v>3014899.5959999994</v>
      </c>
      <c r="J14" s="13">
        <f t="shared" si="0"/>
        <v>-2384174.7179999994</v>
      </c>
      <c r="K14" s="13">
        <f t="shared" si="1"/>
        <v>48427.89296683047</v>
      </c>
      <c r="L14" s="13">
        <f t="shared" si="1"/>
        <v>55402.026182432433</v>
      </c>
      <c r="M14" s="13">
        <f t="shared" si="1"/>
        <v>176085.96491093363</v>
      </c>
      <c r="N14" s="13">
        <f t="shared" si="1"/>
        <v>231487.99109336606</v>
      </c>
      <c r="O14" s="13">
        <f t="shared" si="1"/>
        <v>-183060.09812653559</v>
      </c>
      <c r="P14" s="14"/>
      <c r="Q14" s="14"/>
      <c r="R14" s="14"/>
      <c r="S14" s="14"/>
    </row>
    <row r="15" spans="1:19">
      <c r="A15" t="s">
        <v>354</v>
      </c>
      <c r="B15">
        <v>8200</v>
      </c>
      <c r="C15" s="14" t="s">
        <v>286</v>
      </c>
      <c r="D15" s="14" t="s">
        <v>208</v>
      </c>
      <c r="E15" s="14">
        <v>10834</v>
      </c>
      <c r="F15" s="14">
        <v>706629.49199999997</v>
      </c>
      <c r="G15" s="14">
        <v>1197554.9589999998</v>
      </c>
      <c r="H15" s="14">
        <v>1395265.8180000011</v>
      </c>
      <c r="I15" s="14">
        <v>2592820.7770000007</v>
      </c>
      <c r="J15" s="14">
        <f t="shared" si="0"/>
        <v>-1886191.2850000006</v>
      </c>
      <c r="K15" s="14">
        <f t="shared" si="1"/>
        <v>65223.323980062756</v>
      </c>
      <c r="L15" s="14">
        <f t="shared" si="1"/>
        <v>110536.73241646666</v>
      </c>
      <c r="M15" s="14">
        <f t="shared" si="1"/>
        <v>128785.84253276733</v>
      </c>
      <c r="N15" s="14">
        <f t="shared" si="1"/>
        <v>239322.57494923397</v>
      </c>
      <c r="O15" s="14">
        <f t="shared" si="1"/>
        <v>-174099.25096917117</v>
      </c>
      <c r="P15" s="14"/>
      <c r="Q15" s="14"/>
      <c r="R15" s="14"/>
      <c r="S15" s="14"/>
    </row>
    <row r="16" spans="1:19">
      <c r="A16" s="11" t="s">
        <v>354</v>
      </c>
      <c r="B16" s="11">
        <v>3000</v>
      </c>
      <c r="C16" s="13" t="s">
        <v>287</v>
      </c>
      <c r="D16" s="13" t="s">
        <v>164</v>
      </c>
      <c r="E16" s="13">
        <v>7841</v>
      </c>
      <c r="F16" s="13">
        <v>286261.70300000004</v>
      </c>
      <c r="G16" s="13">
        <v>973809.86999999988</v>
      </c>
      <c r="H16" s="13">
        <v>847023.46099999966</v>
      </c>
      <c r="I16" s="13">
        <v>1820833.3309999995</v>
      </c>
      <c r="J16" s="13">
        <f t="shared" si="0"/>
        <v>-1534571.6279999996</v>
      </c>
      <c r="K16" s="13">
        <f t="shared" si="1"/>
        <v>36508.315648514224</v>
      </c>
      <c r="L16" s="13">
        <f t="shared" si="1"/>
        <v>124194.60145389618</v>
      </c>
      <c r="M16" s="13">
        <f t="shared" si="1"/>
        <v>108024.92807039914</v>
      </c>
      <c r="N16" s="13">
        <f t="shared" si="1"/>
        <v>232219.52952429533</v>
      </c>
      <c r="O16" s="13">
        <f t="shared" si="1"/>
        <v>-195711.21387578108</v>
      </c>
      <c r="P16" s="14"/>
      <c r="Q16" s="14"/>
      <c r="R16" s="14"/>
      <c r="S16" s="14"/>
    </row>
    <row r="17" spans="1:19">
      <c r="A17" t="s">
        <v>354</v>
      </c>
      <c r="B17">
        <v>7300</v>
      </c>
      <c r="C17" s="14" t="s">
        <v>288</v>
      </c>
      <c r="D17" s="14" t="s">
        <v>203</v>
      </c>
      <c r="E17" s="14">
        <v>5206</v>
      </c>
      <c r="F17" s="14">
        <v>130475.23200000002</v>
      </c>
      <c r="G17" s="14">
        <v>464717.26099999988</v>
      </c>
      <c r="H17" s="14">
        <v>503259.44399999996</v>
      </c>
      <c r="I17" s="14">
        <v>967976.70499999984</v>
      </c>
      <c r="J17" s="14">
        <f t="shared" si="0"/>
        <v>-837501.47299999977</v>
      </c>
      <c r="K17" s="14">
        <f t="shared" si="1"/>
        <v>25062.472531694202</v>
      </c>
      <c r="L17" s="14">
        <f t="shared" si="1"/>
        <v>89265.70514790625</v>
      </c>
      <c r="M17" s="14">
        <f t="shared" si="1"/>
        <v>96669.121014214354</v>
      </c>
      <c r="N17" s="14">
        <f t="shared" si="1"/>
        <v>185934.82616212059</v>
      </c>
      <c r="O17" s="14">
        <f t="shared" si="1"/>
        <v>-160872.35363042637</v>
      </c>
      <c r="P17" s="14"/>
      <c r="Q17" s="14"/>
      <c r="R17" s="14"/>
      <c r="S17" s="14"/>
    </row>
    <row r="18" spans="1:19">
      <c r="A18" s="11" t="s">
        <v>354</v>
      </c>
      <c r="B18" s="11">
        <v>7400</v>
      </c>
      <c r="C18" s="13" t="s">
        <v>289</v>
      </c>
      <c r="D18" s="13" t="s">
        <v>204</v>
      </c>
      <c r="E18" s="13">
        <v>5057</v>
      </c>
      <c r="F18" s="13">
        <v>265585.97600000008</v>
      </c>
      <c r="G18" s="13">
        <v>560600.94199999992</v>
      </c>
      <c r="H18" s="13">
        <v>324452.446</v>
      </c>
      <c r="I18" s="13">
        <v>885053.38799999992</v>
      </c>
      <c r="J18" s="13">
        <f t="shared" si="0"/>
        <v>-619467.41199999978</v>
      </c>
      <c r="K18" s="13">
        <f t="shared" si="1"/>
        <v>52518.484476962643</v>
      </c>
      <c r="L18" s="13">
        <f t="shared" si="1"/>
        <v>110856.4251532529</v>
      </c>
      <c r="M18" s="13">
        <f t="shared" si="1"/>
        <v>64159.075736602732</v>
      </c>
      <c r="N18" s="13">
        <f t="shared" si="1"/>
        <v>175015.50088985561</v>
      </c>
      <c r="O18" s="13">
        <f t="shared" si="1"/>
        <v>-122497.01641289298</v>
      </c>
      <c r="P18" s="14"/>
      <c r="Q18" s="14"/>
      <c r="R18" s="14"/>
      <c r="S18" s="14"/>
    </row>
    <row r="19" spans="1:19">
      <c r="A19" t="s">
        <v>354</v>
      </c>
      <c r="B19">
        <v>1100</v>
      </c>
      <c r="C19" s="14" t="s">
        <v>381</v>
      </c>
      <c r="D19" s="14" t="s">
        <v>155</v>
      </c>
      <c r="E19" s="14">
        <v>4720</v>
      </c>
      <c r="F19" s="14">
        <v>18890.28</v>
      </c>
      <c r="G19" s="14">
        <v>345553.81200000003</v>
      </c>
      <c r="H19" s="14">
        <v>406358.32800000021</v>
      </c>
      <c r="I19" s="14">
        <v>751912.14000000025</v>
      </c>
      <c r="J19" s="14">
        <f t="shared" si="0"/>
        <v>-733021.86000000022</v>
      </c>
      <c r="K19" s="14">
        <f t="shared" si="1"/>
        <v>4002.1779661016944</v>
      </c>
      <c r="L19" s="14">
        <f t="shared" si="1"/>
        <v>73210.553389830529</v>
      </c>
      <c r="M19" s="14">
        <f t="shared" si="1"/>
        <v>86092.866101694963</v>
      </c>
      <c r="N19" s="14">
        <f t="shared" si="1"/>
        <v>159303.41949152548</v>
      </c>
      <c r="O19" s="14">
        <f t="shared" si="1"/>
        <v>-155301.24152542377</v>
      </c>
      <c r="P19" s="14"/>
      <c r="Q19" s="14"/>
      <c r="R19" s="14"/>
      <c r="S19" s="14"/>
    </row>
    <row r="20" spans="1:19">
      <c r="A20" s="11" t="s">
        <v>354</v>
      </c>
      <c r="B20" s="11">
        <v>8000</v>
      </c>
      <c r="C20" s="13" t="s">
        <v>290</v>
      </c>
      <c r="D20" s="13" t="s">
        <v>207</v>
      </c>
      <c r="E20" s="13">
        <v>4414</v>
      </c>
      <c r="F20" s="13">
        <v>64129.612000000001</v>
      </c>
      <c r="G20" s="13">
        <v>346099.54600000009</v>
      </c>
      <c r="H20" s="13">
        <v>225861.05899999989</v>
      </c>
      <c r="I20" s="13">
        <v>571960.60499999998</v>
      </c>
      <c r="J20" s="13">
        <f t="shared" si="0"/>
        <v>-507830.99299999996</v>
      </c>
      <c r="K20" s="13">
        <f t="shared" si="1"/>
        <v>14528.684186678749</v>
      </c>
      <c r="L20" s="13">
        <f t="shared" si="1"/>
        <v>78409.502945174463</v>
      </c>
      <c r="M20" s="13">
        <f t="shared" si="1"/>
        <v>51169.247621205228</v>
      </c>
      <c r="N20" s="13">
        <f t="shared" si="1"/>
        <v>129578.75056637971</v>
      </c>
      <c r="O20" s="13">
        <f t="shared" si="1"/>
        <v>-115050.06637970093</v>
      </c>
      <c r="P20" s="14"/>
      <c r="Q20" s="14"/>
      <c r="R20" s="14"/>
      <c r="S20" s="14"/>
    </row>
    <row r="21" spans="1:19">
      <c r="A21" t="s">
        <v>354</v>
      </c>
      <c r="B21">
        <v>5200</v>
      </c>
      <c r="C21" s="14" t="s">
        <v>291</v>
      </c>
      <c r="D21" s="14" t="s">
        <v>183</v>
      </c>
      <c r="E21" s="14">
        <v>4090</v>
      </c>
      <c r="F21" s="14">
        <v>250997.43</v>
      </c>
      <c r="G21" s="14">
        <v>868729.29499999981</v>
      </c>
      <c r="H21" s="14">
        <v>386200.75599999999</v>
      </c>
      <c r="I21" s="14">
        <v>1254930.0509999997</v>
      </c>
      <c r="J21" s="14">
        <f t="shared" si="0"/>
        <v>-1003932.6209999998</v>
      </c>
      <c r="K21" s="14">
        <f t="shared" si="1"/>
        <v>61368.564792176039</v>
      </c>
      <c r="L21" s="14">
        <f t="shared" si="1"/>
        <v>212403.25061124691</v>
      </c>
      <c r="M21" s="14">
        <f t="shared" si="1"/>
        <v>94425.612713936425</v>
      </c>
      <c r="N21" s="14">
        <f t="shared" si="1"/>
        <v>306828.86332518328</v>
      </c>
      <c r="O21" s="14">
        <f t="shared" si="1"/>
        <v>-245460.2985330073</v>
      </c>
      <c r="P21" s="14"/>
      <c r="Q21" s="14"/>
      <c r="R21" s="14"/>
      <c r="S21" s="14"/>
    </row>
    <row r="22" spans="1:19">
      <c r="A22" s="11" t="s">
        <v>354</v>
      </c>
      <c r="B22" s="11">
        <v>3609</v>
      </c>
      <c r="C22" s="13" t="s">
        <v>293</v>
      </c>
      <c r="D22" s="13" t="s">
        <v>167</v>
      </c>
      <c r="E22" s="13">
        <v>3868</v>
      </c>
      <c r="F22" s="13">
        <v>71611.008000000016</v>
      </c>
      <c r="G22" s="13">
        <v>305089.98</v>
      </c>
      <c r="H22" s="13">
        <v>185856.43600000002</v>
      </c>
      <c r="I22" s="13">
        <v>490946.41599999997</v>
      </c>
      <c r="J22" s="13">
        <f t="shared" si="0"/>
        <v>-419335.40799999994</v>
      </c>
      <c r="K22" s="13">
        <f t="shared" si="1"/>
        <v>18513.704239917275</v>
      </c>
      <c r="L22" s="13">
        <f t="shared" si="1"/>
        <v>78875.382626680454</v>
      </c>
      <c r="M22" s="13">
        <f t="shared" si="1"/>
        <v>48049.750775594628</v>
      </c>
      <c r="N22" s="13">
        <f t="shared" si="1"/>
        <v>126925.13340227507</v>
      </c>
      <c r="O22" s="13">
        <f t="shared" si="1"/>
        <v>-108411.42916235779</v>
      </c>
      <c r="P22" s="14"/>
      <c r="Q22" s="14"/>
      <c r="R22" s="14"/>
      <c r="S22" s="14"/>
    </row>
    <row r="23" spans="1:19">
      <c r="A23" t="s">
        <v>354</v>
      </c>
      <c r="B23">
        <v>4200</v>
      </c>
      <c r="C23" s="14" t="s">
        <v>292</v>
      </c>
      <c r="D23" s="14" t="s">
        <v>175</v>
      </c>
      <c r="E23" s="14">
        <v>3840</v>
      </c>
      <c r="F23" s="14">
        <v>611701.78500000015</v>
      </c>
      <c r="G23" s="14">
        <v>588329.47499999998</v>
      </c>
      <c r="H23" s="14">
        <v>490487.10899999988</v>
      </c>
      <c r="I23" s="14">
        <v>1078816.5839999998</v>
      </c>
      <c r="J23" s="14">
        <f t="shared" si="0"/>
        <v>-467114.79899999965</v>
      </c>
      <c r="K23" s="14">
        <f t="shared" si="1"/>
        <v>159297.33984375006</v>
      </c>
      <c r="L23" s="14">
        <f t="shared" si="1"/>
        <v>153210.80078125</v>
      </c>
      <c r="M23" s="14">
        <f t="shared" si="1"/>
        <v>127731.01796874996</v>
      </c>
      <c r="N23" s="14">
        <f t="shared" si="1"/>
        <v>280941.81874999992</v>
      </c>
      <c r="O23" s="14">
        <f t="shared" si="1"/>
        <v>-121644.47890624992</v>
      </c>
      <c r="P23" s="14"/>
      <c r="Q23" s="14"/>
      <c r="R23" s="14"/>
      <c r="S23" s="14"/>
    </row>
    <row r="24" spans="1:19">
      <c r="A24" s="11" t="s">
        <v>354</v>
      </c>
      <c r="B24" s="11">
        <v>2510</v>
      </c>
      <c r="C24" s="13" t="s">
        <v>294</v>
      </c>
      <c r="D24" s="13" t="s">
        <v>163</v>
      </c>
      <c r="E24" s="13">
        <v>3753</v>
      </c>
      <c r="F24" s="13">
        <v>380194.98600000003</v>
      </c>
      <c r="G24" s="13">
        <v>487176.89799999993</v>
      </c>
      <c r="H24" s="13">
        <v>312113.63500000013</v>
      </c>
      <c r="I24" s="13">
        <v>799290.53300000005</v>
      </c>
      <c r="J24" s="13">
        <f t="shared" si="0"/>
        <v>-419095.54700000002</v>
      </c>
      <c r="K24" s="13">
        <f t="shared" si="1"/>
        <v>101304.28617106316</v>
      </c>
      <c r="L24" s="13">
        <f t="shared" si="1"/>
        <v>129809.99147348785</v>
      </c>
      <c r="M24" s="13">
        <f t="shared" si="1"/>
        <v>83163.771649347225</v>
      </c>
      <c r="N24" s="13">
        <f t="shared" si="1"/>
        <v>212973.76312283508</v>
      </c>
      <c r="O24" s="13">
        <f t="shared" si="1"/>
        <v>-111669.47695177193</v>
      </c>
      <c r="P24" s="14"/>
      <c r="Q24" s="14"/>
      <c r="R24" s="14"/>
      <c r="S24" s="14"/>
    </row>
    <row r="25" spans="1:19">
      <c r="A25" t="s">
        <v>354</v>
      </c>
      <c r="B25">
        <v>2300</v>
      </c>
      <c r="C25" s="14" t="s">
        <v>295</v>
      </c>
      <c r="D25" s="14" t="s">
        <v>161</v>
      </c>
      <c r="E25" s="14">
        <v>3585</v>
      </c>
      <c r="F25" s="14">
        <v>36821.563000000002</v>
      </c>
      <c r="G25" s="14">
        <v>263357.52999999997</v>
      </c>
      <c r="H25" s="14">
        <v>249483.10500000004</v>
      </c>
      <c r="I25" s="14">
        <v>512840.63500000001</v>
      </c>
      <c r="J25" s="14">
        <f t="shared" si="0"/>
        <v>-476019.07199999999</v>
      </c>
      <c r="K25" s="14">
        <f t="shared" si="1"/>
        <v>10271.007810320782</v>
      </c>
      <c r="L25" s="14">
        <f t="shared" si="1"/>
        <v>73460.956764295668</v>
      </c>
      <c r="M25" s="14">
        <f t="shared" si="1"/>
        <v>69590.824267782431</v>
      </c>
      <c r="N25" s="14">
        <f t="shared" si="1"/>
        <v>143051.78103207811</v>
      </c>
      <c r="O25" s="14">
        <f t="shared" si="1"/>
        <v>-132780.77322175732</v>
      </c>
      <c r="P25" s="14"/>
      <c r="Q25" s="14"/>
      <c r="R25" s="14"/>
      <c r="S25" s="14"/>
    </row>
    <row r="26" spans="1:19">
      <c r="A26" s="11" t="s">
        <v>354</v>
      </c>
      <c r="B26" s="11">
        <v>6100</v>
      </c>
      <c r="C26" s="13" t="s">
        <v>296</v>
      </c>
      <c r="D26" s="13" t="s">
        <v>191</v>
      </c>
      <c r="E26" s="13">
        <v>3041</v>
      </c>
      <c r="F26" s="13">
        <v>443845.92799999996</v>
      </c>
      <c r="G26" s="13">
        <v>617602.72600000002</v>
      </c>
      <c r="H26" s="13">
        <v>184529.92499999993</v>
      </c>
      <c r="I26" s="13">
        <v>802132.65099999995</v>
      </c>
      <c r="J26" s="13">
        <f t="shared" si="0"/>
        <v>-358286.723</v>
      </c>
      <c r="K26" s="13">
        <f t="shared" si="1"/>
        <v>145953.93883590921</v>
      </c>
      <c r="L26" s="13">
        <f t="shared" si="1"/>
        <v>203091.9848733969</v>
      </c>
      <c r="M26" s="13">
        <f t="shared" si="1"/>
        <v>60680.672476159139</v>
      </c>
      <c r="N26" s="13">
        <f t="shared" si="1"/>
        <v>263772.65734955604</v>
      </c>
      <c r="O26" s="13">
        <f t="shared" si="1"/>
        <v>-117818.71851364683</v>
      </c>
      <c r="P26" s="14"/>
      <c r="Q26" s="14"/>
      <c r="R26" s="14"/>
      <c r="S26" s="14"/>
    </row>
    <row r="27" spans="1:19">
      <c r="A27" t="s">
        <v>354</v>
      </c>
      <c r="B27">
        <v>8716</v>
      </c>
      <c r="C27" s="14" t="s">
        <v>297</v>
      </c>
      <c r="D27" s="14" t="s">
        <v>216</v>
      </c>
      <c r="E27" s="14">
        <v>2984</v>
      </c>
      <c r="F27" s="14">
        <v>151989.19399999999</v>
      </c>
      <c r="G27" s="14">
        <v>272825.995</v>
      </c>
      <c r="H27" s="14">
        <v>264361.84200000012</v>
      </c>
      <c r="I27" s="14">
        <v>537187.83700000006</v>
      </c>
      <c r="J27" s="14">
        <f t="shared" si="0"/>
        <v>-385198.64300000004</v>
      </c>
      <c r="K27" s="14">
        <f t="shared" si="1"/>
        <v>50934.71648793565</v>
      </c>
      <c r="L27" s="14">
        <f t="shared" si="1"/>
        <v>91429.622989276133</v>
      </c>
      <c r="M27" s="14">
        <f t="shared" si="1"/>
        <v>88593.110589812364</v>
      </c>
      <c r="N27" s="14">
        <f t="shared" si="1"/>
        <v>180022.73357908847</v>
      </c>
      <c r="O27" s="14">
        <f t="shared" si="1"/>
        <v>-129088.01709115284</v>
      </c>
      <c r="P27" s="14"/>
      <c r="Q27" s="14"/>
      <c r="R27" s="14"/>
      <c r="S27" s="14"/>
    </row>
    <row r="28" spans="1:19">
      <c r="A28" s="11" t="s">
        <v>354</v>
      </c>
      <c r="B28" s="11">
        <v>8717</v>
      </c>
      <c r="C28" s="13" t="s">
        <v>299</v>
      </c>
      <c r="D28" s="13" t="s">
        <v>217</v>
      </c>
      <c r="E28" s="13">
        <v>2481</v>
      </c>
      <c r="F28" s="13">
        <v>132584.359</v>
      </c>
      <c r="G28" s="13">
        <v>275107.04599999997</v>
      </c>
      <c r="H28" s="13">
        <v>190445.18199999997</v>
      </c>
      <c r="I28" s="13">
        <v>465552.22799999994</v>
      </c>
      <c r="J28" s="13">
        <f t="shared" si="0"/>
        <v>-332967.86899999995</v>
      </c>
      <c r="K28" s="13">
        <f t="shared" si="1"/>
        <v>53439.886739218055</v>
      </c>
      <c r="L28" s="13">
        <f t="shared" si="1"/>
        <v>110885.54856912534</v>
      </c>
      <c r="M28" s="13">
        <f t="shared" si="1"/>
        <v>76761.45989520353</v>
      </c>
      <c r="N28" s="13">
        <f t="shared" si="1"/>
        <v>187647.00846432889</v>
      </c>
      <c r="O28" s="13">
        <f t="shared" si="1"/>
        <v>-134207.12172511083</v>
      </c>
      <c r="P28" s="14"/>
      <c r="Q28" s="14"/>
      <c r="R28" s="14"/>
      <c r="S28" s="14"/>
    </row>
    <row r="29" spans="1:19">
      <c r="A29" t="s">
        <v>354</v>
      </c>
      <c r="B29">
        <v>8401</v>
      </c>
      <c r="C29" s="14" t="s">
        <v>298</v>
      </c>
      <c r="D29" s="14" t="s">
        <v>209</v>
      </c>
      <c r="E29" s="14">
        <v>2450</v>
      </c>
      <c r="F29" s="14">
        <v>27876.665999999997</v>
      </c>
      <c r="G29" s="14">
        <v>255193.53300000005</v>
      </c>
      <c r="H29" s="14">
        <v>108459.07299999997</v>
      </c>
      <c r="I29" s="14">
        <v>363652.60600000003</v>
      </c>
      <c r="J29" s="14">
        <f t="shared" si="0"/>
        <v>-335775.94000000006</v>
      </c>
      <c r="K29" s="14">
        <f t="shared" si="1"/>
        <v>11378.231020408162</v>
      </c>
      <c r="L29" s="14">
        <f t="shared" si="1"/>
        <v>104160.62571428574</v>
      </c>
      <c r="M29" s="14">
        <f t="shared" si="1"/>
        <v>44269.00938775509</v>
      </c>
      <c r="N29" s="14">
        <f t="shared" si="1"/>
        <v>148429.63510204083</v>
      </c>
      <c r="O29" s="14">
        <f t="shared" si="1"/>
        <v>-137051.40408163267</v>
      </c>
      <c r="P29" s="14"/>
      <c r="Q29" s="14"/>
      <c r="R29" s="14"/>
      <c r="S29" s="14"/>
    </row>
    <row r="30" spans="1:19">
      <c r="A30" s="11" t="s">
        <v>354</v>
      </c>
      <c r="B30" s="11">
        <v>8613</v>
      </c>
      <c r="C30" s="13" t="s">
        <v>301</v>
      </c>
      <c r="D30" s="13" t="s">
        <v>213</v>
      </c>
      <c r="E30" s="13">
        <v>1971</v>
      </c>
      <c r="F30" s="13">
        <v>27672.723000000002</v>
      </c>
      <c r="G30" s="13">
        <v>20068.382000000001</v>
      </c>
      <c r="H30" s="13">
        <v>145601.24</v>
      </c>
      <c r="I30" s="13">
        <v>165669.622</v>
      </c>
      <c r="J30" s="13">
        <f t="shared" si="0"/>
        <v>-137996.899</v>
      </c>
      <c r="K30" s="13">
        <f t="shared" si="1"/>
        <v>14039.940639269407</v>
      </c>
      <c r="L30" s="13">
        <f t="shared" si="1"/>
        <v>10181.827498731609</v>
      </c>
      <c r="M30" s="13">
        <f t="shared" si="1"/>
        <v>73871.760527650928</v>
      </c>
      <c r="N30" s="13">
        <f t="shared" si="1"/>
        <v>84053.588026382538</v>
      </c>
      <c r="O30" s="13">
        <f t="shared" si="1"/>
        <v>-70013.647387113146</v>
      </c>
      <c r="P30" s="14"/>
      <c r="Q30" s="14"/>
      <c r="R30" s="14"/>
      <c r="S30" s="14"/>
    </row>
    <row r="31" spans="1:19">
      <c r="A31" t="s">
        <v>354</v>
      </c>
      <c r="B31">
        <v>6250</v>
      </c>
      <c r="C31" s="14" t="s">
        <v>300</v>
      </c>
      <c r="D31" s="14" t="s">
        <v>192</v>
      </c>
      <c r="E31" s="14">
        <v>1966</v>
      </c>
      <c r="F31" s="14">
        <v>66730.966</v>
      </c>
      <c r="G31" s="14">
        <v>294245.19699999999</v>
      </c>
      <c r="H31" s="14">
        <v>107267.11399999999</v>
      </c>
      <c r="I31" s="14">
        <v>401512.31099999999</v>
      </c>
      <c r="J31" s="14">
        <f t="shared" si="0"/>
        <v>-334781.34499999997</v>
      </c>
      <c r="K31" s="14">
        <f t="shared" si="1"/>
        <v>33942.505595116992</v>
      </c>
      <c r="L31" s="14">
        <f t="shared" si="1"/>
        <v>149666.93641912509</v>
      </c>
      <c r="M31" s="14">
        <f t="shared" si="1"/>
        <v>54561.095625635804</v>
      </c>
      <c r="N31" s="14">
        <f t="shared" si="1"/>
        <v>204228.03204476094</v>
      </c>
      <c r="O31" s="14">
        <f t="shared" si="1"/>
        <v>-170285.52644964392</v>
      </c>
      <c r="P31" s="14"/>
      <c r="Q31" s="14"/>
      <c r="R31" s="14"/>
      <c r="S31" s="14"/>
    </row>
    <row r="32" spans="1:19">
      <c r="A32" s="11" t="s">
        <v>354</v>
      </c>
      <c r="B32" s="11">
        <v>6400</v>
      </c>
      <c r="C32" s="13" t="s">
        <v>302</v>
      </c>
      <c r="D32" s="13" t="s">
        <v>193</v>
      </c>
      <c r="E32" s="13">
        <v>1860</v>
      </c>
      <c r="F32" s="13">
        <v>6027.8450000000003</v>
      </c>
      <c r="G32" s="13">
        <v>211058.31600000002</v>
      </c>
      <c r="H32" s="13">
        <v>58384.362000000016</v>
      </c>
      <c r="I32" s="13">
        <v>269442.67800000001</v>
      </c>
      <c r="J32" s="13">
        <f t="shared" si="0"/>
        <v>-263414.83300000004</v>
      </c>
      <c r="K32" s="13">
        <f t="shared" si="1"/>
        <v>3240.7768817204305</v>
      </c>
      <c r="L32" s="13">
        <f t="shared" si="1"/>
        <v>113472.21290322582</v>
      </c>
      <c r="M32" s="13">
        <f t="shared" si="1"/>
        <v>31389.441935483879</v>
      </c>
      <c r="N32" s="13">
        <f t="shared" si="1"/>
        <v>144861.65483870968</v>
      </c>
      <c r="O32" s="13">
        <f t="shared" si="1"/>
        <v>-141620.87795698925</v>
      </c>
      <c r="P32" s="14"/>
      <c r="Q32" s="14"/>
      <c r="R32" s="14"/>
      <c r="S32" s="14"/>
    </row>
    <row r="33" spans="1:19">
      <c r="A33" t="s">
        <v>354</v>
      </c>
      <c r="B33">
        <v>8614</v>
      </c>
      <c r="C33" s="14" t="s">
        <v>303</v>
      </c>
      <c r="D33" s="14" t="s">
        <v>214</v>
      </c>
      <c r="E33" s="14">
        <v>1810</v>
      </c>
      <c r="F33" s="14">
        <v>4884.8240000000005</v>
      </c>
      <c r="G33" s="14">
        <v>9546.3510000000006</v>
      </c>
      <c r="H33" s="14">
        <v>141450.32099999997</v>
      </c>
      <c r="I33" s="14">
        <v>150996.67199999996</v>
      </c>
      <c r="J33" s="14">
        <f t="shared" si="0"/>
        <v>-146111.84799999997</v>
      </c>
      <c r="K33" s="14">
        <f t="shared" si="1"/>
        <v>2698.7977900552492</v>
      </c>
      <c r="L33" s="14">
        <f t="shared" si="1"/>
        <v>5274.2270718232048</v>
      </c>
      <c r="M33" s="14">
        <f t="shared" si="1"/>
        <v>78149.348618784512</v>
      </c>
      <c r="N33" s="14">
        <f t="shared" si="1"/>
        <v>83423.575690607715</v>
      </c>
      <c r="O33" s="14">
        <f t="shared" si="1"/>
        <v>-80724.777900552464</v>
      </c>
      <c r="P33" s="14"/>
      <c r="Q33" s="14"/>
      <c r="R33" s="14"/>
      <c r="S33" s="14"/>
    </row>
    <row r="34" spans="1:19">
      <c r="A34" s="11" t="s">
        <v>354</v>
      </c>
      <c r="B34" s="11">
        <v>3714</v>
      </c>
      <c r="C34" s="13" t="s">
        <v>304</v>
      </c>
      <c r="D34" s="13" t="s">
        <v>172</v>
      </c>
      <c r="E34" s="13">
        <v>1666</v>
      </c>
      <c r="F34" s="13">
        <v>18623.613000000001</v>
      </c>
      <c r="G34" s="13">
        <v>41391.724000000002</v>
      </c>
      <c r="H34" s="13">
        <v>138903.859</v>
      </c>
      <c r="I34" s="13">
        <v>180295.58299999998</v>
      </c>
      <c r="J34" s="13">
        <f t="shared" si="0"/>
        <v>-161671.96999999997</v>
      </c>
      <c r="K34" s="13">
        <f t="shared" si="1"/>
        <v>11178.639255702281</v>
      </c>
      <c r="L34" s="13">
        <f t="shared" si="1"/>
        <v>24844.972388955583</v>
      </c>
      <c r="M34" s="13">
        <f t="shared" si="1"/>
        <v>83375.665666266505</v>
      </c>
      <c r="N34" s="13">
        <f t="shared" si="1"/>
        <v>108220.63805522208</v>
      </c>
      <c r="O34" s="13">
        <f t="shared" si="1"/>
        <v>-97041.998799519788</v>
      </c>
      <c r="P34" s="14"/>
      <c r="Q34" s="14"/>
      <c r="R34" s="14"/>
      <c r="S34" s="14"/>
    </row>
    <row r="35" spans="1:19">
      <c r="A35" t="s">
        <v>354</v>
      </c>
      <c r="B35">
        <v>2506</v>
      </c>
      <c r="C35" s="14" t="s">
        <v>305</v>
      </c>
      <c r="D35" s="14" t="s">
        <v>162</v>
      </c>
      <c r="E35" s="14">
        <v>1354</v>
      </c>
      <c r="F35" s="14">
        <v>2968.0769999999998</v>
      </c>
      <c r="G35" s="14">
        <v>35779.989000000001</v>
      </c>
      <c r="H35" s="14">
        <v>191912.82799999998</v>
      </c>
      <c r="I35" s="14">
        <v>227692.81699999998</v>
      </c>
      <c r="J35" s="14">
        <f t="shared" si="0"/>
        <v>-224724.74</v>
      </c>
      <c r="K35" s="14">
        <f t="shared" si="1"/>
        <v>2192.0805022156574</v>
      </c>
      <c r="L35" s="14">
        <f t="shared" si="1"/>
        <v>26425.398079763665</v>
      </c>
      <c r="M35" s="14">
        <f t="shared" si="1"/>
        <v>141737.68685376662</v>
      </c>
      <c r="N35" s="14">
        <f t="shared" si="1"/>
        <v>168163.08493353025</v>
      </c>
      <c r="O35" s="14">
        <f t="shared" si="1"/>
        <v>-165971.00443131462</v>
      </c>
      <c r="P35" s="14"/>
      <c r="Q35" s="14"/>
      <c r="R35" s="14"/>
      <c r="S35" s="14"/>
    </row>
    <row r="36" spans="1:19">
      <c r="A36" s="11" t="s">
        <v>354</v>
      </c>
      <c r="B36" s="11">
        <v>5508</v>
      </c>
      <c r="C36" s="13" t="s">
        <v>306</v>
      </c>
      <c r="D36" s="13" t="s">
        <v>184</v>
      </c>
      <c r="E36" s="13">
        <v>1226</v>
      </c>
      <c r="F36" s="13">
        <v>33259.805</v>
      </c>
      <c r="G36" s="13">
        <v>51891.683000000005</v>
      </c>
      <c r="H36" s="13">
        <v>101574.39700000001</v>
      </c>
      <c r="I36" s="13">
        <v>153466.08000000002</v>
      </c>
      <c r="J36" s="13">
        <f t="shared" si="0"/>
        <v>-120206.27500000002</v>
      </c>
      <c r="K36" s="13">
        <f t="shared" si="1"/>
        <v>27128.715334420882</v>
      </c>
      <c r="L36" s="13">
        <f t="shared" si="1"/>
        <v>42326.005709624798</v>
      </c>
      <c r="M36" s="13">
        <f t="shared" si="1"/>
        <v>82850.242251223506</v>
      </c>
      <c r="N36" s="13">
        <f t="shared" si="1"/>
        <v>125176.2479608483</v>
      </c>
      <c r="O36" s="13">
        <f t="shared" si="1"/>
        <v>-98047.532626427419</v>
      </c>
      <c r="P36" s="14"/>
      <c r="Q36" s="14"/>
      <c r="R36" s="14"/>
      <c r="S36" s="14"/>
    </row>
    <row r="37" spans="1:19">
      <c r="A37" t="s">
        <v>354</v>
      </c>
      <c r="B37">
        <v>3711</v>
      </c>
      <c r="C37" s="14" t="s">
        <v>307</v>
      </c>
      <c r="D37" s="14" t="s">
        <v>170</v>
      </c>
      <c r="E37" s="14">
        <v>1211</v>
      </c>
      <c r="F37" s="14">
        <v>2713.799</v>
      </c>
      <c r="G37" s="14">
        <v>18934.66</v>
      </c>
      <c r="H37" s="14">
        <v>25741.744000000002</v>
      </c>
      <c r="I37" s="14">
        <v>44676.404000000002</v>
      </c>
      <c r="J37" s="14">
        <f t="shared" si="0"/>
        <v>-41962.605000000003</v>
      </c>
      <c r="K37" s="14">
        <f t="shared" si="1"/>
        <v>2240.9570602807598</v>
      </c>
      <c r="L37" s="14">
        <f t="shared" si="1"/>
        <v>15635.557390586293</v>
      </c>
      <c r="M37" s="14">
        <f t="shared" si="1"/>
        <v>21256.601156069366</v>
      </c>
      <c r="N37" s="14">
        <f t="shared" si="1"/>
        <v>36892.158546655657</v>
      </c>
      <c r="O37" s="14">
        <f t="shared" si="1"/>
        <v>-34651.201486374899</v>
      </c>
      <c r="P37" s="14"/>
      <c r="Q37" s="14"/>
      <c r="R37" s="14"/>
      <c r="S37" s="14"/>
    </row>
    <row r="38" spans="1:19">
      <c r="A38" s="11" t="s">
        <v>354</v>
      </c>
      <c r="B38" s="11">
        <v>8721</v>
      </c>
      <c r="C38" s="13" t="s">
        <v>308</v>
      </c>
      <c r="D38" s="13" t="s">
        <v>220</v>
      </c>
      <c r="E38" s="13">
        <v>1164</v>
      </c>
      <c r="F38" s="13">
        <v>3985.3689999999997</v>
      </c>
      <c r="G38" s="13">
        <v>0</v>
      </c>
      <c r="H38" s="13">
        <v>100003.02800000002</v>
      </c>
      <c r="I38" s="13">
        <v>100003.02800000002</v>
      </c>
      <c r="J38" s="13">
        <f t="shared" si="0"/>
        <v>-96017.659000000014</v>
      </c>
      <c r="K38" s="13">
        <f t="shared" si="1"/>
        <v>3423.8565292096218</v>
      </c>
      <c r="L38" s="13">
        <f t="shared" si="1"/>
        <v>0</v>
      </c>
      <c r="M38" s="13">
        <f t="shared" si="1"/>
        <v>85913.254295532664</v>
      </c>
      <c r="N38" s="13">
        <f t="shared" si="1"/>
        <v>85913.254295532664</v>
      </c>
      <c r="O38" s="13">
        <f t="shared" si="1"/>
        <v>-82489.397766323033</v>
      </c>
      <c r="P38" s="14"/>
      <c r="Q38" s="14"/>
      <c r="R38" s="14"/>
      <c r="S38" s="14"/>
    </row>
    <row r="39" spans="1:19">
      <c r="A39" t="s">
        <v>354</v>
      </c>
      <c r="B39">
        <v>4607</v>
      </c>
      <c r="C39" s="14" t="s">
        <v>310</v>
      </c>
      <c r="D39" s="14" t="s">
        <v>178</v>
      </c>
      <c r="E39" s="14">
        <v>1131</v>
      </c>
      <c r="F39" s="14">
        <v>15972.161</v>
      </c>
      <c r="G39" s="14">
        <v>41680.862999999998</v>
      </c>
      <c r="H39" s="14">
        <v>37518.891999999985</v>
      </c>
      <c r="I39" s="14">
        <v>79199.754999999976</v>
      </c>
      <c r="J39" s="14">
        <f t="shared" si="0"/>
        <v>-63227.593999999975</v>
      </c>
      <c r="K39" s="14">
        <f t="shared" si="1"/>
        <v>14122.158267020335</v>
      </c>
      <c r="L39" s="14">
        <f t="shared" si="1"/>
        <v>36853.106100795754</v>
      </c>
      <c r="M39" s="14">
        <f t="shared" si="1"/>
        <v>33173.202475685226</v>
      </c>
      <c r="N39" s="14">
        <f t="shared" si="1"/>
        <v>70026.308576480966</v>
      </c>
      <c r="O39" s="14">
        <f t="shared" si="1"/>
        <v>-55904.150309460631</v>
      </c>
      <c r="P39" s="14"/>
      <c r="Q39" s="14"/>
      <c r="R39" s="14"/>
      <c r="S39" s="14"/>
    </row>
    <row r="40" spans="1:19">
      <c r="A40" s="11" t="s">
        <v>354</v>
      </c>
      <c r="B40" s="11">
        <v>6513</v>
      </c>
      <c r="C40" s="13" t="s">
        <v>309</v>
      </c>
      <c r="D40" s="13" t="s">
        <v>194</v>
      </c>
      <c r="E40" s="13">
        <v>1119</v>
      </c>
      <c r="F40" s="13">
        <v>2165.9840000000004</v>
      </c>
      <c r="G40" s="13">
        <v>9540.5069999999996</v>
      </c>
      <c r="H40" s="13">
        <v>65318.930999999997</v>
      </c>
      <c r="I40" s="13">
        <v>74859.437999999995</v>
      </c>
      <c r="J40" s="13">
        <f t="shared" si="0"/>
        <v>-72693.453999999998</v>
      </c>
      <c r="K40" s="13">
        <f t="shared" ref="K40:O76" si="2">(F40/$E40)*1000</f>
        <v>1935.64253798034</v>
      </c>
      <c r="L40" s="13">
        <f t="shared" si="2"/>
        <v>8525.9222520107232</v>
      </c>
      <c r="M40" s="13">
        <f t="shared" si="2"/>
        <v>58372.592493297583</v>
      </c>
      <c r="N40" s="13">
        <f t="shared" si="2"/>
        <v>66898.514745308305</v>
      </c>
      <c r="O40" s="13">
        <f t="shared" si="2"/>
        <v>-64962.872207327979</v>
      </c>
      <c r="P40" s="14"/>
      <c r="Q40" s="14"/>
      <c r="R40" s="14"/>
      <c r="S40" s="14"/>
    </row>
    <row r="41" spans="1:19">
      <c r="A41" t="s">
        <v>354</v>
      </c>
      <c r="B41">
        <v>4100</v>
      </c>
      <c r="C41" s="14" t="s">
        <v>311</v>
      </c>
      <c r="D41" s="14" t="s">
        <v>174</v>
      </c>
      <c r="E41" s="14">
        <v>956</v>
      </c>
      <c r="F41" s="14">
        <v>64426.684000000008</v>
      </c>
      <c r="G41" s="14">
        <v>108257.46900000001</v>
      </c>
      <c r="H41" s="14">
        <v>117411.77600000004</v>
      </c>
      <c r="I41" s="14">
        <v>225669.24500000005</v>
      </c>
      <c r="J41" s="14">
        <f t="shared" si="0"/>
        <v>-161242.56100000005</v>
      </c>
      <c r="K41" s="14">
        <f t="shared" si="2"/>
        <v>67391.928870292904</v>
      </c>
      <c r="L41" s="14">
        <f t="shared" si="2"/>
        <v>113240.03033472804</v>
      </c>
      <c r="M41" s="14">
        <f t="shared" si="2"/>
        <v>122815.66527196657</v>
      </c>
      <c r="N41" s="14">
        <f t="shared" si="2"/>
        <v>236055.69560669461</v>
      </c>
      <c r="O41" s="14">
        <f t="shared" si="2"/>
        <v>-168663.76673640174</v>
      </c>
      <c r="P41" s="14"/>
      <c r="Q41" s="14"/>
      <c r="R41" s="14"/>
      <c r="S41" s="14"/>
    </row>
    <row r="42" spans="1:19">
      <c r="A42" s="11" t="s">
        <v>354</v>
      </c>
      <c r="B42" s="11">
        <v>5604</v>
      </c>
      <c r="C42" s="13" t="s">
        <v>312</v>
      </c>
      <c r="D42" s="13" t="s">
        <v>185</v>
      </c>
      <c r="E42" s="13">
        <v>928</v>
      </c>
      <c r="F42" s="13">
        <v>4417.1109999999999</v>
      </c>
      <c r="G42" s="13">
        <v>16587.14</v>
      </c>
      <c r="H42" s="13">
        <v>120539.96800000002</v>
      </c>
      <c r="I42" s="13">
        <v>137127.10800000001</v>
      </c>
      <c r="J42" s="13">
        <f t="shared" si="0"/>
        <v>-132709.997</v>
      </c>
      <c r="K42" s="13">
        <f t="shared" si="2"/>
        <v>4759.8178879310344</v>
      </c>
      <c r="L42" s="13">
        <f t="shared" si="2"/>
        <v>17874.073275862065</v>
      </c>
      <c r="M42" s="13">
        <f t="shared" si="2"/>
        <v>129892.20689655175</v>
      </c>
      <c r="N42" s="13">
        <f t="shared" si="2"/>
        <v>147766.28017241383</v>
      </c>
      <c r="O42" s="13">
        <f t="shared" si="2"/>
        <v>-143006.46228448275</v>
      </c>
      <c r="P42" s="14"/>
      <c r="Q42" s="14"/>
      <c r="R42" s="14"/>
      <c r="S42" s="14"/>
    </row>
    <row r="43" spans="1:19">
      <c r="A43" t="s">
        <v>354</v>
      </c>
      <c r="B43">
        <v>6612</v>
      </c>
      <c r="C43" s="14" t="s">
        <v>314</v>
      </c>
      <c r="D43" s="14" t="s">
        <v>200</v>
      </c>
      <c r="E43" s="14">
        <v>867</v>
      </c>
      <c r="F43" s="14">
        <v>1676.144</v>
      </c>
      <c r="G43" s="14">
        <v>11884.481999999998</v>
      </c>
      <c r="H43" s="14">
        <v>54112.626999999993</v>
      </c>
      <c r="I43" s="14">
        <v>65997.108999999997</v>
      </c>
      <c r="J43" s="14">
        <f t="shared" si="0"/>
        <v>-64320.964999999997</v>
      </c>
      <c r="K43" s="14">
        <f t="shared" si="2"/>
        <v>1933.268742791234</v>
      </c>
      <c r="L43" s="14">
        <f t="shared" si="2"/>
        <v>13707.591695501727</v>
      </c>
      <c r="M43" s="14">
        <f t="shared" si="2"/>
        <v>62413.641291810833</v>
      </c>
      <c r="N43" s="14">
        <f t="shared" si="2"/>
        <v>76121.232987312571</v>
      </c>
      <c r="O43" s="14">
        <f t="shared" si="2"/>
        <v>-74187.964244521339</v>
      </c>
      <c r="P43" s="14"/>
      <c r="Q43" s="14"/>
      <c r="R43" s="14"/>
      <c r="S43" s="14"/>
    </row>
    <row r="44" spans="1:19">
      <c r="A44" s="11" t="s">
        <v>354</v>
      </c>
      <c r="B44" s="11">
        <v>3709</v>
      </c>
      <c r="C44" s="13" t="s">
        <v>313</v>
      </c>
      <c r="D44" s="13" t="s">
        <v>168</v>
      </c>
      <c r="E44" s="13">
        <v>840</v>
      </c>
      <c r="F44" s="13">
        <v>245.14</v>
      </c>
      <c r="G44" s="13">
        <v>12892.519</v>
      </c>
      <c r="H44" s="13">
        <v>72529.361999999994</v>
      </c>
      <c r="I44" s="13">
        <v>85421.880999999994</v>
      </c>
      <c r="J44" s="13">
        <f t="shared" si="0"/>
        <v>-85176.740999999995</v>
      </c>
      <c r="K44" s="13">
        <f t="shared" si="2"/>
        <v>291.83333333333331</v>
      </c>
      <c r="L44" s="13">
        <f t="shared" si="2"/>
        <v>15348.236904761905</v>
      </c>
      <c r="M44" s="13">
        <f t="shared" si="2"/>
        <v>86344.478571428568</v>
      </c>
      <c r="N44" s="13">
        <f t="shared" si="2"/>
        <v>101692.71547619047</v>
      </c>
      <c r="O44" s="13">
        <f t="shared" si="2"/>
        <v>-101400.88214285714</v>
      </c>
      <c r="P44" s="14"/>
      <c r="Q44" s="14"/>
      <c r="R44" s="14"/>
      <c r="S44" s="14"/>
    </row>
    <row r="45" spans="1:19">
      <c r="A45" t="s">
        <v>354</v>
      </c>
      <c r="B45">
        <v>8710</v>
      </c>
      <c r="C45" s="14" t="s">
        <v>315</v>
      </c>
      <c r="D45" s="14" t="s">
        <v>215</v>
      </c>
      <c r="E45" s="14">
        <v>818</v>
      </c>
      <c r="F45" s="14">
        <v>116387.427</v>
      </c>
      <c r="G45" s="14">
        <v>128124.569</v>
      </c>
      <c r="H45" s="14">
        <v>67490.673999999985</v>
      </c>
      <c r="I45" s="14">
        <v>195615.24299999999</v>
      </c>
      <c r="J45" s="14">
        <f t="shared" si="0"/>
        <v>-79227.815999999992</v>
      </c>
      <c r="K45" s="14">
        <f t="shared" si="2"/>
        <v>142282.91809290953</v>
      </c>
      <c r="L45" s="14">
        <f t="shared" si="2"/>
        <v>156631.50244498777</v>
      </c>
      <c r="M45" s="14">
        <f t="shared" si="2"/>
        <v>82506.93643031783</v>
      </c>
      <c r="N45" s="14">
        <f t="shared" si="2"/>
        <v>239138.43887530561</v>
      </c>
      <c r="O45" s="14">
        <f t="shared" si="2"/>
        <v>-96855.520782396081</v>
      </c>
      <c r="P45" s="14"/>
      <c r="Q45" s="14"/>
      <c r="R45" s="14"/>
      <c r="S45" s="14"/>
    </row>
    <row r="46" spans="1:19">
      <c r="A46" s="11" t="s">
        <v>354</v>
      </c>
      <c r="B46" s="11">
        <v>8508</v>
      </c>
      <c r="C46" s="13" t="s">
        <v>316</v>
      </c>
      <c r="D46" s="13" t="s">
        <v>210</v>
      </c>
      <c r="E46" s="13">
        <v>814</v>
      </c>
      <c r="F46" s="13">
        <v>1129.175</v>
      </c>
      <c r="G46" s="13">
        <v>4535.7400000000007</v>
      </c>
      <c r="H46" s="13">
        <v>65178.382999999994</v>
      </c>
      <c r="I46" s="13">
        <v>69714.122999999992</v>
      </c>
      <c r="J46" s="13">
        <f t="shared" si="0"/>
        <v>-68584.947999999989</v>
      </c>
      <c r="K46" s="13">
        <f t="shared" si="2"/>
        <v>1387.1928746928745</v>
      </c>
      <c r="L46" s="13">
        <f t="shared" si="2"/>
        <v>5572.1621621621634</v>
      </c>
      <c r="M46" s="13">
        <f t="shared" si="2"/>
        <v>80071.723587223576</v>
      </c>
      <c r="N46" s="13">
        <f t="shared" si="2"/>
        <v>85643.88574938575</v>
      </c>
      <c r="O46" s="13">
        <f t="shared" si="2"/>
        <v>-84256.692874692861</v>
      </c>
      <c r="P46" s="14"/>
      <c r="Q46" s="14"/>
      <c r="R46" s="14"/>
      <c r="S46" s="14"/>
    </row>
    <row r="47" spans="1:19">
      <c r="A47" t="s">
        <v>354</v>
      </c>
      <c r="B47">
        <v>6515</v>
      </c>
      <c r="C47" s="14" t="s">
        <v>318</v>
      </c>
      <c r="D47" s="14" t="s">
        <v>195</v>
      </c>
      <c r="E47" s="14">
        <v>704</v>
      </c>
      <c r="F47" s="14">
        <v>1924.37</v>
      </c>
      <c r="G47" s="14">
        <v>7253.4840000000004</v>
      </c>
      <c r="H47" s="14">
        <v>33107.057000000001</v>
      </c>
      <c r="I47" s="14">
        <v>40360.540999999997</v>
      </c>
      <c r="J47" s="14">
        <f t="shared" si="0"/>
        <v>-38436.170999999995</v>
      </c>
      <c r="K47" s="14">
        <f t="shared" si="2"/>
        <v>2733.4801136363635</v>
      </c>
      <c r="L47" s="14">
        <f t="shared" si="2"/>
        <v>10303.244318181818</v>
      </c>
      <c r="M47" s="14">
        <f t="shared" si="2"/>
        <v>47027.069602272728</v>
      </c>
      <c r="N47" s="14">
        <f t="shared" si="2"/>
        <v>57330.313920454544</v>
      </c>
      <c r="O47" s="14">
        <f t="shared" si="2"/>
        <v>-54596.833806818177</v>
      </c>
      <c r="P47" s="14"/>
      <c r="Q47" s="14"/>
      <c r="R47" s="14"/>
      <c r="S47" s="14"/>
    </row>
    <row r="48" spans="1:19">
      <c r="A48" s="11" t="s">
        <v>354</v>
      </c>
      <c r="B48" s="11">
        <v>8722</v>
      </c>
      <c r="C48" s="13" t="s">
        <v>317</v>
      </c>
      <c r="D48" s="13" t="s">
        <v>221</v>
      </c>
      <c r="E48" s="13">
        <v>694</v>
      </c>
      <c r="F48" s="13">
        <v>89.096000000000004</v>
      </c>
      <c r="G48" s="13">
        <v>839.74900000000002</v>
      </c>
      <c r="H48" s="13">
        <v>56854.044999999991</v>
      </c>
      <c r="I48" s="13">
        <v>57693.793999999994</v>
      </c>
      <c r="J48" s="13">
        <f t="shared" si="0"/>
        <v>-57604.697999999997</v>
      </c>
      <c r="K48" s="13">
        <f t="shared" si="2"/>
        <v>128.38040345821324</v>
      </c>
      <c r="L48" s="13">
        <f t="shared" si="2"/>
        <v>1210.0129682997119</v>
      </c>
      <c r="M48" s="13">
        <f t="shared" si="2"/>
        <v>81922.255043227648</v>
      </c>
      <c r="N48" s="13">
        <f t="shared" si="2"/>
        <v>83132.268011527369</v>
      </c>
      <c r="O48" s="13">
        <f t="shared" si="2"/>
        <v>-83003.88760806917</v>
      </c>
      <c r="P48" s="14"/>
      <c r="Q48" s="14"/>
      <c r="R48" s="14"/>
      <c r="S48" s="14"/>
    </row>
    <row r="49" spans="1:19">
      <c r="A49" t="s">
        <v>354</v>
      </c>
      <c r="B49">
        <v>3511</v>
      </c>
      <c r="C49" s="14" t="s">
        <v>320</v>
      </c>
      <c r="D49" s="14" t="s">
        <v>166</v>
      </c>
      <c r="E49" s="14">
        <v>687</v>
      </c>
      <c r="F49" s="14">
        <v>978.58100000000002</v>
      </c>
      <c r="G49" s="14">
        <v>64077.464000000014</v>
      </c>
      <c r="H49" s="14">
        <v>33974.648000000001</v>
      </c>
      <c r="I49" s="14">
        <v>98052.112000000023</v>
      </c>
      <c r="J49" s="14">
        <f t="shared" si="0"/>
        <v>-97073.531000000017</v>
      </c>
      <c r="K49" s="14">
        <f t="shared" si="2"/>
        <v>1424.4264919941777</v>
      </c>
      <c r="L49" s="14">
        <f t="shared" si="2"/>
        <v>93271.417758369746</v>
      </c>
      <c r="M49" s="14">
        <f t="shared" si="2"/>
        <v>49453.636098981078</v>
      </c>
      <c r="N49" s="14">
        <f t="shared" si="2"/>
        <v>142725.05385735084</v>
      </c>
      <c r="O49" s="14">
        <f t="shared" si="2"/>
        <v>-141300.62736535666</v>
      </c>
      <c r="P49" s="14"/>
      <c r="Q49" s="14"/>
      <c r="R49" s="14"/>
      <c r="S49" s="14"/>
    </row>
    <row r="50" spans="1:19">
      <c r="A50" s="11" t="s">
        <v>354</v>
      </c>
      <c r="B50" s="11">
        <v>3811</v>
      </c>
      <c r="C50" s="13" t="s">
        <v>322</v>
      </c>
      <c r="D50" s="13" t="s">
        <v>173</v>
      </c>
      <c r="E50" s="13">
        <v>665</v>
      </c>
      <c r="F50" s="13">
        <v>2</v>
      </c>
      <c r="G50" s="13">
        <v>4462.2880000000005</v>
      </c>
      <c r="H50" s="13">
        <v>20766.905999999999</v>
      </c>
      <c r="I50" s="13">
        <v>25229.194</v>
      </c>
      <c r="J50" s="13">
        <f t="shared" si="0"/>
        <v>-25227.194</v>
      </c>
      <c r="K50" s="13">
        <f t="shared" si="2"/>
        <v>3.0075187969924815</v>
      </c>
      <c r="L50" s="13">
        <f t="shared" si="2"/>
        <v>6710.2075187969931</v>
      </c>
      <c r="M50" s="13">
        <f t="shared" si="2"/>
        <v>31228.430075187967</v>
      </c>
      <c r="N50" s="13">
        <f t="shared" si="2"/>
        <v>37938.637593984968</v>
      </c>
      <c r="O50" s="13">
        <f t="shared" si="2"/>
        <v>-37935.630075187968</v>
      </c>
      <c r="P50" s="14"/>
      <c r="Q50" s="14"/>
      <c r="R50" s="14"/>
      <c r="S50" s="14"/>
    </row>
    <row r="51" spans="1:19">
      <c r="A51" t="s">
        <v>354</v>
      </c>
      <c r="B51">
        <v>7502</v>
      </c>
      <c r="C51" s="14" t="s">
        <v>319</v>
      </c>
      <c r="D51" s="14" t="s">
        <v>205</v>
      </c>
      <c r="E51" s="14">
        <v>665</v>
      </c>
      <c r="F51" s="14">
        <v>3844.9139999999998</v>
      </c>
      <c r="G51" s="14">
        <v>19831.700999999997</v>
      </c>
      <c r="H51" s="14">
        <v>27071.438999999998</v>
      </c>
      <c r="I51" s="14">
        <v>46903.14</v>
      </c>
      <c r="J51" s="14">
        <f t="shared" si="0"/>
        <v>-43058.226000000002</v>
      </c>
      <c r="K51" s="14">
        <f t="shared" si="2"/>
        <v>5781.8255639097742</v>
      </c>
      <c r="L51" s="14">
        <f t="shared" si="2"/>
        <v>29822.106766917292</v>
      </c>
      <c r="M51" s="14">
        <f t="shared" si="2"/>
        <v>40708.93082706767</v>
      </c>
      <c r="N51" s="14">
        <f t="shared" si="2"/>
        <v>70531.037593984962</v>
      </c>
      <c r="O51" s="14">
        <f t="shared" si="2"/>
        <v>-64749.212030075185</v>
      </c>
      <c r="P51" s="14"/>
      <c r="Q51" s="14"/>
      <c r="R51" s="14"/>
      <c r="S51" s="14"/>
    </row>
    <row r="52" spans="1:19">
      <c r="A52" s="11" t="s">
        <v>354</v>
      </c>
      <c r="B52" s="11">
        <v>8509</v>
      </c>
      <c r="C52" s="13" t="s">
        <v>321</v>
      </c>
      <c r="D52" s="13" t="s">
        <v>211</v>
      </c>
      <c r="E52" s="13">
        <v>641</v>
      </c>
      <c r="F52" s="13">
        <v>664.56999999999994</v>
      </c>
      <c r="G52" s="13">
        <v>8286.0730000000003</v>
      </c>
      <c r="H52" s="13">
        <v>28584.684000000001</v>
      </c>
      <c r="I52" s="13">
        <v>36870.756999999998</v>
      </c>
      <c r="J52" s="13">
        <f t="shared" si="0"/>
        <v>-36206.186999999998</v>
      </c>
      <c r="K52" s="13">
        <f t="shared" si="2"/>
        <v>1036.7706708268329</v>
      </c>
      <c r="L52" s="13">
        <f t="shared" si="2"/>
        <v>12926.790951638066</v>
      </c>
      <c r="M52" s="13">
        <f t="shared" si="2"/>
        <v>44593.890795631829</v>
      </c>
      <c r="N52" s="13">
        <f t="shared" si="2"/>
        <v>57520.681747269889</v>
      </c>
      <c r="O52" s="13">
        <f t="shared" si="2"/>
        <v>-56483.911076443059</v>
      </c>
      <c r="P52" s="14"/>
      <c r="Q52" s="14"/>
      <c r="R52" s="14"/>
      <c r="S52" s="14"/>
    </row>
    <row r="53" spans="1:19">
      <c r="A53" t="s">
        <v>354</v>
      </c>
      <c r="B53">
        <v>8720</v>
      </c>
      <c r="C53" s="14" t="s">
        <v>323</v>
      </c>
      <c r="D53" s="14" t="s">
        <v>219</v>
      </c>
      <c r="E53" s="14">
        <v>576</v>
      </c>
      <c r="F53" s="14">
        <v>5639.8940000000002</v>
      </c>
      <c r="G53" s="14">
        <v>80.400000000000006</v>
      </c>
      <c r="H53" s="14">
        <v>67760.275999999998</v>
      </c>
      <c r="I53" s="14">
        <v>67840.675999999992</v>
      </c>
      <c r="J53" s="14">
        <f t="shared" si="0"/>
        <v>-62200.781999999992</v>
      </c>
      <c r="K53" s="14">
        <f t="shared" si="2"/>
        <v>9791.4826388888887</v>
      </c>
      <c r="L53" s="14">
        <f t="shared" si="2"/>
        <v>139.58333333333334</v>
      </c>
      <c r="M53" s="14">
        <f t="shared" si="2"/>
        <v>117639.36805555555</v>
      </c>
      <c r="N53" s="14">
        <f t="shared" si="2"/>
        <v>117778.95138888888</v>
      </c>
      <c r="O53" s="14">
        <f t="shared" si="2"/>
        <v>-107987.46874999999</v>
      </c>
      <c r="P53" s="14"/>
      <c r="Q53" s="14"/>
      <c r="R53" s="14"/>
      <c r="S53" s="14"/>
    </row>
    <row r="54" spans="1:19">
      <c r="A54" s="11" t="s">
        <v>354</v>
      </c>
      <c r="B54" s="11">
        <v>8719</v>
      </c>
      <c r="C54" s="13" t="s">
        <v>325</v>
      </c>
      <c r="D54" s="13" t="s">
        <v>218</v>
      </c>
      <c r="E54" s="13">
        <v>525</v>
      </c>
      <c r="F54" s="13">
        <v>4579.0010000000002</v>
      </c>
      <c r="G54" s="13">
        <v>15245.751999999999</v>
      </c>
      <c r="H54" s="13">
        <v>53976.503999999994</v>
      </c>
      <c r="I54" s="13">
        <v>69222.255999999994</v>
      </c>
      <c r="J54" s="13">
        <f t="shared" si="0"/>
        <v>-64643.25499999999</v>
      </c>
      <c r="K54" s="13">
        <f t="shared" si="2"/>
        <v>8721.9066666666677</v>
      </c>
      <c r="L54" s="13">
        <f t="shared" si="2"/>
        <v>29039.527619047614</v>
      </c>
      <c r="M54" s="13">
        <f t="shared" si="2"/>
        <v>102812.38857142856</v>
      </c>
      <c r="N54" s="13">
        <f t="shared" si="2"/>
        <v>131851.91619047619</v>
      </c>
      <c r="O54" s="13">
        <f t="shared" si="2"/>
        <v>-123130.00952380951</v>
      </c>
      <c r="P54" s="14"/>
      <c r="Q54" s="14"/>
      <c r="R54" s="14"/>
      <c r="S54" s="14"/>
    </row>
    <row r="55" spans="1:19">
      <c r="A55" t="s">
        <v>354</v>
      </c>
      <c r="B55">
        <v>6709</v>
      </c>
      <c r="C55" s="14" t="s">
        <v>324</v>
      </c>
      <c r="D55" s="14" t="s">
        <v>202</v>
      </c>
      <c r="E55" s="14">
        <v>506</v>
      </c>
      <c r="F55" s="14">
        <v>480.98200000000003</v>
      </c>
      <c r="G55" s="14">
        <v>2836.3959999999997</v>
      </c>
      <c r="H55" s="14">
        <v>32405.683999999997</v>
      </c>
      <c r="I55" s="14">
        <v>35242.079999999994</v>
      </c>
      <c r="J55" s="14">
        <f t="shared" si="0"/>
        <v>-34761.097999999991</v>
      </c>
      <c r="K55" s="14">
        <f t="shared" si="2"/>
        <v>950.55731225296449</v>
      </c>
      <c r="L55" s="14">
        <f t="shared" si="2"/>
        <v>5605.5256916996041</v>
      </c>
      <c r="M55" s="14">
        <f t="shared" si="2"/>
        <v>64042.853754940705</v>
      </c>
      <c r="N55" s="14">
        <f t="shared" si="2"/>
        <v>69648.379446640305</v>
      </c>
      <c r="O55" s="14">
        <f t="shared" si="2"/>
        <v>-68697.82213438733</v>
      </c>
      <c r="P55" s="14"/>
      <c r="Q55" s="14"/>
      <c r="R55" s="14"/>
      <c r="S55" s="14"/>
    </row>
    <row r="56" spans="1:19">
      <c r="A56" s="11" t="s">
        <v>354</v>
      </c>
      <c r="B56" s="11">
        <v>5609</v>
      </c>
      <c r="C56" s="13" t="s">
        <v>327</v>
      </c>
      <c r="D56" s="13" t="s">
        <v>186</v>
      </c>
      <c r="E56" s="13">
        <v>483</v>
      </c>
      <c r="F56" s="13">
        <v>1003.472</v>
      </c>
      <c r="G56" s="13">
        <v>9541.2849999999999</v>
      </c>
      <c r="H56" s="13">
        <v>55660.406999999999</v>
      </c>
      <c r="I56" s="13">
        <v>65201.691999999995</v>
      </c>
      <c r="J56" s="13">
        <f t="shared" si="0"/>
        <v>-64198.219999999994</v>
      </c>
      <c r="K56" s="13">
        <f t="shared" si="2"/>
        <v>2077.5817805383022</v>
      </c>
      <c r="L56" s="13">
        <f t="shared" si="2"/>
        <v>19754.213250517598</v>
      </c>
      <c r="M56" s="13">
        <f t="shared" si="2"/>
        <v>115238.93788819876</v>
      </c>
      <c r="N56" s="13">
        <f t="shared" si="2"/>
        <v>134993.15113871635</v>
      </c>
      <c r="O56" s="13">
        <f t="shared" si="2"/>
        <v>-132915.56935817804</v>
      </c>
      <c r="P56" s="14"/>
      <c r="Q56" s="14"/>
      <c r="R56" s="14"/>
      <c r="S56" s="14"/>
    </row>
    <row r="57" spans="1:19">
      <c r="A57" t="s">
        <v>354</v>
      </c>
      <c r="B57">
        <v>6607</v>
      </c>
      <c r="C57" s="14" t="s">
        <v>326</v>
      </c>
      <c r="D57" s="14" t="s">
        <v>198</v>
      </c>
      <c r="E57" s="14">
        <v>483</v>
      </c>
      <c r="F57" s="14">
        <v>687.93600000000004</v>
      </c>
      <c r="G57" s="14">
        <v>7066.9439999999995</v>
      </c>
      <c r="H57" s="14">
        <v>24957.405999999999</v>
      </c>
      <c r="I57" s="14">
        <v>32024.35</v>
      </c>
      <c r="J57" s="14">
        <f t="shared" si="0"/>
        <v>-31336.413999999997</v>
      </c>
      <c r="K57" s="14">
        <f t="shared" si="2"/>
        <v>1424.2981366459628</v>
      </c>
      <c r="L57" s="14">
        <f t="shared" si="2"/>
        <v>14631.35403726708</v>
      </c>
      <c r="M57" s="14">
        <f t="shared" si="2"/>
        <v>51671.648033126286</v>
      </c>
      <c r="N57" s="14">
        <f t="shared" si="2"/>
        <v>66303.00207039337</v>
      </c>
      <c r="O57" s="14">
        <f t="shared" si="2"/>
        <v>-64878.703933747405</v>
      </c>
      <c r="P57" s="14"/>
      <c r="Q57" s="14"/>
      <c r="R57" s="14"/>
      <c r="S57" s="14"/>
    </row>
    <row r="58" spans="1:19">
      <c r="A58" s="11" t="s">
        <v>354</v>
      </c>
      <c r="B58" s="11">
        <v>6601</v>
      </c>
      <c r="C58" s="13" t="s">
        <v>328</v>
      </c>
      <c r="D58" s="13" t="s">
        <v>196</v>
      </c>
      <c r="E58" s="13">
        <v>449</v>
      </c>
      <c r="F58" s="13">
        <v>12.917000000000002</v>
      </c>
      <c r="G58" s="13">
        <v>179.95400000000001</v>
      </c>
      <c r="H58" s="13">
        <v>28622.514000000003</v>
      </c>
      <c r="I58" s="13">
        <v>28802.468000000004</v>
      </c>
      <c r="J58" s="13">
        <f t="shared" si="0"/>
        <v>-28789.551000000003</v>
      </c>
      <c r="K58" s="13">
        <f t="shared" si="2"/>
        <v>28.768374164810695</v>
      </c>
      <c r="L58" s="13">
        <f t="shared" si="2"/>
        <v>400.78841870824056</v>
      </c>
      <c r="M58" s="13">
        <f t="shared" si="2"/>
        <v>63747.247216035641</v>
      </c>
      <c r="N58" s="13">
        <f t="shared" si="2"/>
        <v>64148.035634743894</v>
      </c>
      <c r="O58" s="13">
        <f t="shared" si="2"/>
        <v>-64119.267260579065</v>
      </c>
      <c r="P58" s="14"/>
      <c r="Q58" s="14"/>
      <c r="R58" s="14"/>
      <c r="S58" s="14"/>
    </row>
    <row r="59" spans="1:19">
      <c r="A59" t="s">
        <v>354</v>
      </c>
      <c r="B59">
        <v>4911</v>
      </c>
      <c r="C59" s="14" t="s">
        <v>329</v>
      </c>
      <c r="D59" s="14" t="s">
        <v>182</v>
      </c>
      <c r="E59" s="14">
        <v>424</v>
      </c>
      <c r="F59" s="14">
        <v>675.57500000000005</v>
      </c>
      <c r="G59" s="14">
        <v>5355.6030000000001</v>
      </c>
      <c r="H59" s="14">
        <v>27941.875000000004</v>
      </c>
      <c r="I59" s="14">
        <v>33297.478000000003</v>
      </c>
      <c r="J59" s="14">
        <f t="shared" si="0"/>
        <v>-32621.903000000002</v>
      </c>
      <c r="K59" s="14">
        <f t="shared" si="2"/>
        <v>1593.3372641509436</v>
      </c>
      <c r="L59" s="14">
        <f t="shared" si="2"/>
        <v>12631.139150943396</v>
      </c>
      <c r="M59" s="14">
        <f t="shared" si="2"/>
        <v>65900.648584905663</v>
      </c>
      <c r="N59" s="14">
        <f t="shared" si="2"/>
        <v>78531.787735849066</v>
      </c>
      <c r="O59" s="14">
        <f t="shared" si="2"/>
        <v>-76938.450471698117</v>
      </c>
      <c r="P59" s="14"/>
      <c r="Q59" s="14"/>
      <c r="R59" s="14"/>
      <c r="S59" s="14"/>
    </row>
    <row r="60" spans="1:19">
      <c r="A60" s="11" t="s">
        <v>354</v>
      </c>
      <c r="B60" s="11">
        <v>5612</v>
      </c>
      <c r="C60" s="13" t="s">
        <v>330</v>
      </c>
      <c r="D60" s="13" t="s">
        <v>188</v>
      </c>
      <c r="E60" s="13">
        <v>384</v>
      </c>
      <c r="F60" s="13">
        <v>706.22400000000005</v>
      </c>
      <c r="G60" s="13">
        <v>2156.92</v>
      </c>
      <c r="H60" s="13">
        <v>46902.672999999995</v>
      </c>
      <c r="I60" s="13">
        <v>49059.592999999993</v>
      </c>
      <c r="J60" s="13">
        <f t="shared" si="0"/>
        <v>-48353.368999999992</v>
      </c>
      <c r="K60" s="13">
        <f t="shared" si="2"/>
        <v>1839.1250000000002</v>
      </c>
      <c r="L60" s="13">
        <f t="shared" si="2"/>
        <v>5616.979166666667</v>
      </c>
      <c r="M60" s="13">
        <f t="shared" si="2"/>
        <v>122142.37760416666</v>
      </c>
      <c r="N60" s="13">
        <f t="shared" si="2"/>
        <v>127759.35677083331</v>
      </c>
      <c r="O60" s="13">
        <f t="shared" si="2"/>
        <v>-125920.23177083331</v>
      </c>
      <c r="P60" s="14"/>
      <c r="Q60" s="14"/>
      <c r="R60" s="14"/>
      <c r="S60" s="14"/>
    </row>
    <row r="61" spans="1:19">
      <c r="A61" t="s">
        <v>354</v>
      </c>
      <c r="B61">
        <v>6602</v>
      </c>
      <c r="C61" s="14" t="s">
        <v>331</v>
      </c>
      <c r="D61" s="14" t="s">
        <v>197</v>
      </c>
      <c r="E61" s="14">
        <v>369</v>
      </c>
      <c r="F61" s="14">
        <v>224.1</v>
      </c>
      <c r="G61" s="14">
        <v>400.74799999999999</v>
      </c>
      <c r="H61" s="14">
        <v>17013.844999999998</v>
      </c>
      <c r="I61" s="14">
        <v>17414.592999999997</v>
      </c>
      <c r="J61" s="14">
        <f t="shared" si="0"/>
        <v>-17190.492999999999</v>
      </c>
      <c r="K61" s="14">
        <f t="shared" si="2"/>
        <v>607.31707317073165</v>
      </c>
      <c r="L61" s="14">
        <f t="shared" si="2"/>
        <v>1086.0379403794038</v>
      </c>
      <c r="M61" s="14">
        <f t="shared" si="2"/>
        <v>46107.981029810289</v>
      </c>
      <c r="N61" s="14">
        <f t="shared" si="2"/>
        <v>47194.018970189696</v>
      </c>
      <c r="O61" s="14">
        <f t="shared" si="2"/>
        <v>-46586.701897018967</v>
      </c>
      <c r="P61" s="14"/>
      <c r="Q61" s="14"/>
      <c r="R61" s="14"/>
      <c r="S61" s="14"/>
    </row>
    <row r="62" spans="1:19">
      <c r="A62" s="11" t="s">
        <v>354</v>
      </c>
      <c r="B62" s="11">
        <v>8610</v>
      </c>
      <c r="C62" s="13" t="s">
        <v>332</v>
      </c>
      <c r="D62" s="13" t="s">
        <v>212</v>
      </c>
      <c r="E62" s="13">
        <v>261</v>
      </c>
      <c r="F62" s="13">
        <v>0</v>
      </c>
      <c r="G62" s="13">
        <v>0</v>
      </c>
      <c r="H62" s="13">
        <v>18238.425000000003</v>
      </c>
      <c r="I62" s="13">
        <v>18238.425000000003</v>
      </c>
      <c r="J62" s="13">
        <f t="shared" si="0"/>
        <v>-18238.425000000003</v>
      </c>
      <c r="K62" s="13">
        <f t="shared" si="2"/>
        <v>0</v>
      </c>
      <c r="L62" s="13">
        <f t="shared" si="2"/>
        <v>0</v>
      </c>
      <c r="M62" s="13">
        <f t="shared" si="2"/>
        <v>69879.022988505749</v>
      </c>
      <c r="N62" s="13">
        <f t="shared" si="2"/>
        <v>69879.022988505749</v>
      </c>
      <c r="O62" s="13">
        <f t="shared" si="2"/>
        <v>-69879.022988505749</v>
      </c>
      <c r="P62" s="14"/>
      <c r="Q62" s="14"/>
      <c r="R62" s="14"/>
      <c r="S62" s="14"/>
    </row>
    <row r="63" spans="1:19">
      <c r="A63" t="s">
        <v>354</v>
      </c>
      <c r="B63">
        <v>4604</v>
      </c>
      <c r="C63" s="14" t="s">
        <v>333</v>
      </c>
      <c r="D63" s="14" t="s">
        <v>177</v>
      </c>
      <c r="E63" s="14">
        <v>255</v>
      </c>
      <c r="F63" s="14">
        <v>358.34</v>
      </c>
      <c r="G63" s="14">
        <v>4872.317</v>
      </c>
      <c r="H63" s="14">
        <v>9322.3479999999981</v>
      </c>
      <c r="I63" s="14">
        <v>14194.664999999997</v>
      </c>
      <c r="J63" s="14">
        <f t="shared" si="0"/>
        <v>-13836.324999999997</v>
      </c>
      <c r="K63" s="14">
        <f t="shared" si="2"/>
        <v>1405.2549019607843</v>
      </c>
      <c r="L63" s="14">
        <f t="shared" si="2"/>
        <v>19107.125490196078</v>
      </c>
      <c r="M63" s="14">
        <f t="shared" si="2"/>
        <v>36558.227450980383</v>
      </c>
      <c r="N63" s="14">
        <f t="shared" si="2"/>
        <v>55665.352941176461</v>
      </c>
      <c r="O63" s="14">
        <f t="shared" si="2"/>
        <v>-54260.098039215678</v>
      </c>
      <c r="P63" s="14"/>
      <c r="Q63" s="14"/>
      <c r="R63" s="14"/>
      <c r="S63" s="14"/>
    </row>
    <row r="64" spans="1:19">
      <c r="A64" s="11" t="s">
        <v>354</v>
      </c>
      <c r="B64" s="11">
        <v>1606</v>
      </c>
      <c r="C64" s="13" t="s">
        <v>334</v>
      </c>
      <c r="D64" s="13" t="s">
        <v>159</v>
      </c>
      <c r="E64" s="13">
        <v>244</v>
      </c>
      <c r="F64" s="13">
        <v>1020</v>
      </c>
      <c r="G64" s="13">
        <v>517.24199999999996</v>
      </c>
      <c r="H64" s="13">
        <v>26314.853999999999</v>
      </c>
      <c r="I64" s="13">
        <v>26832.095999999998</v>
      </c>
      <c r="J64" s="13">
        <f t="shared" si="0"/>
        <v>-25812.095999999998</v>
      </c>
      <c r="K64" s="13">
        <f t="shared" si="2"/>
        <v>4180.3278688524597</v>
      </c>
      <c r="L64" s="13">
        <f t="shared" si="2"/>
        <v>2119.8442622950815</v>
      </c>
      <c r="M64" s="13">
        <f t="shared" si="2"/>
        <v>107847.76229508196</v>
      </c>
      <c r="N64" s="13">
        <f t="shared" si="2"/>
        <v>109967.60655737703</v>
      </c>
      <c r="O64" s="13">
        <f t="shared" si="2"/>
        <v>-105787.27868852457</v>
      </c>
      <c r="P64" s="14"/>
      <c r="Q64" s="14"/>
      <c r="R64" s="14"/>
      <c r="S64" s="14"/>
    </row>
    <row r="65" spans="1:19">
      <c r="A65" t="s">
        <v>354</v>
      </c>
      <c r="B65">
        <v>4502</v>
      </c>
      <c r="C65" s="14" t="s">
        <v>335</v>
      </c>
      <c r="D65" s="14" t="s">
        <v>176</v>
      </c>
      <c r="E65" s="14">
        <v>233</v>
      </c>
      <c r="F65" s="14">
        <v>200</v>
      </c>
      <c r="G65" s="14">
        <v>42.792000000000002</v>
      </c>
      <c r="H65" s="14">
        <v>22968.272999999997</v>
      </c>
      <c r="I65" s="14">
        <v>23011.064999999999</v>
      </c>
      <c r="J65" s="14">
        <f t="shared" si="0"/>
        <v>-22811.064999999999</v>
      </c>
      <c r="K65" s="14">
        <f t="shared" si="2"/>
        <v>858.36909871244643</v>
      </c>
      <c r="L65" s="14">
        <f t="shared" si="2"/>
        <v>183.65665236051504</v>
      </c>
      <c r="M65" s="14">
        <f t="shared" si="2"/>
        <v>98576.278969957071</v>
      </c>
      <c r="N65" s="14">
        <f t="shared" si="2"/>
        <v>98759.935622317586</v>
      </c>
      <c r="O65" s="14">
        <f t="shared" si="2"/>
        <v>-97901.566523605143</v>
      </c>
      <c r="P65" s="14"/>
      <c r="Q65" s="14"/>
      <c r="R65" s="14"/>
      <c r="S65" s="14"/>
    </row>
    <row r="66" spans="1:19">
      <c r="A66" s="11" t="s">
        <v>354</v>
      </c>
      <c r="B66" s="11">
        <v>4803</v>
      </c>
      <c r="C66" s="13" t="s">
        <v>337</v>
      </c>
      <c r="D66" s="13" t="s">
        <v>179</v>
      </c>
      <c r="E66" s="13">
        <v>215</v>
      </c>
      <c r="F66" s="13">
        <v>239.126</v>
      </c>
      <c r="G66" s="13">
        <v>4648.5659999999998</v>
      </c>
      <c r="H66" s="13">
        <v>17451.601999999999</v>
      </c>
      <c r="I66" s="13">
        <v>22100.167999999998</v>
      </c>
      <c r="J66" s="13">
        <f t="shared" si="0"/>
        <v>-21861.041999999998</v>
      </c>
      <c r="K66" s="13">
        <f t="shared" si="2"/>
        <v>1112.2139534883722</v>
      </c>
      <c r="L66" s="13">
        <f t="shared" si="2"/>
        <v>21621.237209302326</v>
      </c>
      <c r="M66" s="13">
        <f t="shared" si="2"/>
        <v>81170.241860465117</v>
      </c>
      <c r="N66" s="13">
        <f t="shared" si="2"/>
        <v>102791.47906976743</v>
      </c>
      <c r="O66" s="13">
        <f t="shared" si="2"/>
        <v>-101679.26511627906</v>
      </c>
      <c r="P66" s="14"/>
      <c r="Q66" s="14"/>
      <c r="R66" s="14"/>
      <c r="S66" s="14"/>
    </row>
    <row r="67" spans="1:19">
      <c r="A67" t="s">
        <v>354</v>
      </c>
      <c r="B67">
        <v>5706</v>
      </c>
      <c r="C67" s="14" t="s">
        <v>336</v>
      </c>
      <c r="D67" s="14" t="s">
        <v>189</v>
      </c>
      <c r="E67" s="14">
        <v>204</v>
      </c>
      <c r="F67" s="14">
        <v>0</v>
      </c>
      <c r="G67" s="14">
        <v>7973</v>
      </c>
      <c r="H67" s="14">
        <v>16817</v>
      </c>
      <c r="I67" s="14">
        <v>24790</v>
      </c>
      <c r="J67" s="14">
        <f t="shared" si="0"/>
        <v>-24790</v>
      </c>
      <c r="K67" s="14">
        <f t="shared" si="2"/>
        <v>0</v>
      </c>
      <c r="L67" s="14">
        <f t="shared" si="2"/>
        <v>39083.333333333336</v>
      </c>
      <c r="M67" s="14">
        <f t="shared" si="2"/>
        <v>82436.274509803916</v>
      </c>
      <c r="N67" s="14">
        <f t="shared" si="2"/>
        <v>121519.60784313724</v>
      </c>
      <c r="O67" s="14">
        <f t="shared" si="2"/>
        <v>-121519.60784313724</v>
      </c>
      <c r="P67" s="14"/>
      <c r="Q67" s="14"/>
      <c r="R67" s="14"/>
      <c r="S67" s="14"/>
    </row>
    <row r="68" spans="1:19">
      <c r="A68" s="11" t="s">
        <v>354</v>
      </c>
      <c r="B68" s="11">
        <v>4902</v>
      </c>
      <c r="C68" s="13" t="s">
        <v>339</v>
      </c>
      <c r="D68" s="13" t="s">
        <v>181</v>
      </c>
      <c r="E68" s="13">
        <v>109</v>
      </c>
      <c r="F68" s="13">
        <v>0</v>
      </c>
      <c r="G68" s="13">
        <v>0</v>
      </c>
      <c r="H68" s="13">
        <v>3349.8149999999996</v>
      </c>
      <c r="I68" s="13">
        <v>3349.8149999999996</v>
      </c>
      <c r="J68" s="13">
        <f t="shared" si="0"/>
        <v>-3349.8149999999996</v>
      </c>
      <c r="K68" s="13">
        <f t="shared" si="2"/>
        <v>0</v>
      </c>
      <c r="L68" s="13">
        <f t="shared" si="2"/>
        <v>0</v>
      </c>
      <c r="M68" s="13">
        <f t="shared" si="2"/>
        <v>30732.247706422015</v>
      </c>
      <c r="N68" s="13">
        <f t="shared" si="2"/>
        <v>30732.247706422015</v>
      </c>
      <c r="O68" s="13">
        <f t="shared" si="2"/>
        <v>-30732.247706422015</v>
      </c>
      <c r="P68" s="14"/>
      <c r="Q68" s="14"/>
      <c r="R68" s="14"/>
      <c r="S68" s="14"/>
    </row>
    <row r="69" spans="1:19">
      <c r="A69" t="s">
        <v>354</v>
      </c>
      <c r="B69">
        <v>7505</v>
      </c>
      <c r="C69" s="14" t="s">
        <v>340</v>
      </c>
      <c r="D69" s="14" t="s">
        <v>206</v>
      </c>
      <c r="E69" s="14">
        <v>103</v>
      </c>
      <c r="F69" s="14">
        <v>0</v>
      </c>
      <c r="G69" s="14">
        <v>0</v>
      </c>
      <c r="H69" s="14">
        <v>6890</v>
      </c>
      <c r="I69" s="14">
        <v>6890</v>
      </c>
      <c r="J69" s="14">
        <f t="shared" si="0"/>
        <v>-6890</v>
      </c>
      <c r="K69" s="14">
        <f t="shared" si="2"/>
        <v>0</v>
      </c>
      <c r="L69" s="14">
        <f t="shared" si="2"/>
        <v>0</v>
      </c>
      <c r="M69" s="14">
        <f t="shared" si="2"/>
        <v>66893.203883495153</v>
      </c>
      <c r="N69" s="14">
        <f t="shared" si="2"/>
        <v>66893.203883495153</v>
      </c>
      <c r="O69" s="14">
        <f t="shared" si="2"/>
        <v>-66893.203883495153</v>
      </c>
      <c r="P69" s="14"/>
      <c r="Q69" s="14"/>
      <c r="R69" s="14"/>
      <c r="S69" s="14"/>
    </row>
    <row r="70" spans="1:19">
      <c r="A70" s="11" t="s">
        <v>354</v>
      </c>
      <c r="B70" s="11">
        <v>3713</v>
      </c>
      <c r="C70" s="13" t="s">
        <v>338</v>
      </c>
      <c r="D70" s="13" t="s">
        <v>171</v>
      </c>
      <c r="E70" s="13">
        <v>102</v>
      </c>
      <c r="F70" s="13">
        <v>0</v>
      </c>
      <c r="G70" s="13">
        <v>3517</v>
      </c>
      <c r="H70" s="13">
        <v>3588</v>
      </c>
      <c r="I70" s="13">
        <v>7105</v>
      </c>
      <c r="J70" s="13">
        <f t="shared" si="0"/>
        <v>-7105</v>
      </c>
      <c r="K70" s="13">
        <f t="shared" si="2"/>
        <v>0</v>
      </c>
      <c r="L70" s="13">
        <f t="shared" si="2"/>
        <v>34480.392156862741</v>
      </c>
      <c r="M70" s="13">
        <f t="shared" si="2"/>
        <v>35176.470588235294</v>
      </c>
      <c r="N70" s="13">
        <f t="shared" si="2"/>
        <v>69656.862745098042</v>
      </c>
      <c r="O70" s="13">
        <f t="shared" si="2"/>
        <v>-69656.862745098042</v>
      </c>
      <c r="P70" s="14"/>
      <c r="Q70" s="14"/>
      <c r="R70" s="14"/>
      <c r="S70" s="14"/>
    </row>
    <row r="71" spans="1:19">
      <c r="A71" t="s">
        <v>354</v>
      </c>
      <c r="B71">
        <v>6706</v>
      </c>
      <c r="C71" s="14" t="s">
        <v>341</v>
      </c>
      <c r="D71" s="14" t="s">
        <v>201</v>
      </c>
      <c r="E71" s="14">
        <v>94</v>
      </c>
      <c r="F71" s="14">
        <v>0</v>
      </c>
      <c r="G71" s="14">
        <v>70</v>
      </c>
      <c r="H71" s="14">
        <v>12697</v>
      </c>
      <c r="I71" s="14">
        <v>12767</v>
      </c>
      <c r="J71" s="14">
        <f t="shared" si="0"/>
        <v>-12767</v>
      </c>
      <c r="K71" s="14">
        <f t="shared" si="2"/>
        <v>0</v>
      </c>
      <c r="L71" s="14">
        <f t="shared" si="2"/>
        <v>744.68085106382978</v>
      </c>
      <c r="M71" s="14">
        <f t="shared" si="2"/>
        <v>135074.46808510637</v>
      </c>
      <c r="N71" s="14">
        <f t="shared" si="2"/>
        <v>135819.14893617021</v>
      </c>
      <c r="O71" s="14">
        <f t="shared" si="2"/>
        <v>-135819.14893617021</v>
      </c>
      <c r="P71" s="14"/>
      <c r="Q71" s="14"/>
      <c r="R71" s="14"/>
      <c r="S71" s="14"/>
    </row>
    <row r="72" spans="1:19">
      <c r="A72" s="11" t="s">
        <v>354</v>
      </c>
      <c r="B72" s="11">
        <v>5611</v>
      </c>
      <c r="C72" s="13" t="s">
        <v>342</v>
      </c>
      <c r="D72" s="13" t="s">
        <v>187</v>
      </c>
      <c r="E72" s="13">
        <v>90</v>
      </c>
      <c r="F72" s="13">
        <v>0</v>
      </c>
      <c r="G72" s="13">
        <v>0</v>
      </c>
      <c r="H72" s="13">
        <v>11086</v>
      </c>
      <c r="I72" s="13">
        <v>11086</v>
      </c>
      <c r="J72" s="13">
        <f t="shared" ref="J72:J76" si="3">F72-I72</f>
        <v>-11086</v>
      </c>
      <c r="K72" s="13">
        <f t="shared" si="2"/>
        <v>0</v>
      </c>
      <c r="L72" s="13">
        <f t="shared" si="2"/>
        <v>0</v>
      </c>
      <c r="M72" s="13">
        <f t="shared" si="2"/>
        <v>123177.77777777778</v>
      </c>
      <c r="N72" s="13">
        <f t="shared" si="2"/>
        <v>123177.77777777778</v>
      </c>
      <c r="O72" s="13">
        <f t="shared" si="2"/>
        <v>-123177.77777777778</v>
      </c>
      <c r="P72" s="14"/>
      <c r="Q72" s="14"/>
      <c r="R72" s="14"/>
      <c r="S72" s="14"/>
    </row>
    <row r="73" spans="1:19">
      <c r="A73" t="s">
        <v>354</v>
      </c>
      <c r="B73">
        <v>3710</v>
      </c>
      <c r="C73" s="14" t="s">
        <v>344</v>
      </c>
      <c r="D73" s="14" t="s">
        <v>169</v>
      </c>
      <c r="E73" s="14">
        <v>79</v>
      </c>
      <c r="F73" s="14">
        <v>0</v>
      </c>
      <c r="G73" s="14">
        <v>0</v>
      </c>
      <c r="H73" s="14">
        <v>2704</v>
      </c>
      <c r="I73" s="14">
        <v>2704</v>
      </c>
      <c r="J73" s="14">
        <f t="shared" si="3"/>
        <v>-2704</v>
      </c>
      <c r="K73" s="14">
        <f t="shared" si="2"/>
        <v>0</v>
      </c>
      <c r="L73" s="14">
        <f t="shared" si="2"/>
        <v>0</v>
      </c>
      <c r="M73" s="14">
        <f t="shared" si="2"/>
        <v>34227.848101265823</v>
      </c>
      <c r="N73" s="14">
        <f t="shared" si="2"/>
        <v>34227.848101265823</v>
      </c>
      <c r="O73" s="14">
        <f t="shared" si="2"/>
        <v>-34227.848101265823</v>
      </c>
      <c r="P73" s="14"/>
      <c r="Q73" s="14"/>
      <c r="R73" s="14"/>
      <c r="S73" s="14"/>
    </row>
    <row r="74" spans="1:19">
      <c r="A74" s="11" t="s">
        <v>354</v>
      </c>
      <c r="B74" s="11">
        <v>6611</v>
      </c>
      <c r="C74" s="13" t="s">
        <v>345</v>
      </c>
      <c r="D74" s="13" t="s">
        <v>199</v>
      </c>
      <c r="E74" s="13">
        <v>61</v>
      </c>
      <c r="F74" s="13">
        <v>0</v>
      </c>
      <c r="G74" s="13">
        <v>4135.7749999999996</v>
      </c>
      <c r="H74" s="13">
        <v>2061.8890000000001</v>
      </c>
      <c r="I74" s="13">
        <v>6197.6639999999998</v>
      </c>
      <c r="J74" s="13">
        <f t="shared" si="3"/>
        <v>-6197.6639999999998</v>
      </c>
      <c r="K74" s="13">
        <f t="shared" si="2"/>
        <v>0</v>
      </c>
      <c r="L74" s="13">
        <f t="shared" si="2"/>
        <v>67799.590163934423</v>
      </c>
      <c r="M74" s="13">
        <f t="shared" si="2"/>
        <v>33801.459016393441</v>
      </c>
      <c r="N74" s="13">
        <f t="shared" si="2"/>
        <v>101601.04918032786</v>
      </c>
      <c r="O74" s="13">
        <f t="shared" si="2"/>
        <v>-101601.04918032786</v>
      </c>
      <c r="P74" s="14"/>
      <c r="Q74" s="14"/>
      <c r="R74" s="14"/>
      <c r="S74" s="14"/>
    </row>
    <row r="75" spans="1:19">
      <c r="A75" t="s">
        <v>354</v>
      </c>
      <c r="B75">
        <v>3506</v>
      </c>
      <c r="C75" s="14" t="s">
        <v>343</v>
      </c>
      <c r="D75" s="14" t="s">
        <v>165</v>
      </c>
      <c r="E75" s="14">
        <v>60</v>
      </c>
      <c r="F75" s="14">
        <v>100</v>
      </c>
      <c r="G75" s="14">
        <v>0</v>
      </c>
      <c r="H75" s="14">
        <v>3288.393</v>
      </c>
      <c r="I75" s="14">
        <v>3288.393</v>
      </c>
      <c r="J75" s="14">
        <f t="shared" si="3"/>
        <v>-3188.393</v>
      </c>
      <c r="K75" s="14">
        <f t="shared" si="2"/>
        <v>1666.6666666666667</v>
      </c>
      <c r="L75" s="14">
        <f t="shared" si="2"/>
        <v>0</v>
      </c>
      <c r="M75" s="14">
        <f t="shared" si="2"/>
        <v>54806.55</v>
      </c>
      <c r="N75" s="14">
        <f t="shared" si="2"/>
        <v>54806.55</v>
      </c>
      <c r="O75" s="14">
        <f t="shared" si="2"/>
        <v>-53139.883333333339</v>
      </c>
      <c r="P75" s="14"/>
      <c r="Q75" s="14"/>
      <c r="R75" s="14"/>
      <c r="S75" s="14"/>
    </row>
    <row r="76" spans="1:19">
      <c r="A76" s="11" t="s">
        <v>354</v>
      </c>
      <c r="B76" s="11">
        <v>4901</v>
      </c>
      <c r="C76" s="13" t="s">
        <v>346</v>
      </c>
      <c r="D76" s="13" t="s">
        <v>180</v>
      </c>
      <c r="E76" s="13">
        <v>42</v>
      </c>
      <c r="F76" s="13">
        <v>0</v>
      </c>
      <c r="G76" s="13">
        <v>0</v>
      </c>
      <c r="H76" s="13">
        <v>1679</v>
      </c>
      <c r="I76" s="13">
        <v>1679</v>
      </c>
      <c r="J76" s="13">
        <f t="shared" si="3"/>
        <v>-1679</v>
      </c>
      <c r="K76" s="13">
        <f t="shared" si="2"/>
        <v>0</v>
      </c>
      <c r="L76" s="13">
        <f t="shared" si="2"/>
        <v>0</v>
      </c>
      <c r="M76" s="13">
        <f t="shared" si="2"/>
        <v>39976.190476190473</v>
      </c>
      <c r="N76" s="13">
        <f t="shared" si="2"/>
        <v>39976.190476190473</v>
      </c>
      <c r="O76" s="13">
        <f t="shared" si="2"/>
        <v>-39976.190476190473</v>
      </c>
      <c r="P76" s="14"/>
      <c r="Q76" s="14"/>
      <c r="R76" s="14"/>
      <c r="S76" s="14"/>
    </row>
    <row r="77" spans="1:19"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19">
      <c r="E78" s="19">
        <f>SUM(E8:E76)</f>
        <v>376248</v>
      </c>
      <c r="F78" s="19">
        <f t="shared" ref="F78:J78" si="4">SUM(F8:F76)</f>
        <v>13880377.148999993</v>
      </c>
      <c r="G78" s="19">
        <f t="shared" si="4"/>
        <v>46329462.547999993</v>
      </c>
      <c r="H78" s="19">
        <f t="shared" si="4"/>
        <v>41228869.025999986</v>
      </c>
      <c r="I78" s="19">
        <f t="shared" si="4"/>
        <v>87558331.573999986</v>
      </c>
      <c r="J78" s="19">
        <f t="shared" si="4"/>
        <v>-73677954.425000057</v>
      </c>
      <c r="K78" s="19">
        <f t="shared" ref="K78:O78" si="5">(F78/$E78)*1000</f>
        <v>36891.563939210289</v>
      </c>
      <c r="L78" s="19">
        <f t="shared" si="5"/>
        <v>123135.43872126893</v>
      </c>
      <c r="M78" s="19">
        <f t="shared" si="5"/>
        <v>109578.97191745866</v>
      </c>
      <c r="N78" s="19">
        <f t="shared" si="5"/>
        <v>232714.4106387276</v>
      </c>
      <c r="O78" s="19">
        <f t="shared" si="5"/>
        <v>-195822.84669951751</v>
      </c>
      <c r="P78" s="14"/>
      <c r="Q78" s="14"/>
      <c r="R78" s="14"/>
      <c r="S78" s="14"/>
    </row>
    <row r="79" spans="1:19"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D80" s="77" t="s">
        <v>73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D81" s="89" t="s">
        <v>269</v>
      </c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1" t="s">
        <v>355</v>
      </c>
      <c r="B82" s="11">
        <v>0</v>
      </c>
      <c r="C82" s="13" t="s">
        <v>280</v>
      </c>
      <c r="D82" s="13" t="s">
        <v>9</v>
      </c>
      <c r="E82" s="13">
        <v>135688</v>
      </c>
      <c r="F82" s="13">
        <v>1811492.53</v>
      </c>
      <c r="G82" s="13">
        <v>858604.64399999997</v>
      </c>
      <c r="H82" s="13">
        <v>169006.93300000005</v>
      </c>
      <c r="I82" s="13">
        <v>1027611.577</v>
      </c>
      <c r="J82" s="13">
        <f t="shared" ref="J82:J145" si="6">F82-I82</f>
        <v>783880.95299999998</v>
      </c>
      <c r="K82" s="13">
        <f t="shared" ref="K82:O113" si="7">(F82/$E82)*1000</f>
        <v>13350.425461352515</v>
      </c>
      <c r="L82" s="13">
        <f t="shared" si="7"/>
        <v>6327.7861269972282</v>
      </c>
      <c r="M82" s="13">
        <f t="shared" si="7"/>
        <v>1245.5554875891755</v>
      </c>
      <c r="N82" s="13">
        <f t="shared" si="7"/>
        <v>7573.3416145864039</v>
      </c>
      <c r="O82" s="13">
        <f t="shared" si="7"/>
        <v>5777.0838467661106</v>
      </c>
      <c r="P82" s="14"/>
      <c r="Q82" s="14"/>
      <c r="R82" s="14"/>
      <c r="S82" s="14"/>
    </row>
    <row r="83" spans="1:19">
      <c r="A83" t="s">
        <v>355</v>
      </c>
      <c r="B83">
        <v>1000</v>
      </c>
      <c r="C83" s="14" t="s">
        <v>281</v>
      </c>
      <c r="D83" s="14" t="s">
        <v>154</v>
      </c>
      <c r="E83" s="14">
        <v>38998</v>
      </c>
      <c r="F83" s="14">
        <v>0</v>
      </c>
      <c r="G83" s="14">
        <v>0</v>
      </c>
      <c r="H83" s="14">
        <v>2070.7800000000002</v>
      </c>
      <c r="I83" s="14">
        <v>2070.7800000000002</v>
      </c>
      <c r="J83" s="14">
        <f t="shared" si="6"/>
        <v>-2070.7800000000002</v>
      </c>
      <c r="K83" s="14">
        <f t="shared" si="7"/>
        <v>0</v>
      </c>
      <c r="L83" s="14">
        <f t="shared" si="7"/>
        <v>0</v>
      </c>
      <c r="M83" s="14">
        <f t="shared" si="7"/>
        <v>53.099646135699274</v>
      </c>
      <c r="N83" s="14">
        <f t="shared" si="7"/>
        <v>53.099646135699274</v>
      </c>
      <c r="O83" s="14">
        <f t="shared" si="7"/>
        <v>-53.099646135699274</v>
      </c>
      <c r="P83" s="14"/>
      <c r="Q83" s="14"/>
      <c r="R83" s="14"/>
      <c r="S83" s="14"/>
    </row>
    <row r="84" spans="1:19">
      <c r="A84" s="11" t="s">
        <v>355</v>
      </c>
      <c r="B84" s="11">
        <v>1400</v>
      </c>
      <c r="C84" s="13" t="s">
        <v>282</v>
      </c>
      <c r="D84" s="13" t="s">
        <v>157</v>
      </c>
      <c r="E84" s="13">
        <v>29763</v>
      </c>
      <c r="F84" s="13">
        <v>35886.957000000002</v>
      </c>
      <c r="G84" s="13">
        <v>0</v>
      </c>
      <c r="H84" s="13">
        <v>59205.885000000002</v>
      </c>
      <c r="I84" s="13">
        <v>59205.885000000002</v>
      </c>
      <c r="J84" s="13">
        <f t="shared" si="6"/>
        <v>-23318.928</v>
      </c>
      <c r="K84" s="13">
        <f t="shared" si="7"/>
        <v>1205.7573833282936</v>
      </c>
      <c r="L84" s="13">
        <f t="shared" si="7"/>
        <v>0</v>
      </c>
      <c r="M84" s="13">
        <f t="shared" si="7"/>
        <v>1989.2445318012296</v>
      </c>
      <c r="N84" s="13">
        <f t="shared" si="7"/>
        <v>1989.2445318012296</v>
      </c>
      <c r="O84" s="13">
        <f t="shared" si="7"/>
        <v>-783.48714847293627</v>
      </c>
      <c r="P84" s="14"/>
      <c r="Q84" s="14"/>
      <c r="R84" s="14"/>
      <c r="S84" s="14"/>
    </row>
    <row r="85" spans="1:19">
      <c r="A85" t="s">
        <v>355</v>
      </c>
      <c r="B85">
        <v>2000</v>
      </c>
      <c r="C85" s="14" t="s">
        <v>283</v>
      </c>
      <c r="D85" s="14" t="s">
        <v>160</v>
      </c>
      <c r="E85" s="14">
        <v>20416</v>
      </c>
      <c r="F85" s="14">
        <v>0</v>
      </c>
      <c r="G85" s="14">
        <v>0</v>
      </c>
      <c r="H85" s="14">
        <v>0</v>
      </c>
      <c r="I85" s="14">
        <v>0</v>
      </c>
      <c r="J85" s="14">
        <f t="shared" si="6"/>
        <v>0</v>
      </c>
      <c r="K85" s="14">
        <f t="shared" si="7"/>
        <v>0</v>
      </c>
      <c r="L85" s="14">
        <f t="shared" si="7"/>
        <v>0</v>
      </c>
      <c r="M85" s="14">
        <f t="shared" si="7"/>
        <v>0</v>
      </c>
      <c r="N85" s="14">
        <f t="shared" si="7"/>
        <v>0</v>
      </c>
      <c r="O85" s="14">
        <f t="shared" si="7"/>
        <v>0</v>
      </c>
      <c r="P85" s="14"/>
      <c r="Q85" s="14"/>
      <c r="R85" s="14"/>
      <c r="S85" s="14"/>
    </row>
    <row r="86" spans="1:19">
      <c r="A86" s="11" t="s">
        <v>355</v>
      </c>
      <c r="B86" s="11">
        <v>6000</v>
      </c>
      <c r="C86" s="13" t="s">
        <v>1217</v>
      </c>
      <c r="D86" s="13" t="s">
        <v>1195</v>
      </c>
      <c r="E86" s="13">
        <v>19642</v>
      </c>
      <c r="F86" s="13">
        <v>0</v>
      </c>
      <c r="G86" s="13">
        <v>0</v>
      </c>
      <c r="H86" s="13">
        <v>26044.382000000001</v>
      </c>
      <c r="I86" s="13">
        <v>26044.382000000001</v>
      </c>
      <c r="J86" s="13">
        <f t="shared" si="6"/>
        <v>-26044.382000000001</v>
      </c>
      <c r="K86" s="13">
        <f t="shared" si="7"/>
        <v>0</v>
      </c>
      <c r="L86" s="13">
        <f t="shared" si="7"/>
        <v>0</v>
      </c>
      <c r="M86" s="13">
        <f t="shared" si="7"/>
        <v>1325.9536707056309</v>
      </c>
      <c r="N86" s="13">
        <f t="shared" si="7"/>
        <v>1325.9536707056309</v>
      </c>
      <c r="O86" s="13">
        <f t="shared" si="7"/>
        <v>-1325.9536707056309</v>
      </c>
      <c r="P86" s="14"/>
      <c r="Q86" s="14"/>
      <c r="R86" s="14"/>
      <c r="S86" s="14"/>
    </row>
    <row r="87" spans="1:19">
      <c r="A87" t="s">
        <v>355</v>
      </c>
      <c r="B87">
        <v>1300</v>
      </c>
      <c r="C87" s="14" t="s">
        <v>284</v>
      </c>
      <c r="D87" s="14" t="s">
        <v>156</v>
      </c>
      <c r="E87" s="14">
        <v>18445</v>
      </c>
      <c r="F87" s="14">
        <v>13782.225</v>
      </c>
      <c r="G87" s="14">
        <v>0</v>
      </c>
      <c r="H87" s="14">
        <v>26142.171999999999</v>
      </c>
      <c r="I87" s="14">
        <v>26142.171999999999</v>
      </c>
      <c r="J87" s="14">
        <f t="shared" si="6"/>
        <v>-12359.946999999998</v>
      </c>
      <c r="K87" s="14">
        <f t="shared" si="7"/>
        <v>747.20656004337218</v>
      </c>
      <c r="L87" s="14">
        <f t="shared" si="7"/>
        <v>0</v>
      </c>
      <c r="M87" s="14">
        <f t="shared" si="7"/>
        <v>1417.3039848197343</v>
      </c>
      <c r="N87" s="14">
        <f t="shared" si="7"/>
        <v>1417.3039848197343</v>
      </c>
      <c r="O87" s="14">
        <f t="shared" si="7"/>
        <v>-670.097424776362</v>
      </c>
      <c r="P87" s="14"/>
      <c r="Q87" s="14"/>
      <c r="R87" s="14"/>
      <c r="S87" s="14"/>
    </row>
    <row r="88" spans="1:19">
      <c r="A88" s="11" t="s">
        <v>355</v>
      </c>
      <c r="B88" s="11">
        <v>1604</v>
      </c>
      <c r="C88" s="13" t="s">
        <v>285</v>
      </c>
      <c r="D88" s="13" t="s">
        <v>158</v>
      </c>
      <c r="E88" s="13">
        <v>13024</v>
      </c>
      <c r="F88" s="13">
        <v>12771.793</v>
      </c>
      <c r="G88" s="13">
        <v>0</v>
      </c>
      <c r="H88" s="13">
        <v>26545.649000000001</v>
      </c>
      <c r="I88" s="13">
        <v>26545.649000000001</v>
      </c>
      <c r="J88" s="13">
        <f t="shared" si="6"/>
        <v>-13773.856000000002</v>
      </c>
      <c r="K88" s="13">
        <f t="shared" si="7"/>
        <v>980.63521191646191</v>
      </c>
      <c r="L88" s="13">
        <f t="shared" si="7"/>
        <v>0</v>
      </c>
      <c r="M88" s="13">
        <f t="shared" si="7"/>
        <v>2038.2101504914006</v>
      </c>
      <c r="N88" s="13">
        <f t="shared" si="7"/>
        <v>2038.2101504914006</v>
      </c>
      <c r="O88" s="13">
        <f t="shared" si="7"/>
        <v>-1057.5749385749386</v>
      </c>
      <c r="P88" s="14"/>
      <c r="Q88" s="14"/>
      <c r="R88" s="14"/>
      <c r="S88" s="14"/>
    </row>
    <row r="89" spans="1:19">
      <c r="A89" t="s">
        <v>355</v>
      </c>
      <c r="B89">
        <v>8200</v>
      </c>
      <c r="C89" s="14" t="s">
        <v>286</v>
      </c>
      <c r="D89" s="14" t="s">
        <v>208</v>
      </c>
      <c r="E89" s="14">
        <v>10834</v>
      </c>
      <c r="F89" s="14">
        <v>0</v>
      </c>
      <c r="G89" s="14">
        <v>0</v>
      </c>
      <c r="H89" s="14">
        <v>15985.356</v>
      </c>
      <c r="I89" s="14">
        <v>15985.356</v>
      </c>
      <c r="J89" s="14">
        <f t="shared" si="6"/>
        <v>-15985.356</v>
      </c>
      <c r="K89" s="14">
        <f t="shared" si="7"/>
        <v>0</v>
      </c>
      <c r="L89" s="14">
        <f t="shared" si="7"/>
        <v>0</v>
      </c>
      <c r="M89" s="14">
        <f t="shared" si="7"/>
        <v>1475.4805242754292</v>
      </c>
      <c r="N89" s="14">
        <f t="shared" si="7"/>
        <v>1475.4805242754292</v>
      </c>
      <c r="O89" s="14">
        <f t="shared" si="7"/>
        <v>-1475.4805242754292</v>
      </c>
      <c r="P89" s="14"/>
      <c r="Q89" s="14"/>
      <c r="R89" s="14"/>
      <c r="S89" s="14"/>
    </row>
    <row r="90" spans="1:19">
      <c r="A90" s="11" t="s">
        <v>355</v>
      </c>
      <c r="B90" s="11">
        <v>3000</v>
      </c>
      <c r="C90" s="13" t="s">
        <v>287</v>
      </c>
      <c r="D90" s="13" t="s">
        <v>164</v>
      </c>
      <c r="E90" s="13">
        <v>7841</v>
      </c>
      <c r="F90" s="13">
        <v>0</v>
      </c>
      <c r="G90" s="13">
        <v>0</v>
      </c>
      <c r="H90" s="13">
        <v>10048.16</v>
      </c>
      <c r="I90" s="13">
        <v>10048.16</v>
      </c>
      <c r="J90" s="13">
        <f t="shared" si="6"/>
        <v>-10048.16</v>
      </c>
      <c r="K90" s="13">
        <f t="shared" si="7"/>
        <v>0</v>
      </c>
      <c r="L90" s="13">
        <f t="shared" si="7"/>
        <v>0</v>
      </c>
      <c r="M90" s="13">
        <f t="shared" si="7"/>
        <v>1281.4896059176126</v>
      </c>
      <c r="N90" s="13">
        <f t="shared" si="7"/>
        <v>1281.4896059176126</v>
      </c>
      <c r="O90" s="13">
        <f t="shared" si="7"/>
        <v>-1281.4896059176126</v>
      </c>
      <c r="P90" s="14"/>
      <c r="Q90" s="14"/>
      <c r="R90" s="14"/>
      <c r="S90" s="14"/>
    </row>
    <row r="91" spans="1:19">
      <c r="A91" t="s">
        <v>355</v>
      </c>
      <c r="B91">
        <v>7300</v>
      </c>
      <c r="C91" s="14" t="s">
        <v>288</v>
      </c>
      <c r="D91" s="14" t="s">
        <v>203</v>
      </c>
      <c r="E91" s="14">
        <v>5206</v>
      </c>
      <c r="F91" s="14">
        <v>14900.954</v>
      </c>
      <c r="G91" s="14">
        <v>0</v>
      </c>
      <c r="H91" s="14">
        <v>25760.634999999998</v>
      </c>
      <c r="I91" s="14">
        <v>25760.634999999998</v>
      </c>
      <c r="J91" s="14">
        <f t="shared" si="6"/>
        <v>-10859.680999999999</v>
      </c>
      <c r="K91" s="14">
        <f t="shared" si="7"/>
        <v>2862.2654629273916</v>
      </c>
      <c r="L91" s="14">
        <f t="shared" si="7"/>
        <v>0</v>
      </c>
      <c r="M91" s="14">
        <f t="shared" si="7"/>
        <v>4948.2587399154818</v>
      </c>
      <c r="N91" s="14">
        <f t="shared" si="7"/>
        <v>4948.2587399154818</v>
      </c>
      <c r="O91" s="14">
        <f t="shared" si="7"/>
        <v>-2085.9932769880907</v>
      </c>
      <c r="P91" s="14"/>
      <c r="Q91" s="14"/>
      <c r="R91" s="14"/>
      <c r="S91" s="14"/>
    </row>
    <row r="92" spans="1:19">
      <c r="A92" s="11" t="s">
        <v>355</v>
      </c>
      <c r="B92" s="11">
        <v>7400</v>
      </c>
      <c r="C92" s="13" t="s">
        <v>289</v>
      </c>
      <c r="D92" s="13" t="s">
        <v>204</v>
      </c>
      <c r="E92" s="13">
        <v>5057</v>
      </c>
      <c r="F92" s="13">
        <v>0</v>
      </c>
      <c r="G92" s="13">
        <v>0</v>
      </c>
      <c r="H92" s="13">
        <v>0</v>
      </c>
      <c r="I92" s="13">
        <v>0</v>
      </c>
      <c r="J92" s="13">
        <f t="shared" si="6"/>
        <v>0</v>
      </c>
      <c r="K92" s="13">
        <f t="shared" si="7"/>
        <v>0</v>
      </c>
      <c r="L92" s="13">
        <f t="shared" si="7"/>
        <v>0</v>
      </c>
      <c r="M92" s="13">
        <f t="shared" si="7"/>
        <v>0</v>
      </c>
      <c r="N92" s="13">
        <f t="shared" si="7"/>
        <v>0</v>
      </c>
      <c r="O92" s="13">
        <f t="shared" si="7"/>
        <v>0</v>
      </c>
      <c r="P92" s="14"/>
      <c r="Q92" s="14"/>
      <c r="R92" s="14"/>
      <c r="S92" s="14"/>
    </row>
    <row r="93" spans="1:19">
      <c r="A93" t="s">
        <v>355</v>
      </c>
      <c r="B93">
        <v>1100</v>
      </c>
      <c r="C93" s="14" t="s">
        <v>381</v>
      </c>
      <c r="D93" s="14" t="s">
        <v>155</v>
      </c>
      <c r="E93" s="14">
        <v>4720</v>
      </c>
      <c r="F93" s="14">
        <v>4427.4409999999998</v>
      </c>
      <c r="G93" s="14">
        <v>0</v>
      </c>
      <c r="H93" s="14">
        <v>10873.212</v>
      </c>
      <c r="I93" s="14">
        <v>10873.212</v>
      </c>
      <c r="J93" s="14">
        <f t="shared" si="6"/>
        <v>-6445.7709999999997</v>
      </c>
      <c r="K93" s="14">
        <f t="shared" si="7"/>
        <v>938.0171610169491</v>
      </c>
      <c r="L93" s="14">
        <f t="shared" si="7"/>
        <v>0</v>
      </c>
      <c r="M93" s="14">
        <f t="shared" si="7"/>
        <v>2303.6466101694914</v>
      </c>
      <c r="N93" s="14">
        <f t="shared" si="7"/>
        <v>2303.6466101694914</v>
      </c>
      <c r="O93" s="14">
        <f t="shared" si="7"/>
        <v>-1365.6294491525423</v>
      </c>
      <c r="P93" s="14"/>
      <c r="Q93" s="14"/>
      <c r="R93" s="14"/>
      <c r="S93" s="14"/>
    </row>
    <row r="94" spans="1:19">
      <c r="A94" s="11" t="s">
        <v>355</v>
      </c>
      <c r="B94" s="11">
        <v>8000</v>
      </c>
      <c r="C94" s="13" t="s">
        <v>290</v>
      </c>
      <c r="D94" s="13" t="s">
        <v>207</v>
      </c>
      <c r="E94" s="13">
        <v>4414</v>
      </c>
      <c r="F94" s="13">
        <v>0</v>
      </c>
      <c r="G94" s="13">
        <v>0</v>
      </c>
      <c r="H94" s="13">
        <v>5809.6760000000004</v>
      </c>
      <c r="I94" s="13">
        <v>5809.6760000000004</v>
      </c>
      <c r="J94" s="13">
        <f t="shared" si="6"/>
        <v>-5809.6760000000004</v>
      </c>
      <c r="K94" s="13">
        <f t="shared" si="7"/>
        <v>0</v>
      </c>
      <c r="L94" s="13">
        <f t="shared" si="7"/>
        <v>0</v>
      </c>
      <c r="M94" s="13">
        <f t="shared" si="7"/>
        <v>1316.1930222020844</v>
      </c>
      <c r="N94" s="13">
        <f t="shared" si="7"/>
        <v>1316.1930222020844</v>
      </c>
      <c r="O94" s="13">
        <f t="shared" si="7"/>
        <v>-1316.1930222020844</v>
      </c>
      <c r="P94" s="14"/>
      <c r="Q94" s="14"/>
      <c r="R94" s="14"/>
      <c r="S94" s="14"/>
    </row>
    <row r="95" spans="1:19">
      <c r="A95" t="s">
        <v>355</v>
      </c>
      <c r="B95">
        <v>5200</v>
      </c>
      <c r="C95" s="14" t="s">
        <v>291</v>
      </c>
      <c r="D95" s="14" t="s">
        <v>183</v>
      </c>
      <c r="E95" s="14">
        <v>4090</v>
      </c>
      <c r="F95" s="14">
        <v>300</v>
      </c>
      <c r="G95" s="14">
        <v>0</v>
      </c>
      <c r="H95" s="14">
        <v>9196.4480000000003</v>
      </c>
      <c r="I95" s="14">
        <v>9196.4480000000003</v>
      </c>
      <c r="J95" s="14">
        <f t="shared" si="6"/>
        <v>-8896.4480000000003</v>
      </c>
      <c r="K95" s="14">
        <f t="shared" si="7"/>
        <v>73.349633251833751</v>
      </c>
      <c r="L95" s="14">
        <f t="shared" si="7"/>
        <v>0</v>
      </c>
      <c r="M95" s="14">
        <f t="shared" si="7"/>
        <v>2248.5202933985329</v>
      </c>
      <c r="N95" s="14">
        <f t="shared" si="7"/>
        <v>2248.5202933985329</v>
      </c>
      <c r="O95" s="14">
        <f t="shared" si="7"/>
        <v>-2175.170660146699</v>
      </c>
      <c r="P95" s="14"/>
      <c r="Q95" s="14"/>
      <c r="R95" s="14"/>
      <c r="S95" s="14"/>
    </row>
    <row r="96" spans="1:19">
      <c r="A96" s="11" t="s">
        <v>355</v>
      </c>
      <c r="B96" s="11">
        <v>3609</v>
      </c>
      <c r="C96" s="13" t="s">
        <v>293</v>
      </c>
      <c r="D96" s="13" t="s">
        <v>167</v>
      </c>
      <c r="E96" s="13">
        <v>3868</v>
      </c>
      <c r="F96" s="13">
        <v>0</v>
      </c>
      <c r="G96" s="13">
        <v>0</v>
      </c>
      <c r="H96" s="13">
        <v>5002.6899999999996</v>
      </c>
      <c r="I96" s="13">
        <v>5002.6899999999996</v>
      </c>
      <c r="J96" s="13">
        <f t="shared" si="6"/>
        <v>-5002.6899999999996</v>
      </c>
      <c r="K96" s="13">
        <f t="shared" si="7"/>
        <v>0</v>
      </c>
      <c r="L96" s="13">
        <f t="shared" si="7"/>
        <v>0</v>
      </c>
      <c r="M96" s="13">
        <f t="shared" si="7"/>
        <v>1293.3531540847982</v>
      </c>
      <c r="N96" s="13">
        <f t="shared" si="7"/>
        <v>1293.3531540847982</v>
      </c>
      <c r="O96" s="13">
        <f t="shared" si="7"/>
        <v>-1293.3531540847982</v>
      </c>
      <c r="P96" s="14"/>
      <c r="Q96" s="14"/>
      <c r="R96" s="14"/>
      <c r="S96" s="14"/>
    </row>
    <row r="97" spans="1:19">
      <c r="A97" t="s">
        <v>355</v>
      </c>
      <c r="B97">
        <v>4200</v>
      </c>
      <c r="C97" s="14" t="s">
        <v>292</v>
      </c>
      <c r="D97" s="14" t="s">
        <v>175</v>
      </c>
      <c r="E97" s="14">
        <v>3840</v>
      </c>
      <c r="F97" s="14">
        <v>13157.472</v>
      </c>
      <c r="G97" s="14">
        <v>0</v>
      </c>
      <c r="H97" s="14">
        <v>20468.124</v>
      </c>
      <c r="I97" s="14">
        <v>20468.124</v>
      </c>
      <c r="J97" s="14">
        <f t="shared" si="6"/>
        <v>-7310.652</v>
      </c>
      <c r="K97" s="14">
        <f t="shared" si="7"/>
        <v>3426.4250000000002</v>
      </c>
      <c r="L97" s="14">
        <f t="shared" si="7"/>
        <v>0</v>
      </c>
      <c r="M97" s="14">
        <f t="shared" si="7"/>
        <v>5330.2406250000004</v>
      </c>
      <c r="N97" s="14">
        <f t="shared" si="7"/>
        <v>5330.2406250000004</v>
      </c>
      <c r="O97" s="14">
        <f t="shared" si="7"/>
        <v>-1903.815625</v>
      </c>
      <c r="P97" s="14"/>
      <c r="Q97" s="14"/>
      <c r="R97" s="14"/>
      <c r="S97" s="14"/>
    </row>
    <row r="98" spans="1:19">
      <c r="A98" s="11" t="s">
        <v>355</v>
      </c>
      <c r="B98" s="11">
        <v>2510</v>
      </c>
      <c r="C98" s="13" t="s">
        <v>294</v>
      </c>
      <c r="D98" s="13" t="s">
        <v>163</v>
      </c>
      <c r="E98" s="13">
        <v>3753</v>
      </c>
      <c r="F98" s="13">
        <v>0</v>
      </c>
      <c r="G98" s="13">
        <v>0</v>
      </c>
      <c r="H98" s="13">
        <v>0</v>
      </c>
      <c r="I98" s="13">
        <v>0</v>
      </c>
      <c r="J98" s="13">
        <f t="shared" si="6"/>
        <v>0</v>
      </c>
      <c r="K98" s="13">
        <f t="shared" si="7"/>
        <v>0</v>
      </c>
      <c r="L98" s="13">
        <f t="shared" si="7"/>
        <v>0</v>
      </c>
      <c r="M98" s="13">
        <f t="shared" si="7"/>
        <v>0</v>
      </c>
      <c r="N98" s="13">
        <f t="shared" si="7"/>
        <v>0</v>
      </c>
      <c r="O98" s="13">
        <f t="shared" si="7"/>
        <v>0</v>
      </c>
      <c r="P98" s="14"/>
      <c r="Q98" s="14"/>
      <c r="R98" s="14"/>
      <c r="S98" s="14"/>
    </row>
    <row r="99" spans="1:19">
      <c r="A99" t="s">
        <v>355</v>
      </c>
      <c r="B99">
        <v>2300</v>
      </c>
      <c r="C99" s="14" t="s">
        <v>295</v>
      </c>
      <c r="D99" s="14" t="s">
        <v>161</v>
      </c>
      <c r="E99" s="14">
        <v>3585</v>
      </c>
      <c r="F99" s="14">
        <v>0</v>
      </c>
      <c r="G99" s="14">
        <v>0</v>
      </c>
      <c r="H99" s="14">
        <v>957.67499999999995</v>
      </c>
      <c r="I99" s="14">
        <v>957.67499999999995</v>
      </c>
      <c r="J99" s="14">
        <f t="shared" si="6"/>
        <v>-957.67499999999995</v>
      </c>
      <c r="K99" s="14">
        <f t="shared" si="7"/>
        <v>0</v>
      </c>
      <c r="L99" s="14">
        <f t="shared" si="7"/>
        <v>0</v>
      </c>
      <c r="M99" s="14">
        <f t="shared" si="7"/>
        <v>267.13389121338912</v>
      </c>
      <c r="N99" s="14">
        <f t="shared" si="7"/>
        <v>267.13389121338912</v>
      </c>
      <c r="O99" s="14">
        <f t="shared" si="7"/>
        <v>-267.13389121338912</v>
      </c>
      <c r="P99" s="14"/>
      <c r="Q99" s="14"/>
      <c r="R99" s="14"/>
      <c r="S99" s="14"/>
    </row>
    <row r="100" spans="1:19">
      <c r="A100" s="11" t="s">
        <v>355</v>
      </c>
      <c r="B100" s="11">
        <v>6100</v>
      </c>
      <c r="C100" s="13" t="s">
        <v>296</v>
      </c>
      <c r="D100" s="13" t="s">
        <v>191</v>
      </c>
      <c r="E100" s="13">
        <v>3041</v>
      </c>
      <c r="F100" s="13">
        <v>5735.28</v>
      </c>
      <c r="G100" s="13">
        <v>0</v>
      </c>
      <c r="H100" s="13">
        <v>9230.2800000000007</v>
      </c>
      <c r="I100" s="13">
        <v>9230.2800000000007</v>
      </c>
      <c r="J100" s="13">
        <f t="shared" si="6"/>
        <v>-3495.0000000000009</v>
      </c>
      <c r="K100" s="13">
        <f t="shared" si="7"/>
        <v>1885.9848733969088</v>
      </c>
      <c r="L100" s="13">
        <f t="shared" si="7"/>
        <v>0</v>
      </c>
      <c r="M100" s="13">
        <f t="shared" si="7"/>
        <v>3035.2778691219996</v>
      </c>
      <c r="N100" s="13">
        <f t="shared" si="7"/>
        <v>3035.2778691219996</v>
      </c>
      <c r="O100" s="13">
        <f t="shared" si="7"/>
        <v>-1149.2929957250908</v>
      </c>
      <c r="P100" s="14"/>
      <c r="Q100" s="14"/>
      <c r="R100" s="14"/>
      <c r="S100" s="14"/>
    </row>
    <row r="101" spans="1:19">
      <c r="A101" t="s">
        <v>355</v>
      </c>
      <c r="B101">
        <v>8716</v>
      </c>
      <c r="C101" s="14" t="s">
        <v>297</v>
      </c>
      <c r="D101" s="14" t="s">
        <v>216</v>
      </c>
      <c r="E101" s="14">
        <v>2984</v>
      </c>
      <c r="F101" s="14">
        <v>0</v>
      </c>
      <c r="G101" s="14">
        <v>0</v>
      </c>
      <c r="H101" s="14">
        <v>0</v>
      </c>
      <c r="I101" s="14">
        <v>0</v>
      </c>
      <c r="J101" s="14">
        <f t="shared" si="6"/>
        <v>0</v>
      </c>
      <c r="K101" s="14">
        <f t="shared" si="7"/>
        <v>0</v>
      </c>
      <c r="L101" s="14">
        <f t="shared" si="7"/>
        <v>0</v>
      </c>
      <c r="M101" s="14">
        <f t="shared" si="7"/>
        <v>0</v>
      </c>
      <c r="N101" s="14">
        <f t="shared" si="7"/>
        <v>0</v>
      </c>
      <c r="O101" s="14">
        <f t="shared" si="7"/>
        <v>0</v>
      </c>
      <c r="P101" s="14"/>
      <c r="Q101" s="14"/>
      <c r="R101" s="14"/>
      <c r="S101" s="14"/>
    </row>
    <row r="102" spans="1:19">
      <c r="A102" s="11" t="s">
        <v>355</v>
      </c>
      <c r="B102" s="11">
        <v>8717</v>
      </c>
      <c r="C102" s="13" t="s">
        <v>299</v>
      </c>
      <c r="D102" s="13" t="s">
        <v>217</v>
      </c>
      <c r="E102" s="13">
        <v>2481</v>
      </c>
      <c r="F102" s="13">
        <v>0</v>
      </c>
      <c r="G102" s="13">
        <v>0</v>
      </c>
      <c r="H102" s="13">
        <v>3166.12</v>
      </c>
      <c r="I102" s="13">
        <v>3166.12</v>
      </c>
      <c r="J102" s="13">
        <f t="shared" si="6"/>
        <v>-3166.12</v>
      </c>
      <c r="K102" s="13">
        <f t="shared" si="7"/>
        <v>0</v>
      </c>
      <c r="L102" s="13">
        <f t="shared" si="7"/>
        <v>0</v>
      </c>
      <c r="M102" s="13">
        <f t="shared" si="7"/>
        <v>1276.1467150342603</v>
      </c>
      <c r="N102" s="13">
        <f t="shared" si="7"/>
        <v>1276.1467150342603</v>
      </c>
      <c r="O102" s="13">
        <f t="shared" si="7"/>
        <v>-1276.1467150342603</v>
      </c>
      <c r="P102" s="14"/>
      <c r="Q102" s="14"/>
      <c r="R102" s="14"/>
      <c r="S102" s="14"/>
    </row>
    <row r="103" spans="1:19">
      <c r="A103" t="s">
        <v>355</v>
      </c>
      <c r="B103">
        <v>8401</v>
      </c>
      <c r="C103" s="14" t="s">
        <v>298</v>
      </c>
      <c r="D103" s="14" t="s">
        <v>209</v>
      </c>
      <c r="E103" s="14">
        <v>2450</v>
      </c>
      <c r="F103" s="14">
        <v>11477.291999999999</v>
      </c>
      <c r="G103" s="14">
        <v>368.68599999999998</v>
      </c>
      <c r="H103" s="14">
        <v>16649.7</v>
      </c>
      <c r="I103" s="14">
        <v>17018.386000000002</v>
      </c>
      <c r="J103" s="14">
        <f t="shared" si="6"/>
        <v>-5541.0940000000028</v>
      </c>
      <c r="K103" s="14">
        <f t="shared" si="7"/>
        <v>4684.6089795918369</v>
      </c>
      <c r="L103" s="14">
        <f t="shared" si="7"/>
        <v>150.48408163265307</v>
      </c>
      <c r="M103" s="14">
        <f t="shared" si="7"/>
        <v>6795.7959183673474</v>
      </c>
      <c r="N103" s="14">
        <f t="shared" si="7"/>
        <v>6946.2800000000007</v>
      </c>
      <c r="O103" s="14">
        <f t="shared" si="7"/>
        <v>-2261.6710204081642</v>
      </c>
      <c r="P103" s="14"/>
      <c r="Q103" s="14"/>
      <c r="R103" s="14"/>
      <c r="S103" s="14"/>
    </row>
    <row r="104" spans="1:19">
      <c r="A104" s="11" t="s">
        <v>355</v>
      </c>
      <c r="B104" s="11">
        <v>8613</v>
      </c>
      <c r="C104" s="13" t="s">
        <v>301</v>
      </c>
      <c r="D104" s="13" t="s">
        <v>213</v>
      </c>
      <c r="E104" s="13">
        <v>1971</v>
      </c>
      <c r="F104" s="13">
        <v>0</v>
      </c>
      <c r="G104" s="13">
        <v>0</v>
      </c>
      <c r="H104" s="13">
        <v>0</v>
      </c>
      <c r="I104" s="13">
        <v>0</v>
      </c>
      <c r="J104" s="13">
        <f t="shared" si="6"/>
        <v>0</v>
      </c>
      <c r="K104" s="13">
        <f t="shared" si="7"/>
        <v>0</v>
      </c>
      <c r="L104" s="13">
        <f t="shared" si="7"/>
        <v>0</v>
      </c>
      <c r="M104" s="13">
        <f t="shared" si="7"/>
        <v>0</v>
      </c>
      <c r="N104" s="13">
        <f t="shared" si="7"/>
        <v>0</v>
      </c>
      <c r="O104" s="13">
        <f t="shared" si="7"/>
        <v>0</v>
      </c>
      <c r="P104" s="14"/>
      <c r="Q104" s="14"/>
      <c r="R104" s="14"/>
      <c r="S104" s="14"/>
    </row>
    <row r="105" spans="1:19">
      <c r="A105" t="s">
        <v>355</v>
      </c>
      <c r="B105">
        <v>6250</v>
      </c>
      <c r="C105" s="14" t="s">
        <v>300</v>
      </c>
      <c r="D105" s="14" t="s">
        <v>192</v>
      </c>
      <c r="E105" s="14">
        <v>1966</v>
      </c>
      <c r="F105" s="14">
        <v>0</v>
      </c>
      <c r="G105" s="14">
        <v>0</v>
      </c>
      <c r="H105" s="14">
        <v>11742.421999999999</v>
      </c>
      <c r="I105" s="14">
        <v>11742.421999999999</v>
      </c>
      <c r="J105" s="14">
        <f t="shared" si="6"/>
        <v>-11742.421999999999</v>
      </c>
      <c r="K105" s="14">
        <f t="shared" si="7"/>
        <v>0</v>
      </c>
      <c r="L105" s="14">
        <f t="shared" si="7"/>
        <v>0</v>
      </c>
      <c r="M105" s="14">
        <f t="shared" si="7"/>
        <v>5972.7477110885038</v>
      </c>
      <c r="N105" s="14">
        <f t="shared" si="7"/>
        <v>5972.7477110885038</v>
      </c>
      <c r="O105" s="14">
        <f t="shared" si="7"/>
        <v>-5972.7477110885038</v>
      </c>
      <c r="P105" s="14"/>
      <c r="Q105" s="14"/>
      <c r="R105" s="14"/>
      <c r="S105" s="14"/>
    </row>
    <row r="106" spans="1:19">
      <c r="A106" s="11" t="s">
        <v>355</v>
      </c>
      <c r="B106" s="11">
        <v>6400</v>
      </c>
      <c r="C106" s="13" t="s">
        <v>302</v>
      </c>
      <c r="D106" s="13" t="s">
        <v>193</v>
      </c>
      <c r="E106" s="13">
        <v>1860</v>
      </c>
      <c r="F106" s="13">
        <v>4002.895</v>
      </c>
      <c r="G106" s="13">
        <v>0</v>
      </c>
      <c r="H106" s="13">
        <v>7158.2529999999997</v>
      </c>
      <c r="I106" s="13">
        <v>7158.2529999999997</v>
      </c>
      <c r="J106" s="13">
        <f t="shared" si="6"/>
        <v>-3155.3579999999997</v>
      </c>
      <c r="K106" s="13">
        <f t="shared" si="7"/>
        <v>2152.0940860215055</v>
      </c>
      <c r="L106" s="13">
        <f t="shared" si="7"/>
        <v>0</v>
      </c>
      <c r="M106" s="13">
        <f t="shared" si="7"/>
        <v>3848.5231182795696</v>
      </c>
      <c r="N106" s="13">
        <f t="shared" si="7"/>
        <v>3848.5231182795696</v>
      </c>
      <c r="O106" s="13">
        <f t="shared" si="7"/>
        <v>-1696.4290322580644</v>
      </c>
      <c r="P106" s="14"/>
      <c r="Q106" s="14"/>
      <c r="R106" s="14"/>
      <c r="S106" s="14"/>
    </row>
    <row r="107" spans="1:19">
      <c r="A107" t="s">
        <v>355</v>
      </c>
      <c r="B107">
        <v>8614</v>
      </c>
      <c r="C107" s="14" t="s">
        <v>303</v>
      </c>
      <c r="D107" s="14" t="s">
        <v>214</v>
      </c>
      <c r="E107" s="14">
        <v>1810</v>
      </c>
      <c r="F107" s="14">
        <v>0</v>
      </c>
      <c r="G107" s="14">
        <v>0</v>
      </c>
      <c r="H107" s="14">
        <v>2325.4740000000002</v>
      </c>
      <c r="I107" s="14">
        <v>2325.4740000000002</v>
      </c>
      <c r="J107" s="14">
        <f t="shared" si="6"/>
        <v>-2325.4740000000002</v>
      </c>
      <c r="K107" s="14">
        <f t="shared" si="7"/>
        <v>0</v>
      </c>
      <c r="L107" s="14">
        <f t="shared" si="7"/>
        <v>0</v>
      </c>
      <c r="M107" s="14">
        <f t="shared" si="7"/>
        <v>1284.7922651933702</v>
      </c>
      <c r="N107" s="14">
        <f t="shared" si="7"/>
        <v>1284.7922651933702</v>
      </c>
      <c r="O107" s="14">
        <f t="shared" si="7"/>
        <v>-1284.7922651933702</v>
      </c>
      <c r="P107" s="14"/>
      <c r="Q107" s="14"/>
      <c r="R107" s="14"/>
      <c r="S107" s="14"/>
    </row>
    <row r="108" spans="1:19">
      <c r="A108" s="11" t="s">
        <v>355</v>
      </c>
      <c r="B108" s="11">
        <v>3714</v>
      </c>
      <c r="C108" s="13" t="s">
        <v>304</v>
      </c>
      <c r="D108" s="13" t="s">
        <v>172</v>
      </c>
      <c r="E108" s="13">
        <v>1666</v>
      </c>
      <c r="F108" s="13">
        <v>0</v>
      </c>
      <c r="G108" s="13">
        <v>0</v>
      </c>
      <c r="H108" s="13">
        <v>861.03</v>
      </c>
      <c r="I108" s="13">
        <v>861.03</v>
      </c>
      <c r="J108" s="13">
        <f t="shared" si="6"/>
        <v>-861.03</v>
      </c>
      <c r="K108" s="13">
        <f t="shared" si="7"/>
        <v>0</v>
      </c>
      <c r="L108" s="13">
        <f t="shared" si="7"/>
        <v>0</v>
      </c>
      <c r="M108" s="13">
        <f t="shared" si="7"/>
        <v>516.82472989195674</v>
      </c>
      <c r="N108" s="13">
        <f t="shared" si="7"/>
        <v>516.82472989195674</v>
      </c>
      <c r="O108" s="13">
        <f t="shared" si="7"/>
        <v>-516.82472989195674</v>
      </c>
      <c r="P108" s="14"/>
      <c r="Q108" s="14"/>
      <c r="R108" s="14"/>
      <c r="S108" s="14"/>
    </row>
    <row r="109" spans="1:19">
      <c r="A109" t="s">
        <v>355</v>
      </c>
      <c r="B109">
        <v>2506</v>
      </c>
      <c r="C109" s="14" t="s">
        <v>305</v>
      </c>
      <c r="D109" s="14" t="s">
        <v>162</v>
      </c>
      <c r="E109" s="14">
        <v>1354</v>
      </c>
      <c r="F109" s="14">
        <v>0</v>
      </c>
      <c r="G109" s="14">
        <v>0</v>
      </c>
      <c r="H109" s="14">
        <v>3359.0970000000002</v>
      </c>
      <c r="I109" s="14">
        <v>3359.0970000000002</v>
      </c>
      <c r="J109" s="14">
        <f t="shared" si="6"/>
        <v>-3359.0970000000002</v>
      </c>
      <c r="K109" s="14">
        <f t="shared" si="7"/>
        <v>0</v>
      </c>
      <c r="L109" s="14">
        <f t="shared" si="7"/>
        <v>0</v>
      </c>
      <c r="M109" s="14">
        <f t="shared" si="7"/>
        <v>2480.869276218612</v>
      </c>
      <c r="N109" s="14">
        <f t="shared" si="7"/>
        <v>2480.869276218612</v>
      </c>
      <c r="O109" s="14">
        <f t="shared" si="7"/>
        <v>-2480.869276218612</v>
      </c>
      <c r="P109" s="14"/>
      <c r="Q109" s="14"/>
      <c r="R109" s="14"/>
      <c r="S109" s="14"/>
    </row>
    <row r="110" spans="1:19">
      <c r="A110" s="11" t="s">
        <v>355</v>
      </c>
      <c r="B110" s="11">
        <v>5508</v>
      </c>
      <c r="C110" s="13" t="s">
        <v>306</v>
      </c>
      <c r="D110" s="13" t="s">
        <v>184</v>
      </c>
      <c r="E110" s="13">
        <v>1226</v>
      </c>
      <c r="F110" s="13">
        <v>0</v>
      </c>
      <c r="G110" s="13">
        <v>0</v>
      </c>
      <c r="H110" s="13">
        <v>3713.4659999999999</v>
      </c>
      <c r="I110" s="13">
        <v>3713.4659999999999</v>
      </c>
      <c r="J110" s="13">
        <f t="shared" si="6"/>
        <v>-3713.4659999999999</v>
      </c>
      <c r="K110" s="13">
        <f t="shared" si="7"/>
        <v>0</v>
      </c>
      <c r="L110" s="13">
        <f t="shared" si="7"/>
        <v>0</v>
      </c>
      <c r="M110" s="13">
        <f t="shared" si="7"/>
        <v>3028.9282218597064</v>
      </c>
      <c r="N110" s="13">
        <f t="shared" si="7"/>
        <v>3028.9282218597064</v>
      </c>
      <c r="O110" s="13">
        <f t="shared" si="7"/>
        <v>-3028.9282218597064</v>
      </c>
      <c r="P110" s="14"/>
      <c r="Q110" s="14"/>
      <c r="R110" s="14"/>
      <c r="S110" s="14"/>
    </row>
    <row r="111" spans="1:19">
      <c r="A111" t="s">
        <v>355</v>
      </c>
      <c r="B111">
        <v>3711</v>
      </c>
      <c r="C111" s="14" t="s">
        <v>307</v>
      </c>
      <c r="D111" s="14" t="s">
        <v>170</v>
      </c>
      <c r="E111" s="14">
        <v>1211</v>
      </c>
      <c r="F111" s="14">
        <v>0</v>
      </c>
      <c r="G111" s="14">
        <v>0</v>
      </c>
      <c r="H111" s="14">
        <v>1451.201</v>
      </c>
      <c r="I111" s="14">
        <v>1451.201</v>
      </c>
      <c r="J111" s="14">
        <f t="shared" si="6"/>
        <v>-1451.201</v>
      </c>
      <c r="K111" s="14">
        <f t="shared" si="7"/>
        <v>0</v>
      </c>
      <c r="L111" s="14">
        <f t="shared" si="7"/>
        <v>0</v>
      </c>
      <c r="M111" s="14">
        <f t="shared" si="7"/>
        <v>1198.3492981007432</v>
      </c>
      <c r="N111" s="14">
        <f t="shared" si="7"/>
        <v>1198.3492981007432</v>
      </c>
      <c r="O111" s="14">
        <f t="shared" si="7"/>
        <v>-1198.3492981007432</v>
      </c>
      <c r="P111" s="14"/>
      <c r="Q111" s="14"/>
      <c r="R111" s="14"/>
      <c r="S111" s="14"/>
    </row>
    <row r="112" spans="1:19">
      <c r="A112" s="11" t="s">
        <v>355</v>
      </c>
      <c r="B112" s="11">
        <v>8721</v>
      </c>
      <c r="C112" s="13" t="s">
        <v>308</v>
      </c>
      <c r="D112" s="13" t="s">
        <v>220</v>
      </c>
      <c r="E112" s="13">
        <v>1164</v>
      </c>
      <c r="F112" s="13">
        <v>8495.9229999999989</v>
      </c>
      <c r="G112" s="13">
        <v>10222.31</v>
      </c>
      <c r="H112" s="13">
        <v>2641.8429999999998</v>
      </c>
      <c r="I112" s="13">
        <v>12864.152999999998</v>
      </c>
      <c r="J112" s="13">
        <f t="shared" si="6"/>
        <v>-4368.2299999999996</v>
      </c>
      <c r="K112" s="13">
        <f t="shared" si="7"/>
        <v>7298.9029209621976</v>
      </c>
      <c r="L112" s="13">
        <f t="shared" si="7"/>
        <v>8782.0532646048105</v>
      </c>
      <c r="M112" s="13">
        <f t="shared" si="7"/>
        <v>2269.6245704467351</v>
      </c>
      <c r="N112" s="13">
        <f t="shared" si="7"/>
        <v>11051.677835051545</v>
      </c>
      <c r="O112" s="13">
        <f t="shared" si="7"/>
        <v>-3752.7749140893466</v>
      </c>
      <c r="P112" s="14"/>
      <c r="Q112" s="14"/>
      <c r="R112" s="14"/>
      <c r="S112" s="14"/>
    </row>
    <row r="113" spans="1:19">
      <c r="A113" t="s">
        <v>355</v>
      </c>
      <c r="B113">
        <v>4607</v>
      </c>
      <c r="C113" s="14" t="s">
        <v>310</v>
      </c>
      <c r="D113" s="14" t="s">
        <v>178</v>
      </c>
      <c r="E113" s="14">
        <v>1131</v>
      </c>
      <c r="F113" s="14">
        <v>5267.6459999999997</v>
      </c>
      <c r="G113" s="14">
        <v>0</v>
      </c>
      <c r="H113" s="14">
        <v>7506.0389999999998</v>
      </c>
      <c r="I113" s="14">
        <v>7506.0389999999998</v>
      </c>
      <c r="J113" s="14">
        <f t="shared" si="6"/>
        <v>-2238.393</v>
      </c>
      <c r="K113" s="14">
        <f t="shared" si="7"/>
        <v>4657.5119363395215</v>
      </c>
      <c r="L113" s="14">
        <f t="shared" si="7"/>
        <v>0</v>
      </c>
      <c r="M113" s="14">
        <f t="shared" si="7"/>
        <v>6636.6392572944296</v>
      </c>
      <c r="N113" s="14">
        <f t="shared" si="7"/>
        <v>6636.6392572944296</v>
      </c>
      <c r="O113" s="14">
        <f t="shared" si="7"/>
        <v>-1979.1273209549072</v>
      </c>
      <c r="P113" s="14"/>
      <c r="Q113" s="14"/>
      <c r="R113" s="14"/>
      <c r="S113" s="14"/>
    </row>
    <row r="114" spans="1:19">
      <c r="A114" s="11" t="s">
        <v>355</v>
      </c>
      <c r="B114" s="11">
        <v>6513</v>
      </c>
      <c r="C114" s="13" t="s">
        <v>309</v>
      </c>
      <c r="D114" s="13" t="s">
        <v>194</v>
      </c>
      <c r="E114" s="13">
        <v>1119</v>
      </c>
      <c r="F114" s="13">
        <v>1355.7619999999999</v>
      </c>
      <c r="G114" s="13">
        <v>0</v>
      </c>
      <c r="H114" s="13">
        <v>2828.172</v>
      </c>
      <c r="I114" s="13">
        <v>2828.172</v>
      </c>
      <c r="J114" s="13">
        <f t="shared" si="6"/>
        <v>-1472.41</v>
      </c>
      <c r="K114" s="13">
        <f t="shared" ref="K114:O150" si="8">(F114/$E114)*1000</f>
        <v>1211.5835567470956</v>
      </c>
      <c r="L114" s="13">
        <f t="shared" si="8"/>
        <v>0</v>
      </c>
      <c r="M114" s="13">
        <f t="shared" si="8"/>
        <v>2527.4101876675604</v>
      </c>
      <c r="N114" s="13">
        <f t="shared" si="8"/>
        <v>2527.4101876675604</v>
      </c>
      <c r="O114" s="13">
        <f t="shared" si="8"/>
        <v>-1315.8266309204646</v>
      </c>
      <c r="P114" s="14"/>
      <c r="Q114" s="14"/>
      <c r="R114" s="14"/>
      <c r="S114" s="14"/>
    </row>
    <row r="115" spans="1:19">
      <c r="A115" t="s">
        <v>355</v>
      </c>
      <c r="B115">
        <v>4100</v>
      </c>
      <c r="C115" s="14" t="s">
        <v>311</v>
      </c>
      <c r="D115" s="14" t="s">
        <v>174</v>
      </c>
      <c r="E115" s="14">
        <v>956</v>
      </c>
      <c r="F115" s="14">
        <v>2606.2890000000002</v>
      </c>
      <c r="G115" s="14">
        <v>0</v>
      </c>
      <c r="H115" s="14">
        <v>9778.4880000000012</v>
      </c>
      <c r="I115" s="14">
        <v>9778.4880000000012</v>
      </c>
      <c r="J115" s="14">
        <f t="shared" si="6"/>
        <v>-7172.1990000000005</v>
      </c>
      <c r="K115" s="14">
        <f t="shared" si="8"/>
        <v>2726.2437238493726</v>
      </c>
      <c r="L115" s="14">
        <f t="shared" si="8"/>
        <v>0</v>
      </c>
      <c r="M115" s="14">
        <f t="shared" si="8"/>
        <v>10228.543933054394</v>
      </c>
      <c r="N115" s="14">
        <f t="shared" si="8"/>
        <v>10228.543933054394</v>
      </c>
      <c r="O115" s="14">
        <f t="shared" si="8"/>
        <v>-7502.300209205021</v>
      </c>
      <c r="P115" s="14"/>
      <c r="Q115" s="14"/>
      <c r="R115" s="14"/>
      <c r="S115" s="14"/>
    </row>
    <row r="116" spans="1:19">
      <c r="A116" s="11" t="s">
        <v>355</v>
      </c>
      <c r="B116" s="11">
        <v>5604</v>
      </c>
      <c r="C116" s="13" t="s">
        <v>312</v>
      </c>
      <c r="D116" s="13" t="s">
        <v>185</v>
      </c>
      <c r="E116" s="13">
        <v>928</v>
      </c>
      <c r="F116" s="13">
        <v>0</v>
      </c>
      <c r="G116" s="13">
        <v>0</v>
      </c>
      <c r="H116" s="13">
        <v>2351.35</v>
      </c>
      <c r="I116" s="13">
        <v>2351.35</v>
      </c>
      <c r="J116" s="13">
        <f t="shared" si="6"/>
        <v>-2351.35</v>
      </c>
      <c r="K116" s="13">
        <f t="shared" si="8"/>
        <v>0</v>
      </c>
      <c r="L116" s="13">
        <f t="shared" si="8"/>
        <v>0</v>
      </c>
      <c r="M116" s="13">
        <f t="shared" si="8"/>
        <v>2533.7823275862065</v>
      </c>
      <c r="N116" s="13">
        <f t="shared" si="8"/>
        <v>2533.7823275862065</v>
      </c>
      <c r="O116" s="13">
        <f t="shared" si="8"/>
        <v>-2533.7823275862065</v>
      </c>
      <c r="P116" s="14"/>
      <c r="Q116" s="14"/>
      <c r="R116" s="14"/>
      <c r="S116" s="14"/>
    </row>
    <row r="117" spans="1:19">
      <c r="A117" t="s">
        <v>355</v>
      </c>
      <c r="B117">
        <v>6612</v>
      </c>
      <c r="C117" s="14" t="s">
        <v>314</v>
      </c>
      <c r="D117" s="14" t="s">
        <v>200</v>
      </c>
      <c r="E117" s="14">
        <v>867</v>
      </c>
      <c r="F117" s="14">
        <v>3386.096</v>
      </c>
      <c r="G117" s="14">
        <v>0</v>
      </c>
      <c r="H117" s="14">
        <v>5117.8159999999998</v>
      </c>
      <c r="I117" s="14">
        <v>5117.8159999999998</v>
      </c>
      <c r="J117" s="14">
        <f t="shared" si="6"/>
        <v>-1731.7199999999998</v>
      </c>
      <c r="K117" s="14">
        <f t="shared" si="8"/>
        <v>3905.5317185697809</v>
      </c>
      <c r="L117" s="14">
        <f t="shared" si="8"/>
        <v>0</v>
      </c>
      <c r="M117" s="14">
        <f t="shared" si="8"/>
        <v>5902.9019607843138</v>
      </c>
      <c r="N117" s="14">
        <f t="shared" si="8"/>
        <v>5902.9019607843138</v>
      </c>
      <c r="O117" s="14">
        <f t="shared" si="8"/>
        <v>-1997.3702422145327</v>
      </c>
      <c r="P117" s="14"/>
      <c r="Q117" s="14"/>
      <c r="R117" s="14"/>
      <c r="S117" s="14"/>
    </row>
    <row r="118" spans="1:19">
      <c r="A118" s="11" t="s">
        <v>355</v>
      </c>
      <c r="B118" s="11">
        <v>3709</v>
      </c>
      <c r="C118" s="13" t="s">
        <v>313</v>
      </c>
      <c r="D118" s="13" t="s">
        <v>168</v>
      </c>
      <c r="E118" s="13">
        <v>840</v>
      </c>
      <c r="F118" s="13">
        <v>0</v>
      </c>
      <c r="G118" s="13">
        <v>0</v>
      </c>
      <c r="H118" s="13">
        <v>0</v>
      </c>
      <c r="I118" s="13">
        <v>0</v>
      </c>
      <c r="J118" s="13">
        <f t="shared" si="6"/>
        <v>0</v>
      </c>
      <c r="K118" s="13">
        <f t="shared" si="8"/>
        <v>0</v>
      </c>
      <c r="L118" s="13">
        <f t="shared" si="8"/>
        <v>0</v>
      </c>
      <c r="M118" s="13">
        <f t="shared" si="8"/>
        <v>0</v>
      </c>
      <c r="N118" s="13">
        <f t="shared" si="8"/>
        <v>0</v>
      </c>
      <c r="O118" s="13">
        <f t="shared" si="8"/>
        <v>0</v>
      </c>
      <c r="P118" s="14"/>
      <c r="Q118" s="14"/>
      <c r="R118" s="14"/>
      <c r="S118" s="14"/>
    </row>
    <row r="119" spans="1:19">
      <c r="A119" t="s">
        <v>355</v>
      </c>
      <c r="B119">
        <v>8710</v>
      </c>
      <c r="C119" s="14" t="s">
        <v>315</v>
      </c>
      <c r="D119" s="14" t="s">
        <v>215</v>
      </c>
      <c r="E119" s="14">
        <v>818</v>
      </c>
      <c r="F119" s="14">
        <v>0</v>
      </c>
      <c r="G119" s="14">
        <v>0</v>
      </c>
      <c r="H119" s="14">
        <v>1098.586</v>
      </c>
      <c r="I119" s="14">
        <v>1098.586</v>
      </c>
      <c r="J119" s="14">
        <f t="shared" si="6"/>
        <v>-1098.586</v>
      </c>
      <c r="K119" s="14">
        <f t="shared" si="8"/>
        <v>0</v>
      </c>
      <c r="L119" s="14">
        <f t="shared" si="8"/>
        <v>0</v>
      </c>
      <c r="M119" s="14">
        <f t="shared" si="8"/>
        <v>1343.0146699266504</v>
      </c>
      <c r="N119" s="14">
        <f t="shared" si="8"/>
        <v>1343.0146699266504</v>
      </c>
      <c r="O119" s="14">
        <f t="shared" si="8"/>
        <v>-1343.0146699266504</v>
      </c>
      <c r="P119" s="14"/>
      <c r="Q119" s="14"/>
      <c r="R119" s="14"/>
      <c r="S119" s="14"/>
    </row>
    <row r="120" spans="1:19">
      <c r="A120" s="11" t="s">
        <v>355</v>
      </c>
      <c r="B120" s="11">
        <v>8508</v>
      </c>
      <c r="C120" s="13" t="s">
        <v>316</v>
      </c>
      <c r="D120" s="13" t="s">
        <v>210</v>
      </c>
      <c r="E120" s="13">
        <v>814</v>
      </c>
      <c r="F120" s="13">
        <v>0</v>
      </c>
      <c r="G120" s="13">
        <v>0</v>
      </c>
      <c r="H120" s="13">
        <v>0</v>
      </c>
      <c r="I120" s="13">
        <v>0</v>
      </c>
      <c r="J120" s="13">
        <f t="shared" si="6"/>
        <v>0</v>
      </c>
      <c r="K120" s="13">
        <f t="shared" si="8"/>
        <v>0</v>
      </c>
      <c r="L120" s="13">
        <f t="shared" si="8"/>
        <v>0</v>
      </c>
      <c r="M120" s="13">
        <f t="shared" si="8"/>
        <v>0</v>
      </c>
      <c r="N120" s="13">
        <f t="shared" si="8"/>
        <v>0</v>
      </c>
      <c r="O120" s="13">
        <f t="shared" si="8"/>
        <v>0</v>
      </c>
      <c r="P120" s="14"/>
      <c r="Q120" s="14"/>
      <c r="R120" s="14"/>
      <c r="S120" s="14"/>
    </row>
    <row r="121" spans="1:19">
      <c r="A121" t="s">
        <v>355</v>
      </c>
      <c r="B121">
        <v>6515</v>
      </c>
      <c r="C121" s="14" t="s">
        <v>318</v>
      </c>
      <c r="D121" s="14" t="s">
        <v>195</v>
      </c>
      <c r="E121" s="14">
        <v>704</v>
      </c>
      <c r="F121" s="14">
        <v>1466.576</v>
      </c>
      <c r="G121" s="14">
        <v>0</v>
      </c>
      <c r="H121" s="14">
        <v>2281.2170000000001</v>
      </c>
      <c r="I121" s="14">
        <v>2281.2170000000001</v>
      </c>
      <c r="J121" s="14">
        <f t="shared" si="6"/>
        <v>-814.64100000000008</v>
      </c>
      <c r="K121" s="14">
        <f t="shared" si="8"/>
        <v>2083.2045454545455</v>
      </c>
      <c r="L121" s="14">
        <f t="shared" si="8"/>
        <v>0</v>
      </c>
      <c r="M121" s="14">
        <f t="shared" si="8"/>
        <v>3240.365056818182</v>
      </c>
      <c r="N121" s="14">
        <f t="shared" si="8"/>
        <v>3240.365056818182</v>
      </c>
      <c r="O121" s="14">
        <f t="shared" si="8"/>
        <v>-1157.1605113636365</v>
      </c>
      <c r="P121" s="14"/>
      <c r="Q121" s="14"/>
      <c r="R121" s="14"/>
      <c r="S121" s="14"/>
    </row>
    <row r="122" spans="1:19">
      <c r="A122" s="11" t="s">
        <v>355</v>
      </c>
      <c r="B122" s="11">
        <v>8722</v>
      </c>
      <c r="C122" s="13" t="s">
        <v>317</v>
      </c>
      <c r="D122" s="13" t="s">
        <v>221</v>
      </c>
      <c r="E122" s="13">
        <v>694</v>
      </c>
      <c r="F122" s="13">
        <v>0</v>
      </c>
      <c r="G122" s="13">
        <v>0</v>
      </c>
      <c r="H122" s="13">
        <v>922.17100000000005</v>
      </c>
      <c r="I122" s="13">
        <v>922.17100000000005</v>
      </c>
      <c r="J122" s="13">
        <f t="shared" si="6"/>
        <v>-922.17100000000005</v>
      </c>
      <c r="K122" s="13">
        <f t="shared" si="8"/>
        <v>0</v>
      </c>
      <c r="L122" s="13">
        <f t="shared" si="8"/>
        <v>0</v>
      </c>
      <c r="M122" s="13">
        <f t="shared" si="8"/>
        <v>1328.7766570605188</v>
      </c>
      <c r="N122" s="13">
        <f t="shared" si="8"/>
        <v>1328.7766570605188</v>
      </c>
      <c r="O122" s="13">
        <f t="shared" si="8"/>
        <v>-1328.7766570605188</v>
      </c>
      <c r="P122" s="14"/>
      <c r="Q122" s="14"/>
      <c r="R122" s="14"/>
      <c r="S122" s="14"/>
    </row>
    <row r="123" spans="1:19">
      <c r="A123" t="s">
        <v>355</v>
      </c>
      <c r="B123">
        <v>3511</v>
      </c>
      <c r="C123" s="14" t="s">
        <v>320</v>
      </c>
      <c r="D123" s="14" t="s">
        <v>166</v>
      </c>
      <c r="E123" s="14">
        <v>687</v>
      </c>
      <c r="F123" s="14">
        <v>0</v>
      </c>
      <c r="G123" s="14">
        <v>0</v>
      </c>
      <c r="H123" s="14">
        <v>750.20799999999997</v>
      </c>
      <c r="I123" s="14">
        <v>750.20799999999997</v>
      </c>
      <c r="J123" s="14">
        <f t="shared" si="6"/>
        <v>-750.20799999999997</v>
      </c>
      <c r="K123" s="14">
        <f t="shared" si="8"/>
        <v>0</v>
      </c>
      <c r="L123" s="14">
        <f t="shared" si="8"/>
        <v>0</v>
      </c>
      <c r="M123" s="14">
        <f t="shared" si="8"/>
        <v>1092.0058224163026</v>
      </c>
      <c r="N123" s="14">
        <f t="shared" si="8"/>
        <v>1092.0058224163026</v>
      </c>
      <c r="O123" s="14">
        <f t="shared" si="8"/>
        <v>-1092.0058224163026</v>
      </c>
      <c r="P123" s="14"/>
      <c r="Q123" s="14"/>
      <c r="R123" s="14"/>
      <c r="S123" s="14"/>
    </row>
    <row r="124" spans="1:19">
      <c r="A124" s="11" t="s">
        <v>355</v>
      </c>
      <c r="B124" s="11">
        <v>3811</v>
      </c>
      <c r="C124" s="13" t="s">
        <v>322</v>
      </c>
      <c r="D124" s="13" t="s">
        <v>173</v>
      </c>
      <c r="E124" s="13">
        <v>665</v>
      </c>
      <c r="F124" s="13">
        <v>0</v>
      </c>
      <c r="G124" s="13">
        <v>0</v>
      </c>
      <c r="H124" s="13">
        <v>0</v>
      </c>
      <c r="I124" s="13">
        <v>0</v>
      </c>
      <c r="J124" s="13">
        <f t="shared" si="6"/>
        <v>0</v>
      </c>
      <c r="K124" s="13">
        <f t="shared" si="8"/>
        <v>0</v>
      </c>
      <c r="L124" s="13">
        <f t="shared" si="8"/>
        <v>0</v>
      </c>
      <c r="M124" s="13">
        <f t="shared" si="8"/>
        <v>0</v>
      </c>
      <c r="N124" s="13">
        <f t="shared" si="8"/>
        <v>0</v>
      </c>
      <c r="O124" s="13">
        <f t="shared" si="8"/>
        <v>0</v>
      </c>
      <c r="P124" s="14"/>
      <c r="Q124" s="14"/>
      <c r="R124" s="14"/>
      <c r="S124" s="14"/>
    </row>
    <row r="125" spans="1:19">
      <c r="A125" t="s">
        <v>355</v>
      </c>
      <c r="B125">
        <v>7502</v>
      </c>
      <c r="C125" s="14" t="s">
        <v>319</v>
      </c>
      <c r="D125" s="14" t="s">
        <v>205</v>
      </c>
      <c r="E125" s="14">
        <v>665</v>
      </c>
      <c r="F125" s="14">
        <v>0</v>
      </c>
      <c r="G125" s="14">
        <v>0</v>
      </c>
      <c r="H125" s="14">
        <v>39733</v>
      </c>
      <c r="I125" s="14">
        <v>39733</v>
      </c>
      <c r="J125" s="14">
        <f t="shared" si="6"/>
        <v>-39733</v>
      </c>
      <c r="K125" s="14">
        <f t="shared" si="8"/>
        <v>0</v>
      </c>
      <c r="L125" s="14">
        <f t="shared" si="8"/>
        <v>0</v>
      </c>
      <c r="M125" s="14">
        <f t="shared" si="8"/>
        <v>59748.87218045113</v>
      </c>
      <c r="N125" s="14">
        <f t="shared" si="8"/>
        <v>59748.87218045113</v>
      </c>
      <c r="O125" s="14">
        <f t="shared" si="8"/>
        <v>-59748.87218045113</v>
      </c>
      <c r="P125" s="14"/>
      <c r="Q125" s="14"/>
      <c r="R125" s="14"/>
      <c r="S125" s="14"/>
    </row>
    <row r="126" spans="1:19">
      <c r="A126" s="11" t="s">
        <v>355</v>
      </c>
      <c r="B126" s="11">
        <v>8509</v>
      </c>
      <c r="C126" s="13" t="s">
        <v>321</v>
      </c>
      <c r="D126" s="13" t="s">
        <v>211</v>
      </c>
      <c r="E126" s="13">
        <v>641</v>
      </c>
      <c r="F126" s="13">
        <v>0</v>
      </c>
      <c r="G126" s="13">
        <v>0</v>
      </c>
      <c r="H126" s="13">
        <v>935.21500000000003</v>
      </c>
      <c r="I126" s="13">
        <v>935.21500000000003</v>
      </c>
      <c r="J126" s="13">
        <f t="shared" si="6"/>
        <v>-935.21500000000003</v>
      </c>
      <c r="K126" s="13">
        <f t="shared" si="8"/>
        <v>0</v>
      </c>
      <c r="L126" s="13">
        <f t="shared" si="8"/>
        <v>0</v>
      </c>
      <c r="M126" s="13">
        <f t="shared" si="8"/>
        <v>1458.9937597503902</v>
      </c>
      <c r="N126" s="13">
        <f t="shared" si="8"/>
        <v>1458.9937597503902</v>
      </c>
      <c r="O126" s="13">
        <f t="shared" si="8"/>
        <v>-1458.9937597503902</v>
      </c>
      <c r="P126" s="14"/>
      <c r="Q126" s="14"/>
      <c r="R126" s="14"/>
      <c r="S126" s="14"/>
    </row>
    <row r="127" spans="1:19">
      <c r="A127" t="s">
        <v>355</v>
      </c>
      <c r="B127">
        <v>8720</v>
      </c>
      <c r="C127" s="14" t="s">
        <v>323</v>
      </c>
      <c r="D127" s="14" t="s">
        <v>219</v>
      </c>
      <c r="E127" s="14">
        <v>576</v>
      </c>
      <c r="F127" s="14">
        <v>0</v>
      </c>
      <c r="G127" s="14">
        <v>0</v>
      </c>
      <c r="H127" s="14">
        <v>788.52300000000002</v>
      </c>
      <c r="I127" s="14">
        <v>788.52300000000002</v>
      </c>
      <c r="J127" s="14">
        <f t="shared" si="6"/>
        <v>-788.52300000000002</v>
      </c>
      <c r="K127" s="14">
        <f t="shared" si="8"/>
        <v>0</v>
      </c>
      <c r="L127" s="14">
        <f t="shared" si="8"/>
        <v>0</v>
      </c>
      <c r="M127" s="14">
        <f t="shared" si="8"/>
        <v>1368.9635416666667</v>
      </c>
      <c r="N127" s="14">
        <f t="shared" si="8"/>
        <v>1368.9635416666667</v>
      </c>
      <c r="O127" s="14">
        <f t="shared" si="8"/>
        <v>-1368.9635416666667</v>
      </c>
      <c r="P127" s="14"/>
      <c r="Q127" s="14"/>
      <c r="R127" s="14"/>
      <c r="S127" s="14"/>
    </row>
    <row r="128" spans="1:19">
      <c r="A128" s="11" t="s">
        <v>355</v>
      </c>
      <c r="B128" s="11">
        <v>8719</v>
      </c>
      <c r="C128" s="13" t="s">
        <v>325</v>
      </c>
      <c r="D128" s="13" t="s">
        <v>218</v>
      </c>
      <c r="E128" s="13">
        <v>525</v>
      </c>
      <c r="F128" s="13">
        <v>0</v>
      </c>
      <c r="G128" s="13">
        <v>0</v>
      </c>
      <c r="H128" s="13">
        <v>47.16</v>
      </c>
      <c r="I128" s="13">
        <v>47.16</v>
      </c>
      <c r="J128" s="13">
        <f t="shared" si="6"/>
        <v>-47.16</v>
      </c>
      <c r="K128" s="13">
        <f t="shared" si="8"/>
        <v>0</v>
      </c>
      <c r="L128" s="13">
        <f t="shared" si="8"/>
        <v>0</v>
      </c>
      <c r="M128" s="13">
        <f t="shared" si="8"/>
        <v>89.828571428571422</v>
      </c>
      <c r="N128" s="13">
        <f t="shared" si="8"/>
        <v>89.828571428571422</v>
      </c>
      <c r="O128" s="13">
        <f t="shared" si="8"/>
        <v>-89.828571428571422</v>
      </c>
      <c r="P128" s="14"/>
      <c r="Q128" s="14"/>
      <c r="R128" s="14"/>
      <c r="S128" s="14"/>
    </row>
    <row r="129" spans="1:19">
      <c r="A129" t="s">
        <v>355</v>
      </c>
      <c r="B129">
        <v>6709</v>
      </c>
      <c r="C129" s="14" t="s">
        <v>324</v>
      </c>
      <c r="D129" s="14" t="s">
        <v>202</v>
      </c>
      <c r="E129" s="14">
        <v>506</v>
      </c>
      <c r="F129" s="14">
        <v>0</v>
      </c>
      <c r="G129" s="14">
        <v>0</v>
      </c>
      <c r="H129" s="14">
        <v>27258</v>
      </c>
      <c r="I129" s="14">
        <v>27258</v>
      </c>
      <c r="J129" s="14">
        <f t="shared" si="6"/>
        <v>-27258</v>
      </c>
      <c r="K129" s="14">
        <f t="shared" si="8"/>
        <v>0</v>
      </c>
      <c r="L129" s="14">
        <f t="shared" si="8"/>
        <v>0</v>
      </c>
      <c r="M129" s="14">
        <f t="shared" si="8"/>
        <v>53869.565217391304</v>
      </c>
      <c r="N129" s="14">
        <f t="shared" si="8"/>
        <v>53869.565217391304</v>
      </c>
      <c r="O129" s="14">
        <f t="shared" si="8"/>
        <v>-53869.565217391304</v>
      </c>
      <c r="P129" s="14"/>
      <c r="Q129" s="14"/>
      <c r="R129" s="14"/>
      <c r="S129" s="14"/>
    </row>
    <row r="130" spans="1:19">
      <c r="A130" s="11" t="s">
        <v>355</v>
      </c>
      <c r="B130" s="11">
        <v>5609</v>
      </c>
      <c r="C130" s="13" t="s">
        <v>327</v>
      </c>
      <c r="D130" s="13" t="s">
        <v>186</v>
      </c>
      <c r="E130" s="13">
        <v>483</v>
      </c>
      <c r="F130" s="13">
        <v>0</v>
      </c>
      <c r="G130" s="13">
        <v>0</v>
      </c>
      <c r="H130" s="13">
        <v>0</v>
      </c>
      <c r="I130" s="13">
        <v>0</v>
      </c>
      <c r="J130" s="13">
        <f t="shared" si="6"/>
        <v>0</v>
      </c>
      <c r="K130" s="13">
        <f t="shared" si="8"/>
        <v>0</v>
      </c>
      <c r="L130" s="13">
        <f t="shared" si="8"/>
        <v>0</v>
      </c>
      <c r="M130" s="13">
        <f t="shared" si="8"/>
        <v>0</v>
      </c>
      <c r="N130" s="13">
        <f t="shared" si="8"/>
        <v>0</v>
      </c>
      <c r="O130" s="13">
        <f t="shared" si="8"/>
        <v>0</v>
      </c>
      <c r="P130" s="14"/>
      <c r="Q130" s="14"/>
      <c r="R130" s="14"/>
      <c r="S130" s="14"/>
    </row>
    <row r="131" spans="1:19">
      <c r="A131" t="s">
        <v>355</v>
      </c>
      <c r="B131">
        <v>6607</v>
      </c>
      <c r="C131" s="14" t="s">
        <v>326</v>
      </c>
      <c r="D131" s="14" t="s">
        <v>198</v>
      </c>
      <c r="E131" s="14">
        <v>483</v>
      </c>
      <c r="F131" s="14">
        <v>2250.7080000000001</v>
      </c>
      <c r="G131" s="14">
        <v>0</v>
      </c>
      <c r="H131" s="14">
        <v>3151.2749999999996</v>
      </c>
      <c r="I131" s="14">
        <v>3151.2749999999996</v>
      </c>
      <c r="J131" s="14">
        <f t="shared" si="6"/>
        <v>-900.56699999999955</v>
      </c>
      <c r="K131" s="14">
        <f t="shared" si="8"/>
        <v>4659.8509316770187</v>
      </c>
      <c r="L131" s="14">
        <f t="shared" si="8"/>
        <v>0</v>
      </c>
      <c r="M131" s="14">
        <f t="shared" si="8"/>
        <v>6524.3788819875772</v>
      </c>
      <c r="N131" s="14">
        <f t="shared" si="8"/>
        <v>6524.3788819875772</v>
      </c>
      <c r="O131" s="14">
        <f t="shared" si="8"/>
        <v>-1864.527950310558</v>
      </c>
      <c r="P131" s="14"/>
      <c r="Q131" s="14"/>
      <c r="R131" s="14"/>
      <c r="S131" s="14"/>
    </row>
    <row r="132" spans="1:19">
      <c r="A132" s="11" t="s">
        <v>355</v>
      </c>
      <c r="B132" s="11">
        <v>6601</v>
      </c>
      <c r="C132" s="13" t="s">
        <v>328</v>
      </c>
      <c r="D132" s="13" t="s">
        <v>196</v>
      </c>
      <c r="E132" s="13">
        <v>449</v>
      </c>
      <c r="F132" s="13">
        <v>614.38099999999997</v>
      </c>
      <c r="G132" s="13">
        <v>0</v>
      </c>
      <c r="H132" s="13">
        <v>1328.329</v>
      </c>
      <c r="I132" s="13">
        <v>1328.329</v>
      </c>
      <c r="J132" s="13">
        <f t="shared" si="6"/>
        <v>-713.94799999999998</v>
      </c>
      <c r="K132" s="13">
        <f t="shared" si="8"/>
        <v>1368.3318485523384</v>
      </c>
      <c r="L132" s="13">
        <f t="shared" si="8"/>
        <v>0</v>
      </c>
      <c r="M132" s="13">
        <f t="shared" si="8"/>
        <v>2958.4164810690422</v>
      </c>
      <c r="N132" s="13">
        <f t="shared" si="8"/>
        <v>2958.4164810690422</v>
      </c>
      <c r="O132" s="13">
        <f t="shared" si="8"/>
        <v>-1590.0846325167038</v>
      </c>
      <c r="P132" s="14"/>
      <c r="Q132" s="14"/>
      <c r="R132" s="14"/>
      <c r="S132" s="14"/>
    </row>
    <row r="133" spans="1:19">
      <c r="A133" t="s">
        <v>355</v>
      </c>
      <c r="B133">
        <v>4911</v>
      </c>
      <c r="C133" s="14" t="s">
        <v>329</v>
      </c>
      <c r="D133" s="14" t="s">
        <v>182</v>
      </c>
      <c r="E133" s="14">
        <v>424</v>
      </c>
      <c r="F133" s="14">
        <v>0</v>
      </c>
      <c r="G133" s="14">
        <v>0</v>
      </c>
      <c r="H133" s="14">
        <v>811.12800000000004</v>
      </c>
      <c r="I133" s="14">
        <v>811.12800000000004</v>
      </c>
      <c r="J133" s="14">
        <f t="shared" si="6"/>
        <v>-811.12800000000004</v>
      </c>
      <c r="K133" s="14">
        <f t="shared" si="8"/>
        <v>0</v>
      </c>
      <c r="L133" s="14">
        <f t="shared" si="8"/>
        <v>0</v>
      </c>
      <c r="M133" s="14">
        <f t="shared" si="8"/>
        <v>1913.0377358490566</v>
      </c>
      <c r="N133" s="14">
        <f t="shared" si="8"/>
        <v>1913.0377358490566</v>
      </c>
      <c r="O133" s="14">
        <f t="shared" si="8"/>
        <v>-1913.0377358490566</v>
      </c>
      <c r="P133" s="14"/>
      <c r="Q133" s="14"/>
      <c r="R133" s="14"/>
      <c r="S133" s="14"/>
    </row>
    <row r="134" spans="1:19">
      <c r="A134" s="11" t="s">
        <v>355</v>
      </c>
      <c r="B134" s="11">
        <v>5612</v>
      </c>
      <c r="C134" s="13" t="s">
        <v>330</v>
      </c>
      <c r="D134" s="13" t="s">
        <v>188</v>
      </c>
      <c r="E134" s="13">
        <v>384</v>
      </c>
      <c r="F134" s="13">
        <v>34.588000000000001</v>
      </c>
      <c r="G134" s="13">
        <v>0</v>
      </c>
      <c r="H134" s="13">
        <v>1448.53</v>
      </c>
      <c r="I134" s="13">
        <v>1448.53</v>
      </c>
      <c r="J134" s="13">
        <f t="shared" si="6"/>
        <v>-1413.942</v>
      </c>
      <c r="K134" s="13">
        <f t="shared" si="8"/>
        <v>90.072916666666671</v>
      </c>
      <c r="L134" s="13">
        <f t="shared" si="8"/>
        <v>0</v>
      </c>
      <c r="M134" s="13">
        <f t="shared" si="8"/>
        <v>3772.2135416666665</v>
      </c>
      <c r="N134" s="13">
        <f t="shared" si="8"/>
        <v>3772.2135416666665</v>
      </c>
      <c r="O134" s="13">
        <f t="shared" si="8"/>
        <v>-3682.140625</v>
      </c>
      <c r="P134" s="14"/>
      <c r="Q134" s="14"/>
      <c r="R134" s="14"/>
      <c r="S134" s="14"/>
    </row>
    <row r="135" spans="1:19">
      <c r="A135" t="s">
        <v>355</v>
      </c>
      <c r="B135">
        <v>6602</v>
      </c>
      <c r="C135" s="14" t="s">
        <v>331</v>
      </c>
      <c r="D135" s="14" t="s">
        <v>197</v>
      </c>
      <c r="E135" s="14">
        <v>369</v>
      </c>
      <c r="F135" s="14">
        <v>1446.0630000000001</v>
      </c>
      <c r="G135" s="14">
        <v>762.98899999999992</v>
      </c>
      <c r="H135" s="14">
        <v>1557.4940000000004</v>
      </c>
      <c r="I135" s="14">
        <v>2320.4830000000002</v>
      </c>
      <c r="J135" s="14">
        <f t="shared" si="6"/>
        <v>-874.42000000000007</v>
      </c>
      <c r="K135" s="14">
        <f t="shared" si="8"/>
        <v>3918.8699186991871</v>
      </c>
      <c r="L135" s="14">
        <f t="shared" si="8"/>
        <v>2067.7208672086722</v>
      </c>
      <c r="M135" s="14">
        <f t="shared" si="8"/>
        <v>4220.8509485094864</v>
      </c>
      <c r="N135" s="14">
        <f t="shared" si="8"/>
        <v>6288.5718157181582</v>
      </c>
      <c r="O135" s="14">
        <f t="shared" si="8"/>
        <v>-2369.7018970189702</v>
      </c>
      <c r="P135" s="14"/>
      <c r="Q135" s="14"/>
      <c r="R135" s="14"/>
      <c r="S135" s="14"/>
    </row>
    <row r="136" spans="1:19">
      <c r="A136" s="11" t="s">
        <v>355</v>
      </c>
      <c r="B136" s="11">
        <v>8610</v>
      </c>
      <c r="C136" s="13" t="s">
        <v>332</v>
      </c>
      <c r="D136" s="13" t="s">
        <v>212</v>
      </c>
      <c r="E136" s="13">
        <v>261</v>
      </c>
      <c r="F136" s="13">
        <v>0</v>
      </c>
      <c r="G136" s="13">
        <v>0</v>
      </c>
      <c r="H136" s="13">
        <v>362.18599999999998</v>
      </c>
      <c r="I136" s="13">
        <v>362.18599999999998</v>
      </c>
      <c r="J136" s="13">
        <f t="shared" si="6"/>
        <v>-362.18599999999998</v>
      </c>
      <c r="K136" s="13">
        <f t="shared" si="8"/>
        <v>0</v>
      </c>
      <c r="L136" s="13">
        <f t="shared" si="8"/>
        <v>0</v>
      </c>
      <c r="M136" s="13">
        <f t="shared" si="8"/>
        <v>1387.685823754789</v>
      </c>
      <c r="N136" s="13">
        <f t="shared" si="8"/>
        <v>1387.685823754789</v>
      </c>
      <c r="O136" s="13">
        <f t="shared" si="8"/>
        <v>-1387.685823754789</v>
      </c>
      <c r="P136" s="14"/>
      <c r="Q136" s="14"/>
      <c r="R136" s="14"/>
      <c r="S136" s="14"/>
    </row>
    <row r="137" spans="1:19">
      <c r="A137" t="s">
        <v>355</v>
      </c>
      <c r="B137">
        <v>4604</v>
      </c>
      <c r="C137" s="14" t="s">
        <v>333</v>
      </c>
      <c r="D137" s="14" t="s">
        <v>177</v>
      </c>
      <c r="E137" s="14">
        <v>255</v>
      </c>
      <c r="F137" s="14">
        <v>0</v>
      </c>
      <c r="G137" s="14">
        <v>0</v>
      </c>
      <c r="H137" s="14">
        <v>1833.924</v>
      </c>
      <c r="I137" s="14">
        <v>1833.924</v>
      </c>
      <c r="J137" s="14">
        <f t="shared" si="6"/>
        <v>-1833.924</v>
      </c>
      <c r="K137" s="14">
        <f t="shared" si="8"/>
        <v>0</v>
      </c>
      <c r="L137" s="14">
        <f t="shared" si="8"/>
        <v>0</v>
      </c>
      <c r="M137" s="14">
        <f t="shared" si="8"/>
        <v>7191.8588235294119</v>
      </c>
      <c r="N137" s="14">
        <f t="shared" si="8"/>
        <v>7191.8588235294119</v>
      </c>
      <c r="O137" s="14">
        <f t="shared" si="8"/>
        <v>-7191.8588235294119</v>
      </c>
      <c r="P137" s="14"/>
      <c r="Q137" s="14"/>
      <c r="R137" s="14"/>
      <c r="S137" s="14"/>
    </row>
    <row r="138" spans="1:19">
      <c r="A138" s="11" t="s">
        <v>355</v>
      </c>
      <c r="B138" s="11">
        <v>1606</v>
      </c>
      <c r="C138" s="13" t="s">
        <v>334</v>
      </c>
      <c r="D138" s="13" t="s">
        <v>159</v>
      </c>
      <c r="E138" s="13">
        <v>244</v>
      </c>
      <c r="F138" s="13">
        <v>1047.4159999999999</v>
      </c>
      <c r="G138" s="13">
        <v>0</v>
      </c>
      <c r="H138" s="13">
        <v>693.49300000000005</v>
      </c>
      <c r="I138" s="13">
        <v>693.49300000000005</v>
      </c>
      <c r="J138" s="13">
        <f t="shared" si="6"/>
        <v>353.92299999999989</v>
      </c>
      <c r="K138" s="13">
        <f t="shared" si="8"/>
        <v>4292.6885245901631</v>
      </c>
      <c r="L138" s="13">
        <f t="shared" si="8"/>
        <v>0</v>
      </c>
      <c r="M138" s="13">
        <f t="shared" si="8"/>
        <v>2842.1844262295085</v>
      </c>
      <c r="N138" s="13">
        <f t="shared" si="8"/>
        <v>2842.1844262295085</v>
      </c>
      <c r="O138" s="13">
        <f t="shared" si="8"/>
        <v>1450.5040983606552</v>
      </c>
      <c r="P138" s="14"/>
      <c r="Q138" s="14"/>
      <c r="R138" s="14"/>
      <c r="S138" s="14"/>
    </row>
    <row r="139" spans="1:19">
      <c r="A139" t="s">
        <v>355</v>
      </c>
      <c r="B139">
        <v>4502</v>
      </c>
      <c r="C139" s="14" t="s">
        <v>335</v>
      </c>
      <c r="D139" s="14" t="s">
        <v>176</v>
      </c>
      <c r="E139" s="14">
        <v>233</v>
      </c>
      <c r="F139" s="14">
        <v>0</v>
      </c>
      <c r="G139" s="14">
        <v>0</v>
      </c>
      <c r="H139" s="14">
        <v>339.19200000000001</v>
      </c>
      <c r="I139" s="14">
        <v>339.19200000000001</v>
      </c>
      <c r="J139" s="14">
        <f t="shared" si="6"/>
        <v>-339.19200000000001</v>
      </c>
      <c r="K139" s="14">
        <f t="shared" si="8"/>
        <v>0</v>
      </c>
      <c r="L139" s="14">
        <f t="shared" si="8"/>
        <v>0</v>
      </c>
      <c r="M139" s="14">
        <f t="shared" si="8"/>
        <v>1455.7596566523605</v>
      </c>
      <c r="N139" s="14">
        <f t="shared" si="8"/>
        <v>1455.7596566523605</v>
      </c>
      <c r="O139" s="14">
        <f t="shared" si="8"/>
        <v>-1455.7596566523605</v>
      </c>
      <c r="P139" s="14"/>
      <c r="Q139" s="14"/>
      <c r="R139" s="14"/>
      <c r="S139" s="14"/>
    </row>
    <row r="140" spans="1:19">
      <c r="A140" s="11" t="s">
        <v>355</v>
      </c>
      <c r="B140" s="11">
        <v>4803</v>
      </c>
      <c r="C140" s="13" t="s">
        <v>337</v>
      </c>
      <c r="D140" s="13" t="s">
        <v>179</v>
      </c>
      <c r="E140" s="13">
        <v>215</v>
      </c>
      <c r="F140" s="13">
        <v>0</v>
      </c>
      <c r="G140" s="13">
        <v>0</v>
      </c>
      <c r="H140" s="13">
        <v>0</v>
      </c>
      <c r="I140" s="13">
        <v>0</v>
      </c>
      <c r="J140" s="13">
        <f t="shared" si="6"/>
        <v>0</v>
      </c>
      <c r="K140" s="13">
        <f t="shared" si="8"/>
        <v>0</v>
      </c>
      <c r="L140" s="13">
        <f t="shared" si="8"/>
        <v>0</v>
      </c>
      <c r="M140" s="13">
        <f t="shared" si="8"/>
        <v>0</v>
      </c>
      <c r="N140" s="13">
        <f t="shared" si="8"/>
        <v>0</v>
      </c>
      <c r="O140" s="13">
        <f t="shared" si="8"/>
        <v>0</v>
      </c>
      <c r="P140" s="14"/>
      <c r="Q140" s="14"/>
      <c r="R140" s="14"/>
      <c r="S140" s="14"/>
    </row>
    <row r="141" spans="1:19">
      <c r="A141" t="s">
        <v>355</v>
      </c>
      <c r="B141">
        <v>5706</v>
      </c>
      <c r="C141" s="14" t="s">
        <v>336</v>
      </c>
      <c r="D141" s="14" t="s">
        <v>189</v>
      </c>
      <c r="E141" s="14">
        <v>204</v>
      </c>
      <c r="F141" s="14">
        <v>0</v>
      </c>
      <c r="G141" s="14">
        <v>0</v>
      </c>
      <c r="H141" s="14">
        <v>802</v>
      </c>
      <c r="I141" s="14">
        <v>802</v>
      </c>
      <c r="J141" s="14">
        <f t="shared" si="6"/>
        <v>-802</v>
      </c>
      <c r="K141" s="14">
        <f t="shared" si="8"/>
        <v>0</v>
      </c>
      <c r="L141" s="14">
        <f t="shared" si="8"/>
        <v>0</v>
      </c>
      <c r="M141" s="14">
        <f t="shared" si="8"/>
        <v>3931.3725490196075</v>
      </c>
      <c r="N141" s="14">
        <f t="shared" si="8"/>
        <v>3931.3725490196075</v>
      </c>
      <c r="O141" s="14">
        <f t="shared" si="8"/>
        <v>-3931.3725490196075</v>
      </c>
      <c r="P141" s="14"/>
      <c r="Q141" s="14"/>
      <c r="R141" s="14"/>
      <c r="S141" s="14"/>
    </row>
    <row r="142" spans="1:19">
      <c r="A142" s="11" t="s">
        <v>355</v>
      </c>
      <c r="B142" s="11">
        <v>4902</v>
      </c>
      <c r="C142" s="13" t="s">
        <v>339</v>
      </c>
      <c r="D142" s="13" t="s">
        <v>181</v>
      </c>
      <c r="E142" s="13">
        <v>109</v>
      </c>
      <c r="F142" s="13">
        <v>1109.2170000000001</v>
      </c>
      <c r="G142" s="13">
        <v>0</v>
      </c>
      <c r="H142" s="13">
        <v>1116.7560000000001</v>
      </c>
      <c r="I142" s="13">
        <v>1116.7560000000001</v>
      </c>
      <c r="J142" s="13">
        <f t="shared" si="6"/>
        <v>-7.5389999999999873</v>
      </c>
      <c r="K142" s="13">
        <f t="shared" si="8"/>
        <v>10176.302752293579</v>
      </c>
      <c r="L142" s="13">
        <f t="shared" si="8"/>
        <v>0</v>
      </c>
      <c r="M142" s="13">
        <f t="shared" si="8"/>
        <v>10245.467889908257</v>
      </c>
      <c r="N142" s="13">
        <f t="shared" si="8"/>
        <v>10245.467889908257</v>
      </c>
      <c r="O142" s="13">
        <f t="shared" si="8"/>
        <v>-69.165137614678784</v>
      </c>
      <c r="P142" s="14"/>
      <c r="Q142" s="14"/>
      <c r="R142" s="14"/>
      <c r="S142" s="14"/>
    </row>
    <row r="143" spans="1:19">
      <c r="A143" t="s">
        <v>355</v>
      </c>
      <c r="B143">
        <v>7505</v>
      </c>
      <c r="C143" s="14" t="s">
        <v>340</v>
      </c>
      <c r="D143" s="14" t="s">
        <v>206</v>
      </c>
      <c r="E143" s="14">
        <v>103</v>
      </c>
      <c r="F143" s="14">
        <v>0</v>
      </c>
      <c r="G143" s="14">
        <v>0</v>
      </c>
      <c r="H143" s="14">
        <v>0</v>
      </c>
      <c r="I143" s="14">
        <v>0</v>
      </c>
      <c r="J143" s="14">
        <f t="shared" si="6"/>
        <v>0</v>
      </c>
      <c r="K143" s="14">
        <f t="shared" si="8"/>
        <v>0</v>
      </c>
      <c r="L143" s="14">
        <f t="shared" si="8"/>
        <v>0</v>
      </c>
      <c r="M143" s="14">
        <f t="shared" si="8"/>
        <v>0</v>
      </c>
      <c r="N143" s="14">
        <f t="shared" si="8"/>
        <v>0</v>
      </c>
      <c r="O143" s="14">
        <f t="shared" si="8"/>
        <v>0</v>
      </c>
      <c r="P143" s="14"/>
      <c r="Q143" s="14"/>
      <c r="R143" s="14"/>
      <c r="S143" s="14"/>
    </row>
    <row r="144" spans="1:19">
      <c r="A144" s="11" t="s">
        <v>355</v>
      </c>
      <c r="B144" s="11">
        <v>3713</v>
      </c>
      <c r="C144" s="13" t="s">
        <v>338</v>
      </c>
      <c r="D144" s="13" t="s">
        <v>171</v>
      </c>
      <c r="E144" s="13">
        <v>102</v>
      </c>
      <c r="F144" s="13">
        <v>0</v>
      </c>
      <c r="G144" s="13">
        <v>0</v>
      </c>
      <c r="H144" s="13">
        <v>149</v>
      </c>
      <c r="I144" s="13">
        <v>149</v>
      </c>
      <c r="J144" s="13">
        <f t="shared" si="6"/>
        <v>-149</v>
      </c>
      <c r="K144" s="13">
        <f t="shared" si="8"/>
        <v>0</v>
      </c>
      <c r="L144" s="13">
        <f t="shared" si="8"/>
        <v>0</v>
      </c>
      <c r="M144" s="13">
        <f t="shared" si="8"/>
        <v>1460.7843137254902</v>
      </c>
      <c r="N144" s="13">
        <f t="shared" si="8"/>
        <v>1460.7843137254902</v>
      </c>
      <c r="O144" s="13">
        <f t="shared" si="8"/>
        <v>-1460.7843137254902</v>
      </c>
      <c r="P144" s="14"/>
      <c r="Q144" s="14"/>
      <c r="R144" s="14"/>
      <c r="S144" s="14"/>
    </row>
    <row r="145" spans="1:19">
      <c r="A145" t="s">
        <v>355</v>
      </c>
      <c r="B145">
        <v>6706</v>
      </c>
      <c r="C145" s="14" t="s">
        <v>341</v>
      </c>
      <c r="D145" s="14" t="s">
        <v>201</v>
      </c>
      <c r="E145" s="14">
        <v>94</v>
      </c>
      <c r="F145" s="14">
        <v>0</v>
      </c>
      <c r="G145" s="14">
        <v>0</v>
      </c>
      <c r="H145" s="14">
        <v>100</v>
      </c>
      <c r="I145" s="14">
        <v>100</v>
      </c>
      <c r="J145" s="14">
        <f t="shared" si="6"/>
        <v>-100</v>
      </c>
      <c r="K145" s="14">
        <f t="shared" si="8"/>
        <v>0</v>
      </c>
      <c r="L145" s="14">
        <f t="shared" si="8"/>
        <v>0</v>
      </c>
      <c r="M145" s="14">
        <f t="shared" si="8"/>
        <v>1063.8297872340424</v>
      </c>
      <c r="N145" s="14">
        <f t="shared" si="8"/>
        <v>1063.8297872340424</v>
      </c>
      <c r="O145" s="14">
        <f t="shared" si="8"/>
        <v>-1063.8297872340424</v>
      </c>
      <c r="P145" s="14"/>
      <c r="Q145" s="14"/>
      <c r="R145" s="14"/>
      <c r="S145" s="14"/>
    </row>
    <row r="146" spans="1:19">
      <c r="A146" s="11" t="s">
        <v>355</v>
      </c>
      <c r="B146" s="11">
        <v>5611</v>
      </c>
      <c r="C146" s="13" t="s">
        <v>342</v>
      </c>
      <c r="D146" s="13" t="s">
        <v>187</v>
      </c>
      <c r="E146" s="13">
        <v>90</v>
      </c>
      <c r="F146" s="13">
        <v>0</v>
      </c>
      <c r="G146" s="13">
        <v>0</v>
      </c>
      <c r="H146" s="13">
        <v>0</v>
      </c>
      <c r="I146" s="13">
        <v>0</v>
      </c>
      <c r="J146" s="13">
        <f t="shared" ref="J146:J150" si="9">F146-I146</f>
        <v>0</v>
      </c>
      <c r="K146" s="13">
        <f t="shared" si="8"/>
        <v>0</v>
      </c>
      <c r="L146" s="13">
        <f t="shared" si="8"/>
        <v>0</v>
      </c>
      <c r="M146" s="13">
        <f t="shared" si="8"/>
        <v>0</v>
      </c>
      <c r="N146" s="13">
        <f t="shared" si="8"/>
        <v>0</v>
      </c>
      <c r="O146" s="13">
        <f t="shared" si="8"/>
        <v>0</v>
      </c>
      <c r="P146" s="14"/>
      <c r="Q146" s="14"/>
      <c r="R146" s="14"/>
      <c r="S146" s="14"/>
    </row>
    <row r="147" spans="1:19">
      <c r="A147" t="s">
        <v>355</v>
      </c>
      <c r="B147">
        <v>3710</v>
      </c>
      <c r="C147" s="14" t="s">
        <v>344</v>
      </c>
      <c r="D147" s="14" t="s">
        <v>169</v>
      </c>
      <c r="E147" s="14">
        <v>79</v>
      </c>
      <c r="F147" s="14">
        <v>0</v>
      </c>
      <c r="G147" s="14">
        <v>0</v>
      </c>
      <c r="H147" s="14">
        <v>77</v>
      </c>
      <c r="I147" s="14">
        <v>77</v>
      </c>
      <c r="J147" s="14">
        <f t="shared" si="9"/>
        <v>-77</v>
      </c>
      <c r="K147" s="14">
        <f t="shared" si="8"/>
        <v>0</v>
      </c>
      <c r="L147" s="14">
        <f t="shared" si="8"/>
        <v>0</v>
      </c>
      <c r="M147" s="14">
        <f t="shared" si="8"/>
        <v>974.68354430379748</v>
      </c>
      <c r="N147" s="14">
        <f t="shared" si="8"/>
        <v>974.68354430379748</v>
      </c>
      <c r="O147" s="14">
        <f t="shared" si="8"/>
        <v>-974.68354430379748</v>
      </c>
      <c r="P147" s="14"/>
      <c r="Q147" s="14"/>
      <c r="R147" s="14"/>
      <c r="S147" s="14"/>
    </row>
    <row r="148" spans="1:19">
      <c r="A148" s="11" t="s">
        <v>355</v>
      </c>
      <c r="B148" s="11">
        <v>6611</v>
      </c>
      <c r="C148" s="13" t="s">
        <v>345</v>
      </c>
      <c r="D148" s="13" t="s">
        <v>199</v>
      </c>
      <c r="E148" s="13">
        <v>61</v>
      </c>
      <c r="F148" s="13">
        <v>0</v>
      </c>
      <c r="G148" s="13">
        <v>0</v>
      </c>
      <c r="H148" s="13">
        <v>138.703</v>
      </c>
      <c r="I148" s="13">
        <v>138.703</v>
      </c>
      <c r="J148" s="13">
        <f t="shared" si="9"/>
        <v>-138.703</v>
      </c>
      <c r="K148" s="13">
        <f t="shared" si="8"/>
        <v>0</v>
      </c>
      <c r="L148" s="13">
        <f t="shared" si="8"/>
        <v>0</v>
      </c>
      <c r="M148" s="13">
        <f t="shared" si="8"/>
        <v>2273.8196721311479</v>
      </c>
      <c r="N148" s="13">
        <f t="shared" si="8"/>
        <v>2273.8196721311479</v>
      </c>
      <c r="O148" s="13">
        <f t="shared" si="8"/>
        <v>-2273.8196721311479</v>
      </c>
      <c r="P148" s="14"/>
      <c r="Q148" s="14"/>
      <c r="R148" s="14"/>
      <c r="S148" s="14"/>
    </row>
    <row r="149" spans="1:19">
      <c r="A149" t="s">
        <v>355</v>
      </c>
      <c r="B149">
        <v>3506</v>
      </c>
      <c r="C149" s="14" t="s">
        <v>343</v>
      </c>
      <c r="D149" s="14" t="s">
        <v>165</v>
      </c>
      <c r="E149" s="14">
        <v>60</v>
      </c>
      <c r="F149" s="14">
        <v>0</v>
      </c>
      <c r="G149" s="14">
        <v>0</v>
      </c>
      <c r="H149" s="14">
        <v>0</v>
      </c>
      <c r="I149" s="14">
        <v>0</v>
      </c>
      <c r="J149" s="14">
        <f t="shared" si="9"/>
        <v>0</v>
      </c>
      <c r="K149" s="14">
        <f t="shared" si="8"/>
        <v>0</v>
      </c>
      <c r="L149" s="14">
        <f t="shared" si="8"/>
        <v>0</v>
      </c>
      <c r="M149" s="14">
        <f t="shared" si="8"/>
        <v>0</v>
      </c>
      <c r="N149" s="14">
        <f t="shared" si="8"/>
        <v>0</v>
      </c>
      <c r="O149" s="14">
        <f t="shared" si="8"/>
        <v>0</v>
      </c>
      <c r="P149" s="14"/>
      <c r="Q149" s="14"/>
      <c r="R149" s="14"/>
      <c r="S149" s="14"/>
    </row>
    <row r="150" spans="1:19">
      <c r="A150" s="11" t="s">
        <v>355</v>
      </c>
      <c r="B150" s="11">
        <v>4901</v>
      </c>
      <c r="C150" s="13" t="s">
        <v>346</v>
      </c>
      <c r="D150" s="13" t="s">
        <v>180</v>
      </c>
      <c r="E150" s="13">
        <v>42</v>
      </c>
      <c r="F150" s="13">
        <v>734</v>
      </c>
      <c r="G150" s="13">
        <v>0</v>
      </c>
      <c r="H150" s="13">
        <v>700</v>
      </c>
      <c r="I150" s="13">
        <v>700</v>
      </c>
      <c r="J150" s="13">
        <f t="shared" si="9"/>
        <v>34</v>
      </c>
      <c r="K150" s="13">
        <f t="shared" si="8"/>
        <v>17476.190476190473</v>
      </c>
      <c r="L150" s="13">
        <f t="shared" si="8"/>
        <v>0</v>
      </c>
      <c r="M150" s="13">
        <f t="shared" si="8"/>
        <v>16666.666666666668</v>
      </c>
      <c r="N150" s="13">
        <f t="shared" si="8"/>
        <v>16666.666666666668</v>
      </c>
      <c r="O150" s="13">
        <f t="shared" si="8"/>
        <v>809.52380952380952</v>
      </c>
      <c r="P150" s="14"/>
      <c r="Q150" s="14"/>
      <c r="R150" s="14"/>
      <c r="S150" s="14"/>
    </row>
    <row r="151" spans="1:19"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19">
      <c r="E152" s="19">
        <f>SUM(E82:E150)</f>
        <v>376248</v>
      </c>
      <c r="F152" s="19">
        <f t="shared" ref="F152:J152" si="10">SUM(F82:F150)</f>
        <v>1957749.5040000002</v>
      </c>
      <c r="G152" s="19">
        <f t="shared" si="10"/>
        <v>869958.62899999996</v>
      </c>
      <c r="H152" s="19">
        <f t="shared" si="10"/>
        <v>591421.61800000013</v>
      </c>
      <c r="I152" s="19">
        <f t="shared" si="10"/>
        <v>1461380.2470000004</v>
      </c>
      <c r="J152" s="19">
        <f t="shared" si="10"/>
        <v>496369.25700000004</v>
      </c>
      <c r="K152" s="19">
        <f t="shared" ref="K152:O152" si="11">(F152/$E152)*1000</f>
        <v>5203.348599859668</v>
      </c>
      <c r="L152" s="19">
        <f t="shared" si="11"/>
        <v>2312.1946933937188</v>
      </c>
      <c r="M152" s="19">
        <f t="shared" si="11"/>
        <v>1571.8930545810215</v>
      </c>
      <c r="N152" s="19">
        <f t="shared" si="11"/>
        <v>3884.0877479747414</v>
      </c>
      <c r="O152" s="19">
        <f t="shared" si="11"/>
        <v>1319.2608518849272</v>
      </c>
      <c r="P152" s="14"/>
      <c r="Q152" s="14"/>
      <c r="R152" s="14"/>
      <c r="S152" s="14"/>
    </row>
    <row r="153" spans="1:19"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19">
      <c r="D154" s="77" t="s">
        <v>74</v>
      </c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19">
      <c r="D155" s="89" t="s">
        <v>269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19">
      <c r="A156" s="11" t="s">
        <v>356</v>
      </c>
      <c r="B156" s="11">
        <v>0</v>
      </c>
      <c r="C156" s="13" t="s">
        <v>280</v>
      </c>
      <c r="D156" s="13" t="s">
        <v>9</v>
      </c>
      <c r="E156" s="13">
        <v>135688</v>
      </c>
      <c r="F156" s="13">
        <v>4742678.108</v>
      </c>
      <c r="G156" s="13">
        <v>42584661.285000026</v>
      </c>
      <c r="H156" s="13">
        <v>23711706.433000043</v>
      </c>
      <c r="I156" s="13">
        <v>66296367.718000069</v>
      </c>
      <c r="J156" s="13">
        <f t="shared" ref="J156:J219" si="12">F156-I156</f>
        <v>-61553689.610000066</v>
      </c>
      <c r="K156" s="13">
        <f t="shared" ref="K156:O187" si="13">(F156/$E156)*1000</f>
        <v>34952.819026000827</v>
      </c>
      <c r="L156" s="13">
        <f t="shared" si="13"/>
        <v>313842.50106862822</v>
      </c>
      <c r="M156" s="13">
        <f t="shared" si="13"/>
        <v>174751.6835165972</v>
      </c>
      <c r="N156" s="13">
        <f t="shared" si="13"/>
        <v>488594.18458522542</v>
      </c>
      <c r="O156" s="13">
        <f t="shared" si="13"/>
        <v>-453641.36555922462</v>
      </c>
      <c r="P156" s="14"/>
      <c r="Q156" s="14"/>
      <c r="R156" s="14"/>
      <c r="S156" s="14"/>
    </row>
    <row r="157" spans="1:19">
      <c r="A157" t="s">
        <v>356</v>
      </c>
      <c r="B157">
        <v>1000</v>
      </c>
      <c r="C157" s="14" t="s">
        <v>281</v>
      </c>
      <c r="D157" s="14" t="s">
        <v>154</v>
      </c>
      <c r="E157" s="14">
        <v>38998</v>
      </c>
      <c r="F157" s="14">
        <v>1501097.1430000002</v>
      </c>
      <c r="G157" s="14">
        <v>12955536.650999993</v>
      </c>
      <c r="H157" s="14">
        <v>7431185.4100000048</v>
      </c>
      <c r="I157" s="14">
        <v>20386722.060999997</v>
      </c>
      <c r="J157" s="14">
        <f t="shared" si="12"/>
        <v>-18885624.917999998</v>
      </c>
      <c r="K157" s="14">
        <f t="shared" si="13"/>
        <v>38491.644263808405</v>
      </c>
      <c r="L157" s="14">
        <f t="shared" si="13"/>
        <v>332210.28388635296</v>
      </c>
      <c r="M157" s="14">
        <f t="shared" si="13"/>
        <v>190552.98758910727</v>
      </c>
      <c r="N157" s="14">
        <f t="shared" si="13"/>
        <v>522763.27147546021</v>
      </c>
      <c r="O157" s="14">
        <f t="shared" si="13"/>
        <v>-484271.62721165182</v>
      </c>
      <c r="P157" s="14"/>
      <c r="Q157" s="14"/>
      <c r="R157" s="14"/>
      <c r="S157" s="14"/>
    </row>
    <row r="158" spans="1:19">
      <c r="A158" s="11" t="s">
        <v>356</v>
      </c>
      <c r="B158" s="11">
        <v>1400</v>
      </c>
      <c r="C158" s="13" t="s">
        <v>282</v>
      </c>
      <c r="D158" s="13" t="s">
        <v>157</v>
      </c>
      <c r="E158" s="13">
        <v>29763</v>
      </c>
      <c r="F158" s="13">
        <v>1081324.6510000001</v>
      </c>
      <c r="G158" s="13">
        <v>10835144.580000008</v>
      </c>
      <c r="H158" s="13">
        <v>5564623.2820000043</v>
      </c>
      <c r="I158" s="13">
        <v>16399767.862000011</v>
      </c>
      <c r="J158" s="13">
        <f t="shared" si="12"/>
        <v>-15318443.21100001</v>
      </c>
      <c r="K158" s="13">
        <f t="shared" si="13"/>
        <v>36331.171286496661</v>
      </c>
      <c r="L158" s="13">
        <f t="shared" si="13"/>
        <v>364047.46094143763</v>
      </c>
      <c r="M158" s="13">
        <f t="shared" si="13"/>
        <v>186964.46198299917</v>
      </c>
      <c r="N158" s="13">
        <f t="shared" si="13"/>
        <v>551011.92292443675</v>
      </c>
      <c r="O158" s="13">
        <f t="shared" si="13"/>
        <v>-514680.75163794006</v>
      </c>
      <c r="P158" s="14"/>
      <c r="Q158" s="14"/>
      <c r="R158" s="14"/>
      <c r="S158" s="14"/>
    </row>
    <row r="159" spans="1:19">
      <c r="A159" t="s">
        <v>356</v>
      </c>
      <c r="B159">
        <v>2000</v>
      </c>
      <c r="C159" s="14" t="s">
        <v>283</v>
      </c>
      <c r="D159" s="14" t="s">
        <v>160</v>
      </c>
      <c r="E159" s="14">
        <v>20416</v>
      </c>
      <c r="F159" s="14">
        <v>436772.26</v>
      </c>
      <c r="G159" s="14">
        <v>6303686.6670000041</v>
      </c>
      <c r="H159" s="14">
        <v>2964076.7049999991</v>
      </c>
      <c r="I159" s="14">
        <v>9267763.3720000032</v>
      </c>
      <c r="J159" s="14">
        <f t="shared" si="12"/>
        <v>-8830991.1120000035</v>
      </c>
      <c r="K159" s="14">
        <f t="shared" si="13"/>
        <v>21393.625587774295</v>
      </c>
      <c r="L159" s="14">
        <f t="shared" si="13"/>
        <v>308762.08204349555</v>
      </c>
      <c r="M159" s="14">
        <f t="shared" si="13"/>
        <v>145184.00788597175</v>
      </c>
      <c r="N159" s="14">
        <f t="shared" si="13"/>
        <v>453946.08992946724</v>
      </c>
      <c r="O159" s="14">
        <f t="shared" si="13"/>
        <v>-432552.46434169292</v>
      </c>
      <c r="P159" s="14"/>
      <c r="Q159" s="14"/>
      <c r="R159" s="14"/>
      <c r="S159" s="14"/>
    </row>
    <row r="160" spans="1:19">
      <c r="A160" s="11" t="s">
        <v>356</v>
      </c>
      <c r="B160" s="11">
        <v>6000</v>
      </c>
      <c r="C160" s="13" t="s">
        <v>1217</v>
      </c>
      <c r="D160" s="13" t="s">
        <v>1195</v>
      </c>
      <c r="E160" s="13">
        <v>19642</v>
      </c>
      <c r="F160" s="13">
        <v>1164773.8949999998</v>
      </c>
      <c r="G160" s="13">
        <v>6646438.3840000015</v>
      </c>
      <c r="H160" s="13">
        <v>3142013.557000001</v>
      </c>
      <c r="I160" s="13">
        <v>9788451.9410000034</v>
      </c>
      <c r="J160" s="13">
        <f t="shared" si="12"/>
        <v>-8623678.0460000038</v>
      </c>
      <c r="K160" s="13">
        <f t="shared" si="13"/>
        <v>59300.167752774658</v>
      </c>
      <c r="L160" s="13">
        <f t="shared" si="13"/>
        <v>338378.90153752168</v>
      </c>
      <c r="M160" s="13">
        <f t="shared" si="13"/>
        <v>159964.03405966811</v>
      </c>
      <c r="N160" s="13">
        <f t="shared" si="13"/>
        <v>498342.93559718988</v>
      </c>
      <c r="O160" s="13">
        <f t="shared" si="13"/>
        <v>-439042.76784441521</v>
      </c>
      <c r="P160" s="14"/>
      <c r="Q160" s="14"/>
      <c r="R160" s="14"/>
      <c r="S160" s="14"/>
    </row>
    <row r="161" spans="1:19">
      <c r="A161" t="s">
        <v>356</v>
      </c>
      <c r="B161">
        <v>1300</v>
      </c>
      <c r="C161" s="14" t="s">
        <v>284</v>
      </c>
      <c r="D161" s="14" t="s">
        <v>156</v>
      </c>
      <c r="E161" s="14">
        <v>18445</v>
      </c>
      <c r="F161" s="14">
        <v>682542.39599999995</v>
      </c>
      <c r="G161" s="14">
        <v>5961513.1330000013</v>
      </c>
      <c r="H161" s="14">
        <v>4172527.2989999992</v>
      </c>
      <c r="I161" s="14">
        <v>10134040.432</v>
      </c>
      <c r="J161" s="14">
        <f t="shared" si="12"/>
        <v>-9451498.0360000003</v>
      </c>
      <c r="K161" s="14">
        <f t="shared" si="13"/>
        <v>37004.196042287884</v>
      </c>
      <c r="L161" s="14">
        <f t="shared" si="13"/>
        <v>323204.83236649504</v>
      </c>
      <c r="M161" s="14">
        <f t="shared" si="13"/>
        <v>226214.54589319596</v>
      </c>
      <c r="N161" s="14">
        <f t="shared" si="13"/>
        <v>549419.37825969106</v>
      </c>
      <c r="O161" s="14">
        <f t="shared" si="13"/>
        <v>-512415.18221740308</v>
      </c>
      <c r="P161" s="14"/>
      <c r="Q161" s="14"/>
      <c r="R161" s="14"/>
      <c r="S161" s="14"/>
    </row>
    <row r="162" spans="1:19">
      <c r="A162" s="11" t="s">
        <v>356</v>
      </c>
      <c r="B162" s="11">
        <v>1604</v>
      </c>
      <c r="C162" s="13" t="s">
        <v>285</v>
      </c>
      <c r="D162" s="13" t="s">
        <v>158</v>
      </c>
      <c r="E162" s="13">
        <v>13024</v>
      </c>
      <c r="F162" s="13">
        <v>685761.53299999982</v>
      </c>
      <c r="G162" s="13">
        <v>4766215.5859999992</v>
      </c>
      <c r="H162" s="13">
        <v>2593900.3789999997</v>
      </c>
      <c r="I162" s="13">
        <v>7360115.9649999989</v>
      </c>
      <c r="J162" s="13">
        <f t="shared" si="12"/>
        <v>-6674354.4319999991</v>
      </c>
      <c r="K162" s="13">
        <f t="shared" si="13"/>
        <v>52653.680359336598</v>
      </c>
      <c r="L162" s="13">
        <f t="shared" si="13"/>
        <v>365956.35641891888</v>
      </c>
      <c r="M162" s="13">
        <f t="shared" si="13"/>
        <v>199163.11263820637</v>
      </c>
      <c r="N162" s="13">
        <f t="shared" si="13"/>
        <v>565119.46905712527</v>
      </c>
      <c r="O162" s="13">
        <f t="shared" si="13"/>
        <v>-512465.78869778867</v>
      </c>
      <c r="P162" s="14"/>
      <c r="Q162" s="14"/>
      <c r="R162" s="14"/>
      <c r="S162" s="14"/>
    </row>
    <row r="163" spans="1:19">
      <c r="A163" t="s">
        <v>356</v>
      </c>
      <c r="B163">
        <v>8200</v>
      </c>
      <c r="C163" s="14" t="s">
        <v>286</v>
      </c>
      <c r="D163" s="14" t="s">
        <v>208</v>
      </c>
      <c r="E163" s="14">
        <v>10834</v>
      </c>
      <c r="F163" s="14">
        <v>478953.05300000007</v>
      </c>
      <c r="G163" s="14">
        <v>4667817.2230000012</v>
      </c>
      <c r="H163" s="14">
        <v>1932953.8920000002</v>
      </c>
      <c r="I163" s="14">
        <v>6600771.1150000012</v>
      </c>
      <c r="J163" s="14">
        <f t="shared" si="12"/>
        <v>-6121818.0620000008</v>
      </c>
      <c r="K163" s="14">
        <f t="shared" si="13"/>
        <v>44208.330533505636</v>
      </c>
      <c r="L163" s="14">
        <f t="shared" si="13"/>
        <v>430848.92218940385</v>
      </c>
      <c r="M163" s="14">
        <f t="shared" si="13"/>
        <v>178415.53369023447</v>
      </c>
      <c r="N163" s="14">
        <f t="shared" si="13"/>
        <v>609264.4558796382</v>
      </c>
      <c r="O163" s="14">
        <f t="shared" si="13"/>
        <v>-565056.12534613255</v>
      </c>
      <c r="P163" s="14"/>
      <c r="Q163" s="14"/>
      <c r="R163" s="14"/>
      <c r="S163" s="14"/>
    </row>
    <row r="164" spans="1:19">
      <c r="A164" s="11" t="s">
        <v>356</v>
      </c>
      <c r="B164" s="11">
        <v>3000</v>
      </c>
      <c r="C164" s="13" t="s">
        <v>287</v>
      </c>
      <c r="D164" s="13" t="s">
        <v>164</v>
      </c>
      <c r="E164" s="13">
        <v>7841</v>
      </c>
      <c r="F164" s="13">
        <v>393065.79400000011</v>
      </c>
      <c r="G164" s="13">
        <v>2858371.1639999994</v>
      </c>
      <c r="H164" s="13">
        <v>751051.86399999959</v>
      </c>
      <c r="I164" s="13">
        <v>3609423.027999999</v>
      </c>
      <c r="J164" s="13">
        <f t="shared" si="12"/>
        <v>-3216357.2339999988</v>
      </c>
      <c r="K164" s="13">
        <f t="shared" si="13"/>
        <v>50129.549037112622</v>
      </c>
      <c r="L164" s="13">
        <f t="shared" si="13"/>
        <v>364541.66101262585</v>
      </c>
      <c r="M164" s="13">
        <f t="shared" si="13"/>
        <v>95785.214130850611</v>
      </c>
      <c r="N164" s="13">
        <f t="shared" si="13"/>
        <v>460326.87514347647</v>
      </c>
      <c r="O164" s="13">
        <f t="shared" si="13"/>
        <v>-410197.32610636385</v>
      </c>
      <c r="P164" s="14"/>
      <c r="Q164" s="14"/>
      <c r="R164" s="14"/>
      <c r="S164" s="14"/>
    </row>
    <row r="165" spans="1:19">
      <c r="A165" t="s">
        <v>356</v>
      </c>
      <c r="B165">
        <v>7300</v>
      </c>
      <c r="C165" s="14" t="s">
        <v>288</v>
      </c>
      <c r="D165" s="14" t="s">
        <v>203</v>
      </c>
      <c r="E165" s="14">
        <v>5206</v>
      </c>
      <c r="F165" s="14">
        <v>248987.522</v>
      </c>
      <c r="G165" s="14">
        <v>2286647.5529999994</v>
      </c>
      <c r="H165" s="14">
        <v>1140493.6340000008</v>
      </c>
      <c r="I165" s="14">
        <v>3427141.1869999999</v>
      </c>
      <c r="J165" s="14">
        <f t="shared" si="12"/>
        <v>-3178153.665</v>
      </c>
      <c r="K165" s="14">
        <f t="shared" si="13"/>
        <v>47827.030733768726</v>
      </c>
      <c r="L165" s="14">
        <f t="shared" si="13"/>
        <v>439233.10660776013</v>
      </c>
      <c r="M165" s="14">
        <f t="shared" si="13"/>
        <v>219072.92239723413</v>
      </c>
      <c r="N165" s="14">
        <f t="shared" si="13"/>
        <v>658306.0290049942</v>
      </c>
      <c r="O165" s="14">
        <f t="shared" si="13"/>
        <v>-610478.99827122549</v>
      </c>
      <c r="P165" s="14"/>
      <c r="Q165" s="14"/>
      <c r="R165" s="14"/>
      <c r="S165" s="14"/>
    </row>
    <row r="166" spans="1:19">
      <c r="A166" s="11" t="s">
        <v>356</v>
      </c>
      <c r="B166" s="11">
        <v>7400</v>
      </c>
      <c r="C166" s="13" t="s">
        <v>289</v>
      </c>
      <c r="D166" s="13" t="s">
        <v>204</v>
      </c>
      <c r="E166" s="13">
        <v>5057</v>
      </c>
      <c r="F166" s="13">
        <v>233325.57400000005</v>
      </c>
      <c r="G166" s="13">
        <v>2415917.7689999999</v>
      </c>
      <c r="H166" s="13">
        <v>975008.22599999991</v>
      </c>
      <c r="I166" s="13">
        <v>3390925.9949999996</v>
      </c>
      <c r="J166" s="13">
        <f t="shared" si="12"/>
        <v>-3157600.4209999996</v>
      </c>
      <c r="K166" s="13">
        <f t="shared" si="13"/>
        <v>46139.128732450081</v>
      </c>
      <c r="L166" s="13">
        <f t="shared" si="13"/>
        <v>477737.34803243022</v>
      </c>
      <c r="M166" s="13">
        <f t="shared" si="13"/>
        <v>192803.68321139013</v>
      </c>
      <c r="N166" s="13">
        <f t="shared" si="13"/>
        <v>670541.03124382044</v>
      </c>
      <c r="O166" s="13">
        <f t="shared" si="13"/>
        <v>-624401.90251137025</v>
      </c>
      <c r="P166" s="14"/>
      <c r="Q166" s="14"/>
      <c r="R166" s="14"/>
      <c r="S166" s="14"/>
    </row>
    <row r="167" spans="1:19">
      <c r="A167" t="s">
        <v>356</v>
      </c>
      <c r="B167">
        <v>1100</v>
      </c>
      <c r="C167" s="14" t="s">
        <v>381</v>
      </c>
      <c r="D167" s="14" t="s">
        <v>155</v>
      </c>
      <c r="E167" s="14">
        <v>4720</v>
      </c>
      <c r="F167" s="14">
        <v>174987.272</v>
      </c>
      <c r="G167" s="14">
        <v>1726888.5829999999</v>
      </c>
      <c r="H167" s="14">
        <v>787309.03999999957</v>
      </c>
      <c r="I167" s="14">
        <v>2514197.6229999997</v>
      </c>
      <c r="J167" s="14">
        <f t="shared" si="12"/>
        <v>-2339210.3509999998</v>
      </c>
      <c r="K167" s="14">
        <f t="shared" si="13"/>
        <v>37073.574576271181</v>
      </c>
      <c r="L167" s="14">
        <f t="shared" si="13"/>
        <v>365866.2252118644</v>
      </c>
      <c r="M167" s="14">
        <f t="shared" si="13"/>
        <v>166802.76271186431</v>
      </c>
      <c r="N167" s="14">
        <f t="shared" si="13"/>
        <v>532668.98792372877</v>
      </c>
      <c r="O167" s="14">
        <f t="shared" si="13"/>
        <v>-495595.41334745759</v>
      </c>
      <c r="P167" s="14"/>
      <c r="Q167" s="14"/>
      <c r="R167" s="14"/>
      <c r="S167" s="14"/>
    </row>
    <row r="168" spans="1:19">
      <c r="A168" s="11" t="s">
        <v>356</v>
      </c>
      <c r="B168" s="11">
        <v>8000</v>
      </c>
      <c r="C168" s="13" t="s">
        <v>290</v>
      </c>
      <c r="D168" s="13" t="s">
        <v>207</v>
      </c>
      <c r="E168" s="13">
        <v>4414</v>
      </c>
      <c r="F168" s="13">
        <v>126772.70999999999</v>
      </c>
      <c r="G168" s="13">
        <v>1344444.4369999999</v>
      </c>
      <c r="H168" s="13">
        <v>747623.37099999969</v>
      </c>
      <c r="I168" s="13">
        <v>2092067.8079999997</v>
      </c>
      <c r="J168" s="13">
        <f t="shared" si="12"/>
        <v>-1965295.0979999998</v>
      </c>
      <c r="K168" s="13">
        <f t="shared" si="13"/>
        <v>28720.5958314454</v>
      </c>
      <c r="L168" s="13">
        <f t="shared" si="13"/>
        <v>304586.41526959674</v>
      </c>
      <c r="M168" s="13">
        <f t="shared" si="13"/>
        <v>169375.4805165382</v>
      </c>
      <c r="N168" s="13">
        <f t="shared" si="13"/>
        <v>473961.89578613493</v>
      </c>
      <c r="O168" s="13">
        <f t="shared" si="13"/>
        <v>-445241.29995468957</v>
      </c>
      <c r="P168" s="14"/>
      <c r="Q168" s="14"/>
      <c r="R168" s="14"/>
      <c r="S168" s="14"/>
    </row>
    <row r="169" spans="1:19">
      <c r="A169" t="s">
        <v>356</v>
      </c>
      <c r="B169">
        <v>5200</v>
      </c>
      <c r="C169" s="14" t="s">
        <v>291</v>
      </c>
      <c r="D169" s="14" t="s">
        <v>183</v>
      </c>
      <c r="E169" s="14">
        <v>4090</v>
      </c>
      <c r="F169" s="14">
        <v>374690.174</v>
      </c>
      <c r="G169" s="14">
        <v>1910286.4990000001</v>
      </c>
      <c r="H169" s="14">
        <v>738361.23899999924</v>
      </c>
      <c r="I169" s="14">
        <v>2648647.7379999994</v>
      </c>
      <c r="J169" s="14">
        <f t="shared" si="12"/>
        <v>-2273957.5639999993</v>
      </c>
      <c r="K169" s="14">
        <f t="shared" si="13"/>
        <v>91611.28948655256</v>
      </c>
      <c r="L169" s="14">
        <f t="shared" si="13"/>
        <v>467062.71369193157</v>
      </c>
      <c r="M169" s="14">
        <f t="shared" si="13"/>
        <v>180528.42029339835</v>
      </c>
      <c r="N169" s="14">
        <f t="shared" si="13"/>
        <v>647591.13398533</v>
      </c>
      <c r="O169" s="14">
        <f t="shared" si="13"/>
        <v>-555979.8444987773</v>
      </c>
      <c r="P169" s="14"/>
      <c r="Q169" s="14"/>
      <c r="R169" s="14"/>
      <c r="S169" s="14"/>
    </row>
    <row r="170" spans="1:19">
      <c r="A170" s="11" t="s">
        <v>356</v>
      </c>
      <c r="B170" s="11">
        <v>3609</v>
      </c>
      <c r="C170" s="13" t="s">
        <v>293</v>
      </c>
      <c r="D170" s="13" t="s">
        <v>167</v>
      </c>
      <c r="E170" s="13">
        <v>3868</v>
      </c>
      <c r="F170" s="13">
        <v>209181.21899999998</v>
      </c>
      <c r="G170" s="13">
        <v>1640888.2450000003</v>
      </c>
      <c r="H170" s="13">
        <v>859327.37999999966</v>
      </c>
      <c r="I170" s="13">
        <v>2500215.625</v>
      </c>
      <c r="J170" s="13">
        <f t="shared" si="12"/>
        <v>-2291034.406</v>
      </c>
      <c r="K170" s="13">
        <f t="shared" si="13"/>
        <v>54079.942864529468</v>
      </c>
      <c r="L170" s="13">
        <f t="shared" si="13"/>
        <v>424221.36633919348</v>
      </c>
      <c r="M170" s="13">
        <f t="shared" si="13"/>
        <v>222163.23164426052</v>
      </c>
      <c r="N170" s="13">
        <f t="shared" si="13"/>
        <v>646384.597983454</v>
      </c>
      <c r="O170" s="13">
        <f t="shared" si="13"/>
        <v>-592304.65511892457</v>
      </c>
      <c r="P170" s="14"/>
      <c r="Q170" s="14"/>
      <c r="R170" s="14"/>
      <c r="S170" s="14"/>
    </row>
    <row r="171" spans="1:19">
      <c r="A171" t="s">
        <v>356</v>
      </c>
      <c r="B171">
        <v>4200</v>
      </c>
      <c r="C171" s="14" t="s">
        <v>292</v>
      </c>
      <c r="D171" s="14" t="s">
        <v>175</v>
      </c>
      <c r="E171" s="14">
        <v>3840</v>
      </c>
      <c r="F171" s="14">
        <v>139177.26799999998</v>
      </c>
      <c r="G171" s="14">
        <v>1445282.8849999993</v>
      </c>
      <c r="H171" s="14">
        <v>806934.33100000012</v>
      </c>
      <c r="I171" s="14">
        <v>2252217.2159999995</v>
      </c>
      <c r="J171" s="14">
        <f t="shared" si="12"/>
        <v>-2113039.9479999994</v>
      </c>
      <c r="K171" s="14">
        <f t="shared" si="13"/>
        <v>36244.080208333333</v>
      </c>
      <c r="L171" s="14">
        <f t="shared" si="13"/>
        <v>376375.75130208314</v>
      </c>
      <c r="M171" s="14">
        <f t="shared" si="13"/>
        <v>210139.14869791671</v>
      </c>
      <c r="N171" s="14">
        <f t="shared" si="13"/>
        <v>586514.89999999991</v>
      </c>
      <c r="O171" s="14">
        <f t="shared" si="13"/>
        <v>-550270.81979166658</v>
      </c>
      <c r="P171" s="14"/>
      <c r="Q171" s="14"/>
      <c r="R171" s="14"/>
      <c r="S171" s="14"/>
    </row>
    <row r="172" spans="1:19">
      <c r="A172" s="11" t="s">
        <v>356</v>
      </c>
      <c r="B172" s="11">
        <v>2510</v>
      </c>
      <c r="C172" s="13" t="s">
        <v>294</v>
      </c>
      <c r="D172" s="13" t="s">
        <v>163</v>
      </c>
      <c r="E172" s="13">
        <v>3753</v>
      </c>
      <c r="F172" s="13">
        <v>62015.637000000002</v>
      </c>
      <c r="G172" s="13">
        <v>1189521.4720000001</v>
      </c>
      <c r="H172" s="13">
        <v>1097382.4070000004</v>
      </c>
      <c r="I172" s="13">
        <v>2286903.8790000007</v>
      </c>
      <c r="J172" s="13">
        <f t="shared" si="12"/>
        <v>-2224888.2420000006</v>
      </c>
      <c r="K172" s="13">
        <f t="shared" si="13"/>
        <v>16524.283772981616</v>
      </c>
      <c r="L172" s="13">
        <f t="shared" si="13"/>
        <v>316952.16413535835</v>
      </c>
      <c r="M172" s="13">
        <f t="shared" si="13"/>
        <v>292401.38742339471</v>
      </c>
      <c r="N172" s="13">
        <f t="shared" si="13"/>
        <v>609353.55155875324</v>
      </c>
      <c r="O172" s="13">
        <f t="shared" si="13"/>
        <v>-592829.26778577152</v>
      </c>
      <c r="P172" s="14"/>
      <c r="Q172" s="14"/>
      <c r="R172" s="14"/>
      <c r="S172" s="14"/>
    </row>
    <row r="173" spans="1:19">
      <c r="A173" t="s">
        <v>356</v>
      </c>
      <c r="B173">
        <v>2300</v>
      </c>
      <c r="C173" s="14" t="s">
        <v>295</v>
      </c>
      <c r="D173" s="14" t="s">
        <v>161</v>
      </c>
      <c r="E173" s="14">
        <v>3585</v>
      </c>
      <c r="F173" s="14">
        <v>73435.671000000002</v>
      </c>
      <c r="G173" s="14">
        <v>1152322.1819999998</v>
      </c>
      <c r="H173" s="14">
        <v>764686.41299999971</v>
      </c>
      <c r="I173" s="14">
        <v>1917008.5949999995</v>
      </c>
      <c r="J173" s="14">
        <f t="shared" si="12"/>
        <v>-1843572.9239999994</v>
      </c>
      <c r="K173" s="14">
        <f t="shared" si="13"/>
        <v>20484.148117154815</v>
      </c>
      <c r="L173" s="14">
        <f t="shared" si="13"/>
        <v>321428.78158995806</v>
      </c>
      <c r="M173" s="14">
        <f t="shared" si="13"/>
        <v>213301.64937238485</v>
      </c>
      <c r="N173" s="14">
        <f t="shared" si="13"/>
        <v>534730.430962343</v>
      </c>
      <c r="O173" s="14">
        <f t="shared" si="13"/>
        <v>-514246.28284518817</v>
      </c>
      <c r="P173" s="14"/>
      <c r="Q173" s="14"/>
      <c r="R173" s="14"/>
      <c r="S173" s="14"/>
    </row>
    <row r="174" spans="1:19">
      <c r="A174" s="11" t="s">
        <v>356</v>
      </c>
      <c r="B174" s="11">
        <v>6100</v>
      </c>
      <c r="C174" s="13" t="s">
        <v>296</v>
      </c>
      <c r="D174" s="13" t="s">
        <v>191</v>
      </c>
      <c r="E174" s="13">
        <v>3041</v>
      </c>
      <c r="F174" s="13">
        <v>129713.766</v>
      </c>
      <c r="G174" s="13">
        <v>1142923.227</v>
      </c>
      <c r="H174" s="13">
        <v>344159.01600000006</v>
      </c>
      <c r="I174" s="13">
        <v>1487082.243</v>
      </c>
      <c r="J174" s="13">
        <f t="shared" si="12"/>
        <v>-1357368.477</v>
      </c>
      <c r="K174" s="13">
        <f t="shared" si="13"/>
        <v>42654.970733311406</v>
      </c>
      <c r="L174" s="13">
        <f t="shared" si="13"/>
        <v>375837.95692206506</v>
      </c>
      <c r="M174" s="13">
        <f t="shared" si="13"/>
        <v>113172.9746793818</v>
      </c>
      <c r="N174" s="13">
        <f t="shared" si="13"/>
        <v>489010.93160144688</v>
      </c>
      <c r="O174" s="13">
        <f t="shared" si="13"/>
        <v>-446355.96086813544</v>
      </c>
      <c r="P174" s="14"/>
      <c r="Q174" s="14"/>
      <c r="R174" s="14"/>
      <c r="S174" s="14"/>
    </row>
    <row r="175" spans="1:19">
      <c r="A175" t="s">
        <v>356</v>
      </c>
      <c r="B175">
        <v>8716</v>
      </c>
      <c r="C175" s="14" t="s">
        <v>297</v>
      </c>
      <c r="D175" s="14" t="s">
        <v>216</v>
      </c>
      <c r="E175" s="14">
        <v>2984</v>
      </c>
      <c r="F175" s="14">
        <v>375200.23200000002</v>
      </c>
      <c r="G175" s="14">
        <v>1242050.9680000003</v>
      </c>
      <c r="H175" s="14">
        <v>540635.55799999984</v>
      </c>
      <c r="I175" s="14">
        <v>1782686.5260000001</v>
      </c>
      <c r="J175" s="14">
        <f t="shared" si="12"/>
        <v>-1407486.294</v>
      </c>
      <c r="K175" s="14">
        <f t="shared" si="13"/>
        <v>125737.34316353888</v>
      </c>
      <c r="L175" s="14">
        <f t="shared" si="13"/>
        <v>416236.91957104567</v>
      </c>
      <c r="M175" s="14">
        <f t="shared" si="13"/>
        <v>181178.13605898118</v>
      </c>
      <c r="N175" s="14">
        <f t="shared" si="13"/>
        <v>597415.05563002685</v>
      </c>
      <c r="O175" s="14">
        <f t="shared" si="13"/>
        <v>-471677.71246648795</v>
      </c>
      <c r="P175" s="14"/>
      <c r="Q175" s="14"/>
      <c r="R175" s="14"/>
      <c r="S175" s="14"/>
    </row>
    <row r="176" spans="1:19">
      <c r="A176" s="11" t="s">
        <v>356</v>
      </c>
      <c r="B176" s="11">
        <v>8717</v>
      </c>
      <c r="C176" s="13" t="s">
        <v>299</v>
      </c>
      <c r="D176" s="13" t="s">
        <v>217</v>
      </c>
      <c r="E176" s="13">
        <v>2481</v>
      </c>
      <c r="F176" s="13">
        <v>192122.48499999999</v>
      </c>
      <c r="G176" s="13">
        <v>519330.41800000006</v>
      </c>
      <c r="H176" s="13">
        <v>877704.57299999997</v>
      </c>
      <c r="I176" s="13">
        <v>1397034.9909999999</v>
      </c>
      <c r="J176" s="13">
        <f t="shared" si="12"/>
        <v>-1204912.5060000001</v>
      </c>
      <c r="K176" s="13">
        <f t="shared" si="13"/>
        <v>77437.519145505852</v>
      </c>
      <c r="L176" s="13">
        <f t="shared" si="13"/>
        <v>209323.02216848047</v>
      </c>
      <c r="M176" s="13">
        <f t="shared" si="13"/>
        <v>353770.48488512693</v>
      </c>
      <c r="N176" s="13">
        <f t="shared" si="13"/>
        <v>563093.50705360738</v>
      </c>
      <c r="O176" s="13">
        <f t="shared" si="13"/>
        <v>-485655.98790810158</v>
      </c>
      <c r="P176" s="14"/>
      <c r="Q176" s="14"/>
      <c r="R176" s="14"/>
      <c r="S176" s="14"/>
    </row>
    <row r="177" spans="1:19">
      <c r="A177" t="s">
        <v>356</v>
      </c>
      <c r="B177">
        <v>8401</v>
      </c>
      <c r="C177" s="14" t="s">
        <v>298</v>
      </c>
      <c r="D177" s="14" t="s">
        <v>209</v>
      </c>
      <c r="E177" s="14">
        <v>2450</v>
      </c>
      <c r="F177" s="14">
        <v>63061.558000000005</v>
      </c>
      <c r="G177" s="14">
        <v>886798.35800000012</v>
      </c>
      <c r="H177" s="14">
        <v>404679.95299999998</v>
      </c>
      <c r="I177" s="14">
        <v>1291478.3110000002</v>
      </c>
      <c r="J177" s="14">
        <f t="shared" si="12"/>
        <v>-1228416.7530000003</v>
      </c>
      <c r="K177" s="14">
        <f t="shared" si="13"/>
        <v>25739.411428571431</v>
      </c>
      <c r="L177" s="14">
        <f t="shared" si="13"/>
        <v>361958.51346938784</v>
      </c>
      <c r="M177" s="14">
        <f t="shared" si="13"/>
        <v>165175.49102040814</v>
      </c>
      <c r="N177" s="14">
        <f t="shared" si="13"/>
        <v>527134.004489796</v>
      </c>
      <c r="O177" s="14">
        <f t="shared" si="13"/>
        <v>-501394.59306122462</v>
      </c>
      <c r="P177" s="14"/>
      <c r="Q177" s="14"/>
      <c r="R177" s="14"/>
      <c r="S177" s="14"/>
    </row>
    <row r="178" spans="1:19">
      <c r="A178" s="11" t="s">
        <v>356</v>
      </c>
      <c r="B178" s="11">
        <v>8613</v>
      </c>
      <c r="C178" s="13" t="s">
        <v>301</v>
      </c>
      <c r="D178" s="13" t="s">
        <v>213</v>
      </c>
      <c r="E178" s="13">
        <v>1971</v>
      </c>
      <c r="F178" s="13">
        <v>80855.197</v>
      </c>
      <c r="G178" s="13">
        <v>717593.47700000007</v>
      </c>
      <c r="H178" s="13">
        <v>433044.05599999992</v>
      </c>
      <c r="I178" s="13">
        <v>1150637.5330000001</v>
      </c>
      <c r="J178" s="13">
        <f t="shared" si="12"/>
        <v>-1069782.3360000001</v>
      </c>
      <c r="K178" s="13">
        <f t="shared" si="13"/>
        <v>41022.423642820904</v>
      </c>
      <c r="L178" s="13">
        <f t="shared" si="13"/>
        <v>364075.83815322176</v>
      </c>
      <c r="M178" s="13">
        <f t="shared" si="13"/>
        <v>219707.79096905122</v>
      </c>
      <c r="N178" s="13">
        <f t="shared" si="13"/>
        <v>583783.62912227295</v>
      </c>
      <c r="O178" s="13">
        <f t="shared" si="13"/>
        <v>-542761.20547945204</v>
      </c>
      <c r="P178" s="14"/>
      <c r="Q178" s="14"/>
      <c r="R178" s="14"/>
      <c r="S178" s="14"/>
    </row>
    <row r="179" spans="1:19">
      <c r="A179" t="s">
        <v>356</v>
      </c>
      <c r="B179">
        <v>6250</v>
      </c>
      <c r="C179" s="14" t="s">
        <v>300</v>
      </c>
      <c r="D179" s="14" t="s">
        <v>192</v>
      </c>
      <c r="E179" s="14">
        <v>1966</v>
      </c>
      <c r="F179" s="14">
        <v>73724.436000000002</v>
      </c>
      <c r="G179" s="14">
        <v>725776.10700000008</v>
      </c>
      <c r="H179" s="14">
        <v>391501.46099999989</v>
      </c>
      <c r="I179" s="14">
        <v>1117277.568</v>
      </c>
      <c r="J179" s="14">
        <f t="shared" si="12"/>
        <v>-1043553.132</v>
      </c>
      <c r="K179" s="14">
        <f t="shared" si="13"/>
        <v>37499.713123092573</v>
      </c>
      <c r="L179" s="14">
        <f t="shared" si="13"/>
        <v>369163.83875890134</v>
      </c>
      <c r="M179" s="14">
        <f t="shared" si="13"/>
        <v>199136.04323499487</v>
      </c>
      <c r="N179" s="14">
        <f t="shared" si="13"/>
        <v>568299.88199389621</v>
      </c>
      <c r="O179" s="14">
        <f t="shared" si="13"/>
        <v>-530800.16887080367</v>
      </c>
      <c r="P179" s="14"/>
      <c r="Q179" s="14"/>
      <c r="R179" s="14"/>
      <c r="S179" s="14"/>
    </row>
    <row r="180" spans="1:19">
      <c r="A180" s="11" t="s">
        <v>356</v>
      </c>
      <c r="B180" s="11">
        <v>6400</v>
      </c>
      <c r="C180" s="13" t="s">
        <v>302</v>
      </c>
      <c r="D180" s="13" t="s">
        <v>193</v>
      </c>
      <c r="E180" s="13">
        <v>1860</v>
      </c>
      <c r="F180" s="13">
        <v>161225.78900000002</v>
      </c>
      <c r="G180" s="13">
        <v>826959.35599999991</v>
      </c>
      <c r="H180" s="13">
        <v>332783.03999999998</v>
      </c>
      <c r="I180" s="13">
        <v>1159742.3959999999</v>
      </c>
      <c r="J180" s="13">
        <f t="shared" si="12"/>
        <v>-998516.60699999996</v>
      </c>
      <c r="K180" s="13">
        <f t="shared" si="13"/>
        <v>86680.531720430125</v>
      </c>
      <c r="L180" s="13">
        <f t="shared" si="13"/>
        <v>444601.80430107523</v>
      </c>
      <c r="M180" s="13">
        <f t="shared" si="13"/>
        <v>178915.61290322579</v>
      </c>
      <c r="N180" s="13">
        <f t="shared" si="13"/>
        <v>623517.41720430111</v>
      </c>
      <c r="O180" s="13">
        <f t="shared" si="13"/>
        <v>-536836.88548387086</v>
      </c>
      <c r="P180" s="14"/>
      <c r="Q180" s="14"/>
      <c r="R180" s="14"/>
      <c r="S180" s="14"/>
    </row>
    <row r="181" spans="1:19">
      <c r="A181" t="s">
        <v>356</v>
      </c>
      <c r="B181">
        <v>8614</v>
      </c>
      <c r="C181" s="14" t="s">
        <v>303</v>
      </c>
      <c r="D181" s="14" t="s">
        <v>214</v>
      </c>
      <c r="E181" s="14">
        <v>1810</v>
      </c>
      <c r="F181" s="14">
        <v>89419.811000000002</v>
      </c>
      <c r="G181" s="14">
        <v>706710.5</v>
      </c>
      <c r="H181" s="14">
        <v>409491.28499999997</v>
      </c>
      <c r="I181" s="14">
        <v>1116201.7849999999</v>
      </c>
      <c r="J181" s="14">
        <f t="shared" si="12"/>
        <v>-1026781.9739999999</v>
      </c>
      <c r="K181" s="14">
        <f t="shared" si="13"/>
        <v>49403.210497237575</v>
      </c>
      <c r="L181" s="14">
        <f t="shared" si="13"/>
        <v>390447.7900552486</v>
      </c>
      <c r="M181" s="14">
        <f t="shared" si="13"/>
        <v>226238.27900552485</v>
      </c>
      <c r="N181" s="14">
        <f t="shared" si="13"/>
        <v>616686.06906077347</v>
      </c>
      <c r="O181" s="14">
        <f t="shared" si="13"/>
        <v>-567282.85856353596</v>
      </c>
      <c r="P181" s="14"/>
      <c r="Q181" s="14"/>
      <c r="R181" s="14"/>
      <c r="S181" s="14"/>
    </row>
    <row r="182" spans="1:19">
      <c r="A182" s="11" t="s">
        <v>356</v>
      </c>
      <c r="B182" s="11">
        <v>3714</v>
      </c>
      <c r="C182" s="13" t="s">
        <v>304</v>
      </c>
      <c r="D182" s="13" t="s">
        <v>172</v>
      </c>
      <c r="E182" s="13">
        <v>1666</v>
      </c>
      <c r="F182" s="13">
        <v>74517.433000000005</v>
      </c>
      <c r="G182" s="13">
        <v>801183.93699999992</v>
      </c>
      <c r="H182" s="13">
        <v>208133.73200000005</v>
      </c>
      <c r="I182" s="13">
        <v>1009317.669</v>
      </c>
      <c r="J182" s="13">
        <f t="shared" si="12"/>
        <v>-934800.23600000003</v>
      </c>
      <c r="K182" s="13">
        <f t="shared" si="13"/>
        <v>44728.351140456187</v>
      </c>
      <c r="L182" s="13">
        <f t="shared" si="13"/>
        <v>480902.72328931571</v>
      </c>
      <c r="M182" s="13">
        <f t="shared" si="13"/>
        <v>124930.21128451383</v>
      </c>
      <c r="N182" s="13">
        <f t="shared" si="13"/>
        <v>605832.93457382952</v>
      </c>
      <c r="O182" s="13">
        <f t="shared" si="13"/>
        <v>-561104.58343337337</v>
      </c>
      <c r="P182" s="14"/>
      <c r="Q182" s="14"/>
      <c r="R182" s="14"/>
      <c r="S182" s="14"/>
    </row>
    <row r="183" spans="1:19">
      <c r="A183" t="s">
        <v>356</v>
      </c>
      <c r="B183">
        <v>2506</v>
      </c>
      <c r="C183" s="14" t="s">
        <v>305</v>
      </c>
      <c r="D183" s="14" t="s">
        <v>162</v>
      </c>
      <c r="E183" s="14">
        <v>1354</v>
      </c>
      <c r="F183" s="14">
        <v>58170.448999999993</v>
      </c>
      <c r="G183" s="14">
        <v>565536.00699999998</v>
      </c>
      <c r="H183" s="14">
        <v>190898.17400000006</v>
      </c>
      <c r="I183" s="14">
        <v>756434.1810000001</v>
      </c>
      <c r="J183" s="14">
        <f t="shared" si="12"/>
        <v>-698263.73200000008</v>
      </c>
      <c r="K183" s="14">
        <f t="shared" si="13"/>
        <v>42961.926883308712</v>
      </c>
      <c r="L183" s="14">
        <f t="shared" si="13"/>
        <v>417677.99630723777</v>
      </c>
      <c r="M183" s="14">
        <f t="shared" si="13"/>
        <v>140988.31166912857</v>
      </c>
      <c r="N183" s="14">
        <f t="shared" si="13"/>
        <v>558666.30797636637</v>
      </c>
      <c r="O183" s="14">
        <f t="shared" si="13"/>
        <v>-515704.38109305769</v>
      </c>
      <c r="P183" s="14"/>
      <c r="Q183" s="14"/>
      <c r="R183" s="14"/>
      <c r="S183" s="14"/>
    </row>
    <row r="184" spans="1:19">
      <c r="A184" s="11" t="s">
        <v>356</v>
      </c>
      <c r="B184" s="11">
        <v>5508</v>
      </c>
      <c r="C184" s="13" t="s">
        <v>306</v>
      </c>
      <c r="D184" s="13" t="s">
        <v>184</v>
      </c>
      <c r="E184" s="13">
        <v>1226</v>
      </c>
      <c r="F184" s="13">
        <v>142408.53600000002</v>
      </c>
      <c r="G184" s="13">
        <v>498471.89399999997</v>
      </c>
      <c r="H184" s="13">
        <v>295204.73499999981</v>
      </c>
      <c r="I184" s="13">
        <v>793676.62899999972</v>
      </c>
      <c r="J184" s="13">
        <f t="shared" si="12"/>
        <v>-651268.09299999964</v>
      </c>
      <c r="K184" s="13">
        <f t="shared" si="13"/>
        <v>116157.04404567702</v>
      </c>
      <c r="L184" s="13">
        <f t="shared" si="13"/>
        <v>406583.92659053835</v>
      </c>
      <c r="M184" s="13">
        <f t="shared" si="13"/>
        <v>240786.89641109284</v>
      </c>
      <c r="N184" s="13">
        <f t="shared" si="13"/>
        <v>647370.82300163119</v>
      </c>
      <c r="O184" s="13">
        <f t="shared" si="13"/>
        <v>-531213.77895595401</v>
      </c>
      <c r="P184" s="14"/>
      <c r="Q184" s="14"/>
      <c r="R184" s="14"/>
      <c r="S184" s="14"/>
    </row>
    <row r="185" spans="1:19">
      <c r="A185" t="s">
        <v>356</v>
      </c>
      <c r="B185">
        <v>3711</v>
      </c>
      <c r="C185" s="14" t="s">
        <v>307</v>
      </c>
      <c r="D185" s="14" t="s">
        <v>170</v>
      </c>
      <c r="E185" s="14">
        <v>1211</v>
      </c>
      <c r="F185" s="14">
        <v>99288.913</v>
      </c>
      <c r="G185" s="14">
        <v>565728.125</v>
      </c>
      <c r="H185" s="14">
        <v>202819.41399999999</v>
      </c>
      <c r="I185" s="14">
        <v>768547.53899999999</v>
      </c>
      <c r="J185" s="14">
        <f t="shared" si="12"/>
        <v>-669258.62599999993</v>
      </c>
      <c r="K185" s="14">
        <f t="shared" si="13"/>
        <v>81989.193228736578</v>
      </c>
      <c r="L185" s="14">
        <f t="shared" si="13"/>
        <v>467157.8241123039</v>
      </c>
      <c r="M185" s="14">
        <f t="shared" si="13"/>
        <v>167480.93641618497</v>
      </c>
      <c r="N185" s="14">
        <f t="shared" si="13"/>
        <v>634638.7605284889</v>
      </c>
      <c r="O185" s="14">
        <f t="shared" si="13"/>
        <v>-552649.56729975226</v>
      </c>
      <c r="P185" s="14"/>
      <c r="Q185" s="14"/>
      <c r="R185" s="14"/>
      <c r="S185" s="14"/>
    </row>
    <row r="186" spans="1:19">
      <c r="A186" s="11" t="s">
        <v>356</v>
      </c>
      <c r="B186" s="11">
        <v>8721</v>
      </c>
      <c r="C186" s="13" t="s">
        <v>308</v>
      </c>
      <c r="D186" s="13" t="s">
        <v>220</v>
      </c>
      <c r="E186" s="13">
        <v>1164</v>
      </c>
      <c r="F186" s="13">
        <v>32709.834000000003</v>
      </c>
      <c r="G186" s="13">
        <v>498064.29400000005</v>
      </c>
      <c r="H186" s="13">
        <v>354268.90800000023</v>
      </c>
      <c r="I186" s="13">
        <v>852333.20200000028</v>
      </c>
      <c r="J186" s="13">
        <f t="shared" si="12"/>
        <v>-819623.36800000025</v>
      </c>
      <c r="K186" s="13">
        <f t="shared" si="13"/>
        <v>28101.231958762888</v>
      </c>
      <c r="L186" s="13">
        <f t="shared" si="13"/>
        <v>427890.28694158082</v>
      </c>
      <c r="M186" s="13">
        <f t="shared" si="13"/>
        <v>304354.73195876309</v>
      </c>
      <c r="N186" s="13">
        <f t="shared" si="13"/>
        <v>732245.01890034392</v>
      </c>
      <c r="O186" s="13">
        <f t="shared" si="13"/>
        <v>-704143.78694158094</v>
      </c>
      <c r="P186" s="14"/>
      <c r="Q186" s="14"/>
      <c r="R186" s="14"/>
      <c r="S186" s="14"/>
    </row>
    <row r="187" spans="1:19">
      <c r="A187" t="s">
        <v>356</v>
      </c>
      <c r="B187">
        <v>4607</v>
      </c>
      <c r="C187" s="14" t="s">
        <v>310</v>
      </c>
      <c r="D187" s="14" t="s">
        <v>178</v>
      </c>
      <c r="E187" s="14">
        <v>1131</v>
      </c>
      <c r="F187" s="14">
        <v>47502.699000000001</v>
      </c>
      <c r="G187" s="14">
        <v>463854.75900000008</v>
      </c>
      <c r="H187" s="14">
        <v>185115.06599999999</v>
      </c>
      <c r="I187" s="14">
        <v>648969.82500000007</v>
      </c>
      <c r="J187" s="14">
        <f t="shared" si="12"/>
        <v>-601467.12600000005</v>
      </c>
      <c r="K187" s="14">
        <f t="shared" si="13"/>
        <v>42000.618037135275</v>
      </c>
      <c r="L187" s="14">
        <f t="shared" si="13"/>
        <v>410127.9920424404</v>
      </c>
      <c r="M187" s="14">
        <f t="shared" si="13"/>
        <v>163673.79840848807</v>
      </c>
      <c r="N187" s="14">
        <f t="shared" si="13"/>
        <v>573801.7904509285</v>
      </c>
      <c r="O187" s="14">
        <f t="shared" si="13"/>
        <v>-531801.17241379304</v>
      </c>
      <c r="P187" s="14"/>
      <c r="Q187" s="14"/>
      <c r="R187" s="14"/>
      <c r="S187" s="14"/>
    </row>
    <row r="188" spans="1:19">
      <c r="A188" s="11" t="s">
        <v>356</v>
      </c>
      <c r="B188" s="11">
        <v>6513</v>
      </c>
      <c r="C188" s="13" t="s">
        <v>309</v>
      </c>
      <c r="D188" s="13" t="s">
        <v>194</v>
      </c>
      <c r="E188" s="13">
        <v>1119</v>
      </c>
      <c r="F188" s="13">
        <v>53921.684999999998</v>
      </c>
      <c r="G188" s="13">
        <v>423759.43400000007</v>
      </c>
      <c r="H188" s="13">
        <v>283292.10899999988</v>
      </c>
      <c r="I188" s="13">
        <v>707051.54299999995</v>
      </c>
      <c r="J188" s="13">
        <f t="shared" si="12"/>
        <v>-653129.85800000001</v>
      </c>
      <c r="K188" s="13">
        <f t="shared" ref="K188:O224" si="14">(F188/$E188)*1000</f>
        <v>48187.386058981232</v>
      </c>
      <c r="L188" s="13">
        <f t="shared" si="14"/>
        <v>378694.75781948178</v>
      </c>
      <c r="M188" s="13">
        <f t="shared" si="14"/>
        <v>253165.4235924932</v>
      </c>
      <c r="N188" s="13">
        <f t="shared" si="14"/>
        <v>631860.18141197495</v>
      </c>
      <c r="O188" s="13">
        <f t="shared" si="14"/>
        <v>-583672.79535299377</v>
      </c>
      <c r="P188" s="14"/>
      <c r="Q188" s="14"/>
      <c r="R188" s="14"/>
      <c r="S188" s="14"/>
    </row>
    <row r="189" spans="1:19">
      <c r="A189" t="s">
        <v>356</v>
      </c>
      <c r="B189">
        <v>4100</v>
      </c>
      <c r="C189" s="14" t="s">
        <v>311</v>
      </c>
      <c r="D189" s="14" t="s">
        <v>174</v>
      </c>
      <c r="E189" s="14">
        <v>956</v>
      </c>
      <c r="F189" s="14">
        <v>27590.913</v>
      </c>
      <c r="G189" s="14">
        <v>430498.935</v>
      </c>
      <c r="H189" s="14">
        <v>114936.11499999996</v>
      </c>
      <c r="I189" s="14">
        <v>545435.04999999993</v>
      </c>
      <c r="J189" s="14">
        <f t="shared" si="12"/>
        <v>-517844.13699999993</v>
      </c>
      <c r="K189" s="14">
        <f t="shared" si="14"/>
        <v>28860.787656903769</v>
      </c>
      <c r="L189" s="14">
        <f t="shared" si="14"/>
        <v>450312.69351464434</v>
      </c>
      <c r="M189" s="14">
        <f t="shared" si="14"/>
        <v>120226.06171548113</v>
      </c>
      <c r="N189" s="14">
        <f t="shared" si="14"/>
        <v>570538.75523012551</v>
      </c>
      <c r="O189" s="14">
        <f t="shared" si="14"/>
        <v>-541677.96757322177</v>
      </c>
      <c r="P189" s="14"/>
      <c r="Q189" s="14"/>
      <c r="R189" s="14"/>
      <c r="S189" s="14"/>
    </row>
    <row r="190" spans="1:19">
      <c r="A190" s="11" t="s">
        <v>356</v>
      </c>
      <c r="B190" s="11">
        <v>5604</v>
      </c>
      <c r="C190" s="13" t="s">
        <v>312</v>
      </c>
      <c r="D190" s="13" t="s">
        <v>185</v>
      </c>
      <c r="E190" s="13">
        <v>928</v>
      </c>
      <c r="F190" s="13">
        <v>43604.911</v>
      </c>
      <c r="G190" s="13">
        <v>432817.76400000008</v>
      </c>
      <c r="H190" s="13">
        <v>203298.32699999999</v>
      </c>
      <c r="I190" s="13">
        <v>636116.09100000001</v>
      </c>
      <c r="J190" s="13">
        <f t="shared" si="12"/>
        <v>-592511.18000000005</v>
      </c>
      <c r="K190" s="13">
        <f t="shared" si="14"/>
        <v>46988.050646551725</v>
      </c>
      <c r="L190" s="13">
        <f t="shared" si="14"/>
        <v>466398.45258620696</v>
      </c>
      <c r="M190" s="13">
        <f t="shared" si="14"/>
        <v>219071.47306034484</v>
      </c>
      <c r="N190" s="13">
        <f t="shared" si="14"/>
        <v>685469.92564655165</v>
      </c>
      <c r="O190" s="13">
        <f t="shared" si="14"/>
        <v>-638481.87500000012</v>
      </c>
      <c r="P190" s="14"/>
      <c r="Q190" s="14"/>
      <c r="R190" s="14"/>
      <c r="S190" s="14"/>
    </row>
    <row r="191" spans="1:19">
      <c r="A191" t="s">
        <v>356</v>
      </c>
      <c r="B191">
        <v>6612</v>
      </c>
      <c r="C191" s="14" t="s">
        <v>314</v>
      </c>
      <c r="D191" s="14" t="s">
        <v>200</v>
      </c>
      <c r="E191" s="14">
        <v>867</v>
      </c>
      <c r="F191" s="14">
        <v>27497.367000000002</v>
      </c>
      <c r="G191" s="14">
        <v>550624.64799999993</v>
      </c>
      <c r="H191" s="14">
        <v>203499.61600000007</v>
      </c>
      <c r="I191" s="14">
        <v>754124.26399999997</v>
      </c>
      <c r="J191" s="14">
        <f t="shared" si="12"/>
        <v>-726626.897</v>
      </c>
      <c r="K191" s="14">
        <f t="shared" si="14"/>
        <v>31715.532871972322</v>
      </c>
      <c r="L191" s="14">
        <f t="shared" si="14"/>
        <v>635091.86620530556</v>
      </c>
      <c r="M191" s="14">
        <f t="shared" si="14"/>
        <v>234716.97347174172</v>
      </c>
      <c r="N191" s="14">
        <f t="shared" si="14"/>
        <v>869808.83967704722</v>
      </c>
      <c r="O191" s="14">
        <f t="shared" si="14"/>
        <v>-838093.30680507491</v>
      </c>
      <c r="P191" s="14"/>
      <c r="Q191" s="14"/>
      <c r="R191" s="14"/>
      <c r="S191" s="14"/>
    </row>
    <row r="192" spans="1:19">
      <c r="A192" s="11" t="s">
        <v>356</v>
      </c>
      <c r="B192" s="11">
        <v>3709</v>
      </c>
      <c r="C192" s="13" t="s">
        <v>313</v>
      </c>
      <c r="D192" s="13" t="s">
        <v>168</v>
      </c>
      <c r="E192" s="13">
        <v>840</v>
      </c>
      <c r="F192" s="13">
        <v>52439.417000000001</v>
      </c>
      <c r="G192" s="13">
        <v>389533.91599999991</v>
      </c>
      <c r="H192" s="13">
        <v>141254.65499999997</v>
      </c>
      <c r="I192" s="13">
        <v>530788.57099999988</v>
      </c>
      <c r="J192" s="13">
        <f t="shared" si="12"/>
        <v>-478349.15399999986</v>
      </c>
      <c r="K192" s="13">
        <f t="shared" si="14"/>
        <v>62427.877380952385</v>
      </c>
      <c r="L192" s="13">
        <f t="shared" si="14"/>
        <v>463730.85238095227</v>
      </c>
      <c r="M192" s="13">
        <f t="shared" si="14"/>
        <v>168160.30357142852</v>
      </c>
      <c r="N192" s="13">
        <f t="shared" si="14"/>
        <v>631891.15595238085</v>
      </c>
      <c r="O192" s="13">
        <f t="shared" si="14"/>
        <v>-569463.27857142838</v>
      </c>
      <c r="P192" s="14"/>
      <c r="Q192" s="14"/>
      <c r="R192" s="14"/>
      <c r="S192" s="14"/>
    </row>
    <row r="193" spans="1:19">
      <c r="A193" t="s">
        <v>356</v>
      </c>
      <c r="B193">
        <v>8710</v>
      </c>
      <c r="C193" s="14" t="s">
        <v>315</v>
      </c>
      <c r="D193" s="14" t="s">
        <v>215</v>
      </c>
      <c r="E193" s="14">
        <v>818</v>
      </c>
      <c r="F193" s="14">
        <v>88180.262999999992</v>
      </c>
      <c r="G193" s="14">
        <v>350755.723</v>
      </c>
      <c r="H193" s="14">
        <v>156371.98700000005</v>
      </c>
      <c r="I193" s="14">
        <v>507127.71000000008</v>
      </c>
      <c r="J193" s="14">
        <f t="shared" si="12"/>
        <v>-418947.4470000001</v>
      </c>
      <c r="K193" s="14">
        <f t="shared" si="14"/>
        <v>107799.8325183374</v>
      </c>
      <c r="L193" s="14">
        <f t="shared" si="14"/>
        <v>428796.72738386306</v>
      </c>
      <c r="M193" s="14">
        <f t="shared" si="14"/>
        <v>191163.79828850861</v>
      </c>
      <c r="N193" s="14">
        <f t="shared" si="14"/>
        <v>619960.52567237173</v>
      </c>
      <c r="O193" s="14">
        <f t="shared" si="14"/>
        <v>-512160.69315403432</v>
      </c>
      <c r="P193" s="14"/>
      <c r="Q193" s="14"/>
      <c r="R193" s="14"/>
      <c r="S193" s="14"/>
    </row>
    <row r="194" spans="1:19">
      <c r="A194" s="11" t="s">
        <v>356</v>
      </c>
      <c r="B194" s="11">
        <v>8508</v>
      </c>
      <c r="C194" s="13" t="s">
        <v>316</v>
      </c>
      <c r="D194" s="13" t="s">
        <v>210</v>
      </c>
      <c r="E194" s="13">
        <v>814</v>
      </c>
      <c r="F194" s="13">
        <v>24995.703999999998</v>
      </c>
      <c r="G194" s="13">
        <v>229488.777</v>
      </c>
      <c r="H194" s="13">
        <v>86275.83</v>
      </c>
      <c r="I194" s="13">
        <v>315764.60700000002</v>
      </c>
      <c r="J194" s="13">
        <f t="shared" si="12"/>
        <v>-290768.90300000005</v>
      </c>
      <c r="K194" s="13">
        <f t="shared" si="14"/>
        <v>30707.253071253068</v>
      </c>
      <c r="L194" s="13">
        <f t="shared" si="14"/>
        <v>281927.24447174446</v>
      </c>
      <c r="M194" s="13">
        <f t="shared" si="14"/>
        <v>105989.96314496314</v>
      </c>
      <c r="N194" s="13">
        <f t="shared" si="14"/>
        <v>387917.2076167076</v>
      </c>
      <c r="O194" s="13">
        <f t="shared" si="14"/>
        <v>-357209.95454545459</v>
      </c>
      <c r="P194" s="14"/>
      <c r="Q194" s="14"/>
      <c r="R194" s="14"/>
      <c r="S194" s="14"/>
    </row>
    <row r="195" spans="1:19">
      <c r="A195" t="s">
        <v>356</v>
      </c>
      <c r="B195">
        <v>6515</v>
      </c>
      <c r="C195" s="14" t="s">
        <v>318</v>
      </c>
      <c r="D195" s="14" t="s">
        <v>195</v>
      </c>
      <c r="E195" s="14">
        <v>704</v>
      </c>
      <c r="F195" s="14">
        <v>45563.883000000002</v>
      </c>
      <c r="G195" s="14">
        <v>305877.04399999999</v>
      </c>
      <c r="H195" s="14">
        <v>165842.53300000005</v>
      </c>
      <c r="I195" s="14">
        <v>471719.57700000005</v>
      </c>
      <c r="J195" s="14">
        <f t="shared" si="12"/>
        <v>-426155.69400000002</v>
      </c>
      <c r="K195" s="14">
        <f t="shared" si="14"/>
        <v>64721.424715909096</v>
      </c>
      <c r="L195" s="14">
        <f t="shared" si="14"/>
        <v>434484.4375</v>
      </c>
      <c r="M195" s="14">
        <f t="shared" si="14"/>
        <v>235571.77982954553</v>
      </c>
      <c r="N195" s="14">
        <f t="shared" si="14"/>
        <v>670056.21732954553</v>
      </c>
      <c r="O195" s="14">
        <f t="shared" si="14"/>
        <v>-605334.79261363635</v>
      </c>
      <c r="P195" s="14"/>
      <c r="Q195" s="14"/>
      <c r="R195" s="14"/>
      <c r="S195" s="14"/>
    </row>
    <row r="196" spans="1:19">
      <c r="A196" s="11" t="s">
        <v>356</v>
      </c>
      <c r="B196" s="11">
        <v>8722</v>
      </c>
      <c r="C196" s="13" t="s">
        <v>317</v>
      </c>
      <c r="D196" s="13" t="s">
        <v>221</v>
      </c>
      <c r="E196" s="13">
        <v>694</v>
      </c>
      <c r="F196" s="13">
        <v>52491.093000000001</v>
      </c>
      <c r="G196" s="13">
        <v>406899.58000000013</v>
      </c>
      <c r="H196" s="13">
        <v>205357.85099999991</v>
      </c>
      <c r="I196" s="13">
        <v>612257.4310000001</v>
      </c>
      <c r="J196" s="13">
        <f t="shared" si="12"/>
        <v>-559766.33800000011</v>
      </c>
      <c r="K196" s="13">
        <f t="shared" si="14"/>
        <v>75635.580691642652</v>
      </c>
      <c r="L196" s="13">
        <f t="shared" si="14"/>
        <v>586310.6340057638</v>
      </c>
      <c r="M196" s="13">
        <f t="shared" si="14"/>
        <v>295904.68443804019</v>
      </c>
      <c r="N196" s="13">
        <f t="shared" si="14"/>
        <v>882215.31844380416</v>
      </c>
      <c r="O196" s="13">
        <f t="shared" si="14"/>
        <v>-806579.73775216157</v>
      </c>
      <c r="P196" s="14"/>
      <c r="Q196" s="14"/>
      <c r="R196" s="14"/>
      <c r="S196" s="14"/>
    </row>
    <row r="197" spans="1:19">
      <c r="A197" t="s">
        <v>356</v>
      </c>
      <c r="B197">
        <v>3511</v>
      </c>
      <c r="C197" s="14" t="s">
        <v>320</v>
      </c>
      <c r="D197" s="14" t="s">
        <v>166</v>
      </c>
      <c r="E197" s="14">
        <v>687</v>
      </c>
      <c r="F197" s="14">
        <v>26552.355</v>
      </c>
      <c r="G197" s="14">
        <v>295766.18400000001</v>
      </c>
      <c r="H197" s="14">
        <v>191879.24899999998</v>
      </c>
      <c r="I197" s="14">
        <v>487645.43299999996</v>
      </c>
      <c r="J197" s="14">
        <f t="shared" si="12"/>
        <v>-461093.07799999998</v>
      </c>
      <c r="K197" s="14">
        <f t="shared" si="14"/>
        <v>38649.716157205243</v>
      </c>
      <c r="L197" s="14">
        <f t="shared" si="14"/>
        <v>430518.46288209606</v>
      </c>
      <c r="M197" s="14">
        <f t="shared" si="14"/>
        <v>279300.21688500728</v>
      </c>
      <c r="N197" s="14">
        <f t="shared" si="14"/>
        <v>709818.67976710328</v>
      </c>
      <c r="O197" s="14">
        <f t="shared" si="14"/>
        <v>-671168.96360989811</v>
      </c>
      <c r="P197" s="14"/>
      <c r="Q197" s="14"/>
      <c r="R197" s="14"/>
      <c r="S197" s="14"/>
    </row>
    <row r="198" spans="1:19">
      <c r="A198" s="11" t="s">
        <v>356</v>
      </c>
      <c r="B198" s="11">
        <v>3811</v>
      </c>
      <c r="C198" s="13" t="s">
        <v>322</v>
      </c>
      <c r="D198" s="13" t="s">
        <v>173</v>
      </c>
      <c r="E198" s="13">
        <v>665</v>
      </c>
      <c r="F198" s="13">
        <v>36363.341</v>
      </c>
      <c r="G198" s="13">
        <v>285007.54600000003</v>
      </c>
      <c r="H198" s="13">
        <v>132474.39500000005</v>
      </c>
      <c r="I198" s="13">
        <v>417481.94100000011</v>
      </c>
      <c r="J198" s="13">
        <f t="shared" si="12"/>
        <v>-381118.60000000009</v>
      </c>
      <c r="K198" s="13">
        <f t="shared" si="14"/>
        <v>54681.715789473688</v>
      </c>
      <c r="L198" s="13">
        <f t="shared" si="14"/>
        <v>428582.77593984967</v>
      </c>
      <c r="M198" s="13">
        <f t="shared" si="14"/>
        <v>199209.61654135346</v>
      </c>
      <c r="N198" s="13">
        <f t="shared" si="14"/>
        <v>627792.39248120319</v>
      </c>
      <c r="O198" s="13">
        <f t="shared" si="14"/>
        <v>-573110.67669172946</v>
      </c>
      <c r="P198" s="14"/>
      <c r="Q198" s="14"/>
      <c r="R198" s="14"/>
      <c r="S198" s="14"/>
    </row>
    <row r="199" spans="1:19">
      <c r="A199" t="s">
        <v>356</v>
      </c>
      <c r="B199">
        <v>7502</v>
      </c>
      <c r="C199" s="14" t="s">
        <v>319</v>
      </c>
      <c r="D199" s="14" t="s">
        <v>205</v>
      </c>
      <c r="E199" s="14">
        <v>665</v>
      </c>
      <c r="F199" s="14">
        <v>36751.187999999995</v>
      </c>
      <c r="G199" s="14">
        <v>342688.30900000001</v>
      </c>
      <c r="H199" s="14">
        <v>154844.02899999998</v>
      </c>
      <c r="I199" s="14">
        <v>497532.33799999999</v>
      </c>
      <c r="J199" s="14">
        <f t="shared" si="12"/>
        <v>-460781.15</v>
      </c>
      <c r="K199" s="14">
        <f t="shared" si="14"/>
        <v>55264.944360902249</v>
      </c>
      <c r="L199" s="14">
        <f t="shared" si="14"/>
        <v>515320.7654135339</v>
      </c>
      <c r="M199" s="14">
        <f t="shared" si="14"/>
        <v>232848.16390977439</v>
      </c>
      <c r="N199" s="14">
        <f t="shared" si="14"/>
        <v>748168.92932330829</v>
      </c>
      <c r="O199" s="14">
        <f t="shared" si="14"/>
        <v>-692903.9849624061</v>
      </c>
      <c r="P199" s="14"/>
      <c r="Q199" s="14"/>
      <c r="R199" s="14"/>
      <c r="S199" s="14"/>
    </row>
    <row r="200" spans="1:19">
      <c r="A200" s="11" t="s">
        <v>356</v>
      </c>
      <c r="B200" s="11">
        <v>8509</v>
      </c>
      <c r="C200" s="13" t="s">
        <v>321</v>
      </c>
      <c r="D200" s="13" t="s">
        <v>211</v>
      </c>
      <c r="E200" s="13">
        <v>641</v>
      </c>
      <c r="F200" s="13">
        <v>61557.889000000003</v>
      </c>
      <c r="G200" s="13">
        <v>238884.59100000001</v>
      </c>
      <c r="H200" s="13">
        <v>153918.02199999994</v>
      </c>
      <c r="I200" s="13">
        <v>392802.61299999995</v>
      </c>
      <c r="J200" s="13">
        <f t="shared" si="12"/>
        <v>-331244.72399999993</v>
      </c>
      <c r="K200" s="13">
        <f t="shared" si="14"/>
        <v>96034.148205928243</v>
      </c>
      <c r="L200" s="13">
        <f t="shared" si="14"/>
        <v>372674.86895475822</v>
      </c>
      <c r="M200" s="13">
        <f t="shared" si="14"/>
        <v>240121.71918876746</v>
      </c>
      <c r="N200" s="13">
        <f t="shared" si="14"/>
        <v>612796.58814352565</v>
      </c>
      <c r="O200" s="13">
        <f t="shared" si="14"/>
        <v>-516762.43993759737</v>
      </c>
      <c r="P200" s="14"/>
      <c r="Q200" s="14"/>
      <c r="R200" s="14"/>
      <c r="S200" s="14"/>
    </row>
    <row r="201" spans="1:19">
      <c r="A201" t="s">
        <v>356</v>
      </c>
      <c r="B201">
        <v>8720</v>
      </c>
      <c r="C201" s="14" t="s">
        <v>323</v>
      </c>
      <c r="D201" s="14" t="s">
        <v>219</v>
      </c>
      <c r="E201" s="14">
        <v>576</v>
      </c>
      <c r="F201" s="14">
        <v>33357.608999999997</v>
      </c>
      <c r="G201" s="14">
        <v>245177.57499999998</v>
      </c>
      <c r="H201" s="14">
        <v>197451.15699999995</v>
      </c>
      <c r="I201" s="14">
        <v>442628.73199999996</v>
      </c>
      <c r="J201" s="14">
        <f t="shared" si="12"/>
        <v>-409271.12299999996</v>
      </c>
      <c r="K201" s="14">
        <f t="shared" si="14"/>
        <v>57912.515625</v>
      </c>
      <c r="L201" s="14">
        <f t="shared" si="14"/>
        <v>425655.51215277775</v>
      </c>
      <c r="M201" s="14">
        <f t="shared" si="14"/>
        <v>342797.14756944432</v>
      </c>
      <c r="N201" s="14">
        <f t="shared" si="14"/>
        <v>768452.65972222213</v>
      </c>
      <c r="O201" s="14">
        <f t="shared" si="14"/>
        <v>-710540.14409722225</v>
      </c>
      <c r="P201" s="14"/>
      <c r="Q201" s="14"/>
      <c r="R201" s="14"/>
      <c r="S201" s="14"/>
    </row>
    <row r="202" spans="1:19">
      <c r="A202" s="11" t="s">
        <v>356</v>
      </c>
      <c r="B202" s="11">
        <v>8719</v>
      </c>
      <c r="C202" s="13" t="s">
        <v>325</v>
      </c>
      <c r="D202" s="13" t="s">
        <v>218</v>
      </c>
      <c r="E202" s="13">
        <v>525</v>
      </c>
      <c r="F202" s="13">
        <v>53246.161</v>
      </c>
      <c r="G202" s="13">
        <v>267832.35799999995</v>
      </c>
      <c r="H202" s="13">
        <v>155647.13400000002</v>
      </c>
      <c r="I202" s="13">
        <v>423479.49199999997</v>
      </c>
      <c r="J202" s="13">
        <f t="shared" si="12"/>
        <v>-370233.33099999995</v>
      </c>
      <c r="K202" s="13">
        <f t="shared" si="14"/>
        <v>101421.25904761905</v>
      </c>
      <c r="L202" s="13">
        <f t="shared" si="14"/>
        <v>510156.87238095229</v>
      </c>
      <c r="M202" s="13">
        <f t="shared" si="14"/>
        <v>296470.73142857145</v>
      </c>
      <c r="N202" s="13">
        <f t="shared" si="14"/>
        <v>806627.60380952375</v>
      </c>
      <c r="O202" s="13">
        <f t="shared" si="14"/>
        <v>-705206.34476190468</v>
      </c>
      <c r="P202" s="14"/>
      <c r="Q202" s="14"/>
      <c r="R202" s="14"/>
      <c r="S202" s="14"/>
    </row>
    <row r="203" spans="1:19">
      <c r="A203" t="s">
        <v>356</v>
      </c>
      <c r="B203">
        <v>6709</v>
      </c>
      <c r="C203" s="14" t="s">
        <v>324</v>
      </c>
      <c r="D203" s="14" t="s">
        <v>202</v>
      </c>
      <c r="E203" s="14">
        <v>506</v>
      </c>
      <c r="F203" s="14">
        <v>75158.040999999997</v>
      </c>
      <c r="G203" s="14">
        <v>213074.97899999999</v>
      </c>
      <c r="H203" s="14">
        <v>144445.81100000002</v>
      </c>
      <c r="I203" s="14">
        <v>357520.79000000004</v>
      </c>
      <c r="J203" s="14">
        <f t="shared" si="12"/>
        <v>-282362.74900000007</v>
      </c>
      <c r="K203" s="14">
        <f t="shared" si="14"/>
        <v>148533.67786561264</v>
      </c>
      <c r="L203" s="14">
        <f t="shared" si="14"/>
        <v>421096.79644268774</v>
      </c>
      <c r="M203" s="14">
        <f t="shared" si="14"/>
        <v>285466.0296442688</v>
      </c>
      <c r="N203" s="14">
        <f t="shared" si="14"/>
        <v>706562.82608695666</v>
      </c>
      <c r="O203" s="14">
        <f t="shared" si="14"/>
        <v>-558029.14822134399</v>
      </c>
      <c r="P203" s="14"/>
      <c r="Q203" s="14"/>
      <c r="R203" s="14"/>
      <c r="S203" s="14"/>
    </row>
    <row r="204" spans="1:19">
      <c r="A204" s="11" t="s">
        <v>356</v>
      </c>
      <c r="B204" s="11">
        <v>5609</v>
      </c>
      <c r="C204" s="13" t="s">
        <v>327</v>
      </c>
      <c r="D204" s="13" t="s">
        <v>186</v>
      </c>
      <c r="E204" s="13">
        <v>483</v>
      </c>
      <c r="F204" s="13">
        <v>62535.239000000001</v>
      </c>
      <c r="G204" s="13">
        <v>184502.76599999997</v>
      </c>
      <c r="H204" s="13">
        <v>139314.821</v>
      </c>
      <c r="I204" s="13">
        <v>323817.58699999994</v>
      </c>
      <c r="J204" s="13">
        <f t="shared" si="12"/>
        <v>-261282.34799999994</v>
      </c>
      <c r="K204" s="13">
        <f t="shared" si="14"/>
        <v>129472.54451345756</v>
      </c>
      <c r="L204" s="13">
        <f t="shared" si="14"/>
        <v>381993.30434782605</v>
      </c>
      <c r="M204" s="13">
        <f t="shared" si="14"/>
        <v>288436.48240165628</v>
      </c>
      <c r="N204" s="13">
        <f t="shared" si="14"/>
        <v>670429.78674948239</v>
      </c>
      <c r="O204" s="13">
        <f t="shared" si="14"/>
        <v>-540957.2422360247</v>
      </c>
      <c r="P204" s="14"/>
      <c r="Q204" s="14"/>
      <c r="R204" s="14"/>
      <c r="S204" s="14"/>
    </row>
    <row r="205" spans="1:19">
      <c r="A205" t="s">
        <v>356</v>
      </c>
      <c r="B205">
        <v>6607</v>
      </c>
      <c r="C205" s="14" t="s">
        <v>326</v>
      </c>
      <c r="D205" s="14" t="s">
        <v>198</v>
      </c>
      <c r="E205" s="14">
        <v>483</v>
      </c>
      <c r="F205" s="14">
        <v>5865.1239999999998</v>
      </c>
      <c r="G205" s="14">
        <v>184241.72899999996</v>
      </c>
      <c r="H205" s="14">
        <v>81045.063000000038</v>
      </c>
      <c r="I205" s="14">
        <v>265286.79200000002</v>
      </c>
      <c r="J205" s="14">
        <f t="shared" si="12"/>
        <v>-259421.66800000001</v>
      </c>
      <c r="K205" s="14">
        <f t="shared" si="14"/>
        <v>12143.113871635609</v>
      </c>
      <c r="L205" s="14">
        <f t="shared" si="14"/>
        <v>381452.85507246369</v>
      </c>
      <c r="M205" s="14">
        <f t="shared" si="14"/>
        <v>167795.16149068333</v>
      </c>
      <c r="N205" s="14">
        <f t="shared" si="14"/>
        <v>549248.01656314707</v>
      </c>
      <c r="O205" s="14">
        <f t="shared" si="14"/>
        <v>-537104.90269151132</v>
      </c>
      <c r="P205" s="14"/>
      <c r="Q205" s="14"/>
      <c r="R205" s="14"/>
      <c r="S205" s="14"/>
    </row>
    <row r="206" spans="1:19">
      <c r="A206" s="11" t="s">
        <v>356</v>
      </c>
      <c r="B206" s="11">
        <v>6601</v>
      </c>
      <c r="C206" s="13" t="s">
        <v>328</v>
      </c>
      <c r="D206" s="13" t="s">
        <v>196</v>
      </c>
      <c r="E206" s="13">
        <v>449</v>
      </c>
      <c r="F206" s="13">
        <v>14906.600999999999</v>
      </c>
      <c r="G206" s="13">
        <v>232891.234</v>
      </c>
      <c r="H206" s="13">
        <v>109077.40000000002</v>
      </c>
      <c r="I206" s="13">
        <v>341968.63400000002</v>
      </c>
      <c r="J206" s="13">
        <f t="shared" si="12"/>
        <v>-327062.033</v>
      </c>
      <c r="K206" s="13">
        <f t="shared" si="14"/>
        <v>33199.556792873045</v>
      </c>
      <c r="L206" s="13">
        <f t="shared" si="14"/>
        <v>518688.71714922047</v>
      </c>
      <c r="M206" s="13">
        <f t="shared" si="14"/>
        <v>242934.07572383079</v>
      </c>
      <c r="N206" s="13">
        <f t="shared" si="14"/>
        <v>761622.79287305125</v>
      </c>
      <c r="O206" s="13">
        <f t="shared" si="14"/>
        <v>-728423.23608017818</v>
      </c>
      <c r="P206" s="14"/>
      <c r="Q206" s="14"/>
      <c r="R206" s="14"/>
      <c r="S206" s="14"/>
    </row>
    <row r="207" spans="1:19">
      <c r="A207" t="s">
        <v>356</v>
      </c>
      <c r="B207">
        <v>4911</v>
      </c>
      <c r="C207" s="14" t="s">
        <v>329</v>
      </c>
      <c r="D207" s="14" t="s">
        <v>182</v>
      </c>
      <c r="E207" s="14">
        <v>424</v>
      </c>
      <c r="F207" s="14">
        <v>17697.291000000001</v>
      </c>
      <c r="G207" s="14">
        <v>224827.842</v>
      </c>
      <c r="H207" s="14">
        <v>77298.168000000005</v>
      </c>
      <c r="I207" s="14">
        <v>302126.01</v>
      </c>
      <c r="J207" s="14">
        <f t="shared" si="12"/>
        <v>-284428.71899999998</v>
      </c>
      <c r="K207" s="14">
        <f t="shared" si="14"/>
        <v>41738.893867924533</v>
      </c>
      <c r="L207" s="14">
        <f t="shared" si="14"/>
        <v>530254.34433962265</v>
      </c>
      <c r="M207" s="14">
        <f t="shared" si="14"/>
        <v>182307.00000000003</v>
      </c>
      <c r="N207" s="14">
        <f t="shared" si="14"/>
        <v>712561.34433962265</v>
      </c>
      <c r="O207" s="14">
        <f t="shared" si="14"/>
        <v>-670822.45047169807</v>
      </c>
      <c r="P207" s="14"/>
      <c r="Q207" s="14"/>
      <c r="R207" s="14"/>
      <c r="S207" s="14"/>
    </row>
    <row r="208" spans="1:19">
      <c r="A208" s="11" t="s">
        <v>356</v>
      </c>
      <c r="B208" s="11">
        <v>5612</v>
      </c>
      <c r="C208" s="13" t="s">
        <v>330</v>
      </c>
      <c r="D208" s="13" t="s">
        <v>188</v>
      </c>
      <c r="E208" s="13">
        <v>384</v>
      </c>
      <c r="F208" s="13">
        <v>12941.74</v>
      </c>
      <c r="G208" s="13">
        <v>164181.674</v>
      </c>
      <c r="H208" s="13">
        <v>98072.159000000029</v>
      </c>
      <c r="I208" s="13">
        <v>262253.83300000004</v>
      </c>
      <c r="J208" s="13">
        <f t="shared" si="12"/>
        <v>-249312.09300000005</v>
      </c>
      <c r="K208" s="13">
        <f t="shared" si="14"/>
        <v>33702.447916666664</v>
      </c>
      <c r="L208" s="13">
        <f t="shared" si="14"/>
        <v>427556.44270833337</v>
      </c>
      <c r="M208" s="13">
        <f t="shared" si="14"/>
        <v>255396.2473958334</v>
      </c>
      <c r="N208" s="13">
        <f t="shared" si="14"/>
        <v>682952.69010416674</v>
      </c>
      <c r="O208" s="13">
        <f t="shared" si="14"/>
        <v>-649250.24218750012</v>
      </c>
      <c r="P208" s="14"/>
      <c r="Q208" s="14"/>
      <c r="R208" s="14"/>
      <c r="S208" s="14"/>
    </row>
    <row r="209" spans="1:19">
      <c r="A209" t="s">
        <v>356</v>
      </c>
      <c r="B209">
        <v>6602</v>
      </c>
      <c r="C209" s="14" t="s">
        <v>331</v>
      </c>
      <c r="D209" s="14" t="s">
        <v>197</v>
      </c>
      <c r="E209" s="14">
        <v>369</v>
      </c>
      <c r="F209" s="14">
        <v>17627.036</v>
      </c>
      <c r="G209" s="14">
        <v>180490.06999999998</v>
      </c>
      <c r="H209" s="14">
        <v>78423.632000000027</v>
      </c>
      <c r="I209" s="14">
        <v>258913.70199999999</v>
      </c>
      <c r="J209" s="14">
        <f t="shared" si="12"/>
        <v>-241286.666</v>
      </c>
      <c r="K209" s="14">
        <f t="shared" si="14"/>
        <v>47769.745257452574</v>
      </c>
      <c r="L209" s="14">
        <f t="shared" si="14"/>
        <v>489132.98102981027</v>
      </c>
      <c r="M209" s="14">
        <f t="shared" si="14"/>
        <v>212530.16802168029</v>
      </c>
      <c r="N209" s="14">
        <f t="shared" si="14"/>
        <v>701663.14905149047</v>
      </c>
      <c r="O209" s="14">
        <f t="shared" si="14"/>
        <v>-653893.40379403788</v>
      </c>
      <c r="P209" s="14"/>
      <c r="Q209" s="14"/>
      <c r="R209" s="14"/>
      <c r="S209" s="14"/>
    </row>
    <row r="210" spans="1:19">
      <c r="A210" s="11" t="s">
        <v>356</v>
      </c>
      <c r="B210" s="11">
        <v>8610</v>
      </c>
      <c r="C210" s="13" t="s">
        <v>332</v>
      </c>
      <c r="D210" s="13" t="s">
        <v>212</v>
      </c>
      <c r="E210" s="13">
        <v>261</v>
      </c>
      <c r="F210" s="13">
        <v>15054.500999999998</v>
      </c>
      <c r="G210" s="13">
        <v>107191.40500000001</v>
      </c>
      <c r="H210" s="13">
        <v>65783.489000000001</v>
      </c>
      <c r="I210" s="13">
        <v>172974.89400000003</v>
      </c>
      <c r="J210" s="13">
        <f t="shared" si="12"/>
        <v>-157920.39300000004</v>
      </c>
      <c r="K210" s="13">
        <f t="shared" si="14"/>
        <v>57680.080459770114</v>
      </c>
      <c r="L210" s="13">
        <f t="shared" si="14"/>
        <v>410695.03831417632</v>
      </c>
      <c r="M210" s="13">
        <f t="shared" si="14"/>
        <v>252044.01915708813</v>
      </c>
      <c r="N210" s="13">
        <f t="shared" si="14"/>
        <v>662739.0574712645</v>
      </c>
      <c r="O210" s="13">
        <f t="shared" si="14"/>
        <v>-605058.97701149445</v>
      </c>
      <c r="P210" s="14"/>
      <c r="Q210" s="14"/>
      <c r="R210" s="14"/>
      <c r="S210" s="14"/>
    </row>
    <row r="211" spans="1:19">
      <c r="A211" t="s">
        <v>356</v>
      </c>
      <c r="B211">
        <v>4604</v>
      </c>
      <c r="C211" s="14" t="s">
        <v>333</v>
      </c>
      <c r="D211" s="14" t="s">
        <v>177</v>
      </c>
      <c r="E211" s="14">
        <v>255</v>
      </c>
      <c r="F211" s="14">
        <v>9795.6990000000005</v>
      </c>
      <c r="G211" s="14">
        <v>119055.72899999999</v>
      </c>
      <c r="H211" s="14">
        <v>55194.094999999987</v>
      </c>
      <c r="I211" s="14">
        <v>174249.82399999996</v>
      </c>
      <c r="J211" s="14">
        <f t="shared" si="12"/>
        <v>-164454.12499999997</v>
      </c>
      <c r="K211" s="14">
        <f t="shared" si="14"/>
        <v>38414.50588235294</v>
      </c>
      <c r="L211" s="14">
        <f t="shared" si="14"/>
        <v>466885.21176470583</v>
      </c>
      <c r="M211" s="14">
        <f t="shared" si="14"/>
        <v>216447.43137254898</v>
      </c>
      <c r="N211" s="14">
        <f t="shared" si="14"/>
        <v>683332.64313725475</v>
      </c>
      <c r="O211" s="14">
        <f t="shared" si="14"/>
        <v>-644918.13725490181</v>
      </c>
      <c r="P211" s="14"/>
      <c r="Q211" s="14"/>
      <c r="R211" s="14"/>
      <c r="S211" s="14"/>
    </row>
    <row r="212" spans="1:19">
      <c r="A212" s="11" t="s">
        <v>356</v>
      </c>
      <c r="B212" s="11">
        <v>1606</v>
      </c>
      <c r="C212" s="13" t="s">
        <v>334</v>
      </c>
      <c r="D212" s="13" t="s">
        <v>159</v>
      </c>
      <c r="E212" s="13">
        <v>244</v>
      </c>
      <c r="F212" s="13">
        <v>0</v>
      </c>
      <c r="G212" s="13">
        <v>0</v>
      </c>
      <c r="H212" s="13">
        <v>92564.707999999999</v>
      </c>
      <c r="I212" s="13">
        <v>92564.707999999999</v>
      </c>
      <c r="J212" s="13">
        <f t="shared" si="12"/>
        <v>-92564.707999999999</v>
      </c>
      <c r="K212" s="13">
        <f t="shared" si="14"/>
        <v>0</v>
      </c>
      <c r="L212" s="13">
        <f t="shared" si="14"/>
        <v>0</v>
      </c>
      <c r="M212" s="13">
        <f t="shared" si="14"/>
        <v>379363.55737704918</v>
      </c>
      <c r="N212" s="13">
        <f t="shared" si="14"/>
        <v>379363.55737704918</v>
      </c>
      <c r="O212" s="13">
        <f t="shared" si="14"/>
        <v>-379363.55737704918</v>
      </c>
      <c r="P212" s="14"/>
      <c r="Q212" s="14"/>
      <c r="R212" s="14"/>
      <c r="S212" s="14"/>
    </row>
    <row r="213" spans="1:19">
      <c r="A213" t="s">
        <v>356</v>
      </c>
      <c r="B213">
        <v>4502</v>
      </c>
      <c r="C213" s="14" t="s">
        <v>335</v>
      </c>
      <c r="D213" s="14" t="s">
        <v>176</v>
      </c>
      <c r="E213" s="14">
        <v>233</v>
      </c>
      <c r="F213" s="14">
        <v>56545.076000000001</v>
      </c>
      <c r="G213" s="14">
        <v>165116.38</v>
      </c>
      <c r="H213" s="14">
        <v>115048.12199999999</v>
      </c>
      <c r="I213" s="14">
        <v>280164.50199999998</v>
      </c>
      <c r="J213" s="14">
        <f t="shared" si="12"/>
        <v>-223619.42599999998</v>
      </c>
      <c r="K213" s="14">
        <f t="shared" si="14"/>
        <v>242682.72961373389</v>
      </c>
      <c r="L213" s="14">
        <f t="shared" si="14"/>
        <v>708653.99141630903</v>
      </c>
      <c r="M213" s="14">
        <f t="shared" si="14"/>
        <v>493768.76394849777</v>
      </c>
      <c r="N213" s="14">
        <f t="shared" si="14"/>
        <v>1202422.7553648069</v>
      </c>
      <c r="O213" s="14">
        <f t="shared" si="14"/>
        <v>-959740.0257510728</v>
      </c>
      <c r="P213" s="14"/>
      <c r="Q213" s="14"/>
      <c r="R213" s="14"/>
      <c r="S213" s="14"/>
    </row>
    <row r="214" spans="1:19">
      <c r="A214" s="11" t="s">
        <v>356</v>
      </c>
      <c r="B214" s="11">
        <v>4803</v>
      </c>
      <c r="C214" s="13" t="s">
        <v>337</v>
      </c>
      <c r="D214" s="13" t="s">
        <v>179</v>
      </c>
      <c r="E214" s="13">
        <v>215</v>
      </c>
      <c r="F214" s="13">
        <v>4006.7550000000001</v>
      </c>
      <c r="G214" s="13">
        <v>87146.706999999995</v>
      </c>
      <c r="H214" s="13">
        <v>20717.748000000003</v>
      </c>
      <c r="I214" s="13">
        <v>107864.455</v>
      </c>
      <c r="J214" s="13">
        <f t="shared" si="12"/>
        <v>-103857.7</v>
      </c>
      <c r="K214" s="13">
        <f t="shared" si="14"/>
        <v>18636.069767441859</v>
      </c>
      <c r="L214" s="13">
        <f t="shared" si="14"/>
        <v>405333.52093023254</v>
      </c>
      <c r="M214" s="13">
        <f t="shared" si="14"/>
        <v>96361.618604651187</v>
      </c>
      <c r="N214" s="13">
        <f t="shared" si="14"/>
        <v>501695.13953488372</v>
      </c>
      <c r="O214" s="13">
        <f t="shared" si="14"/>
        <v>-483059.06976744183</v>
      </c>
      <c r="P214" s="14"/>
      <c r="Q214" s="14"/>
      <c r="R214" s="14"/>
      <c r="S214" s="14"/>
    </row>
    <row r="215" spans="1:19">
      <c r="A215" t="s">
        <v>356</v>
      </c>
      <c r="B215">
        <v>5706</v>
      </c>
      <c r="C215" s="14" t="s">
        <v>336</v>
      </c>
      <c r="D215" s="14" t="s">
        <v>189</v>
      </c>
      <c r="E215" s="14">
        <v>204</v>
      </c>
      <c r="F215" s="14">
        <v>0</v>
      </c>
      <c r="G215" s="14">
        <v>0</v>
      </c>
      <c r="H215" s="14">
        <v>134346</v>
      </c>
      <c r="I215" s="14">
        <v>134346</v>
      </c>
      <c r="J215" s="14">
        <f t="shared" si="12"/>
        <v>-134346</v>
      </c>
      <c r="K215" s="14">
        <f t="shared" si="14"/>
        <v>0</v>
      </c>
      <c r="L215" s="14">
        <f t="shared" si="14"/>
        <v>0</v>
      </c>
      <c r="M215" s="14">
        <f t="shared" si="14"/>
        <v>658558.82352941169</v>
      </c>
      <c r="N215" s="14">
        <f t="shared" si="14"/>
        <v>658558.82352941169</v>
      </c>
      <c r="O215" s="14">
        <f t="shared" si="14"/>
        <v>-658558.82352941169</v>
      </c>
      <c r="P215" s="14"/>
      <c r="Q215" s="14"/>
      <c r="R215" s="14"/>
      <c r="S215" s="14"/>
    </row>
    <row r="216" spans="1:19">
      <c r="A216" s="11" t="s">
        <v>356</v>
      </c>
      <c r="B216" s="11">
        <v>4902</v>
      </c>
      <c r="C216" s="13" t="s">
        <v>339</v>
      </c>
      <c r="D216" s="13" t="s">
        <v>181</v>
      </c>
      <c r="E216" s="13">
        <v>109</v>
      </c>
      <c r="F216" s="13">
        <v>790.03500000000008</v>
      </c>
      <c r="G216" s="13">
        <v>42137.954000000005</v>
      </c>
      <c r="H216" s="13">
        <v>17321.619000000002</v>
      </c>
      <c r="I216" s="13">
        <v>59459.573000000004</v>
      </c>
      <c r="J216" s="13">
        <f t="shared" si="12"/>
        <v>-58669.538</v>
      </c>
      <c r="K216" s="13">
        <f t="shared" si="14"/>
        <v>7248.0275229357803</v>
      </c>
      <c r="L216" s="13">
        <f t="shared" si="14"/>
        <v>386586.73394495418</v>
      </c>
      <c r="M216" s="13">
        <f t="shared" si="14"/>
        <v>158913.93577981653</v>
      </c>
      <c r="N216" s="13">
        <f t="shared" si="14"/>
        <v>545500.66972477071</v>
      </c>
      <c r="O216" s="13">
        <f t="shared" si="14"/>
        <v>-538252.64220183482</v>
      </c>
      <c r="P216" s="14"/>
      <c r="Q216" s="14"/>
      <c r="R216" s="14"/>
      <c r="S216" s="14"/>
    </row>
    <row r="217" spans="1:19">
      <c r="A217" t="s">
        <v>356</v>
      </c>
      <c r="B217">
        <v>7505</v>
      </c>
      <c r="C217" s="14" t="s">
        <v>340</v>
      </c>
      <c r="D217" s="14" t="s">
        <v>206</v>
      </c>
      <c r="E217" s="14">
        <v>103</v>
      </c>
      <c r="F217" s="14">
        <v>0</v>
      </c>
      <c r="G217" s="14">
        <v>0</v>
      </c>
      <c r="H217" s="14">
        <v>13980</v>
      </c>
      <c r="I217" s="14">
        <v>13980</v>
      </c>
      <c r="J217" s="14">
        <f t="shared" si="12"/>
        <v>-13980</v>
      </c>
      <c r="K217" s="14">
        <f t="shared" si="14"/>
        <v>0</v>
      </c>
      <c r="L217" s="14">
        <f t="shared" si="14"/>
        <v>0</v>
      </c>
      <c r="M217" s="14">
        <f t="shared" si="14"/>
        <v>135728.15533980582</v>
      </c>
      <c r="N217" s="14">
        <f t="shared" si="14"/>
        <v>135728.15533980582</v>
      </c>
      <c r="O217" s="14">
        <f t="shared" si="14"/>
        <v>-135728.15533980582</v>
      </c>
      <c r="P217" s="14"/>
      <c r="Q217" s="14"/>
      <c r="R217" s="14"/>
      <c r="S217" s="14"/>
    </row>
    <row r="218" spans="1:19">
      <c r="A218" s="11" t="s">
        <v>356</v>
      </c>
      <c r="B218" s="11">
        <v>3713</v>
      </c>
      <c r="C218" s="13" t="s">
        <v>338</v>
      </c>
      <c r="D218" s="13" t="s">
        <v>171</v>
      </c>
      <c r="E218" s="13">
        <v>102</v>
      </c>
      <c r="F218" s="13">
        <v>4367</v>
      </c>
      <c r="G218" s="13">
        <v>88795</v>
      </c>
      <c r="H218" s="13">
        <v>28871</v>
      </c>
      <c r="I218" s="13">
        <v>117666</v>
      </c>
      <c r="J218" s="13">
        <f t="shared" si="12"/>
        <v>-113299</v>
      </c>
      <c r="K218" s="13">
        <f t="shared" si="14"/>
        <v>42813.725490196077</v>
      </c>
      <c r="L218" s="13">
        <f t="shared" si="14"/>
        <v>870539.21568627446</v>
      </c>
      <c r="M218" s="13">
        <f t="shared" si="14"/>
        <v>283049.01960784313</v>
      </c>
      <c r="N218" s="13">
        <f t="shared" si="14"/>
        <v>1153588.2352941176</v>
      </c>
      <c r="O218" s="13">
        <f t="shared" si="14"/>
        <v>-1110774.5098039214</v>
      </c>
      <c r="P218" s="14"/>
      <c r="Q218" s="14"/>
      <c r="R218" s="14"/>
      <c r="S218" s="14"/>
    </row>
    <row r="219" spans="1:19">
      <c r="A219" t="s">
        <v>356</v>
      </c>
      <c r="B219">
        <v>6706</v>
      </c>
      <c r="C219" s="14" t="s">
        <v>341</v>
      </c>
      <c r="D219" s="14" t="s">
        <v>201</v>
      </c>
      <c r="E219" s="14">
        <v>94</v>
      </c>
      <c r="F219" s="14">
        <v>600</v>
      </c>
      <c r="G219" s="14">
        <v>310</v>
      </c>
      <c r="H219" s="14">
        <v>55222</v>
      </c>
      <c r="I219" s="14">
        <v>55532</v>
      </c>
      <c r="J219" s="14">
        <f t="shared" si="12"/>
        <v>-54932</v>
      </c>
      <c r="K219" s="14">
        <f t="shared" si="14"/>
        <v>6382.9787234042551</v>
      </c>
      <c r="L219" s="14">
        <f t="shared" si="14"/>
        <v>3297.872340425532</v>
      </c>
      <c r="M219" s="14">
        <f t="shared" si="14"/>
        <v>587468.08510638296</v>
      </c>
      <c r="N219" s="14">
        <f t="shared" si="14"/>
        <v>590765.95744680858</v>
      </c>
      <c r="O219" s="14">
        <f t="shared" si="14"/>
        <v>-584382.97872340423</v>
      </c>
      <c r="P219" s="14"/>
      <c r="Q219" s="14"/>
      <c r="R219" s="14"/>
      <c r="S219" s="14"/>
    </row>
    <row r="220" spans="1:19">
      <c r="A220" s="11" t="s">
        <v>356</v>
      </c>
      <c r="B220" s="11">
        <v>5611</v>
      </c>
      <c r="C220" s="13" t="s">
        <v>342</v>
      </c>
      <c r="D220" s="13" t="s">
        <v>187</v>
      </c>
      <c r="E220" s="13">
        <v>90</v>
      </c>
      <c r="F220" s="13">
        <v>0</v>
      </c>
      <c r="G220" s="13">
        <v>0</v>
      </c>
      <c r="H220" s="13">
        <v>58826</v>
      </c>
      <c r="I220" s="13">
        <v>58826</v>
      </c>
      <c r="J220" s="13">
        <f t="shared" ref="J220:J224" si="15">F220-I220</f>
        <v>-58826</v>
      </c>
      <c r="K220" s="13">
        <f t="shared" si="14"/>
        <v>0</v>
      </c>
      <c r="L220" s="13">
        <f t="shared" si="14"/>
        <v>0</v>
      </c>
      <c r="M220" s="13">
        <f t="shared" si="14"/>
        <v>653622.22222222225</v>
      </c>
      <c r="N220" s="13">
        <f t="shared" si="14"/>
        <v>653622.22222222225</v>
      </c>
      <c r="O220" s="13">
        <f t="shared" si="14"/>
        <v>-653622.22222222225</v>
      </c>
      <c r="P220" s="14"/>
      <c r="Q220" s="14"/>
      <c r="R220" s="14"/>
      <c r="S220" s="14"/>
    </row>
    <row r="221" spans="1:19">
      <c r="A221" t="s">
        <v>356</v>
      </c>
      <c r="B221">
        <v>3710</v>
      </c>
      <c r="C221" s="14" t="s">
        <v>344</v>
      </c>
      <c r="D221" s="14" t="s">
        <v>169</v>
      </c>
      <c r="E221" s="14">
        <v>79</v>
      </c>
      <c r="F221" s="14">
        <v>0</v>
      </c>
      <c r="G221" s="14">
        <v>0</v>
      </c>
      <c r="H221" s="14">
        <v>39756</v>
      </c>
      <c r="I221" s="14">
        <v>39756</v>
      </c>
      <c r="J221" s="14">
        <f t="shared" si="15"/>
        <v>-39756</v>
      </c>
      <c r="K221" s="14">
        <f t="shared" si="14"/>
        <v>0</v>
      </c>
      <c r="L221" s="14">
        <f t="shared" si="14"/>
        <v>0</v>
      </c>
      <c r="M221" s="14">
        <f t="shared" si="14"/>
        <v>503240.50632911397</v>
      </c>
      <c r="N221" s="14">
        <f t="shared" si="14"/>
        <v>503240.50632911397</v>
      </c>
      <c r="O221" s="14">
        <f t="shared" si="14"/>
        <v>-503240.50632911397</v>
      </c>
      <c r="P221" s="14"/>
      <c r="Q221" s="14"/>
      <c r="R221" s="14"/>
      <c r="S221" s="14"/>
    </row>
    <row r="222" spans="1:19">
      <c r="A222" s="11" t="s">
        <v>356</v>
      </c>
      <c r="B222" s="11">
        <v>6611</v>
      </c>
      <c r="C222" s="13" t="s">
        <v>345</v>
      </c>
      <c r="D222" s="13" t="s">
        <v>199</v>
      </c>
      <c r="E222" s="13">
        <v>61</v>
      </c>
      <c r="F222" s="13">
        <v>0</v>
      </c>
      <c r="G222" s="13">
        <v>0</v>
      </c>
      <c r="H222" s="13">
        <v>6872.3890000000001</v>
      </c>
      <c r="I222" s="13">
        <v>6872.3890000000001</v>
      </c>
      <c r="J222" s="13">
        <f t="shared" si="15"/>
        <v>-6872.3890000000001</v>
      </c>
      <c r="K222" s="13">
        <f t="shared" si="14"/>
        <v>0</v>
      </c>
      <c r="L222" s="13">
        <f t="shared" si="14"/>
        <v>0</v>
      </c>
      <c r="M222" s="13">
        <f t="shared" si="14"/>
        <v>112662.11475409837</v>
      </c>
      <c r="N222" s="13">
        <f t="shared" si="14"/>
        <v>112662.11475409837</v>
      </c>
      <c r="O222" s="13">
        <f t="shared" si="14"/>
        <v>-112662.11475409837</v>
      </c>
      <c r="P222" s="14"/>
      <c r="Q222" s="14"/>
      <c r="R222" s="14"/>
      <c r="S222" s="14"/>
    </row>
    <row r="223" spans="1:19">
      <c r="A223" t="s">
        <v>356</v>
      </c>
      <c r="B223">
        <v>3506</v>
      </c>
      <c r="C223" s="14" t="s">
        <v>343</v>
      </c>
      <c r="D223" s="14" t="s">
        <v>165</v>
      </c>
      <c r="E223" s="14">
        <v>60</v>
      </c>
      <c r="F223" s="14">
        <v>0</v>
      </c>
      <c r="G223" s="14">
        <v>411.61199999999997</v>
      </c>
      <c r="H223" s="14">
        <v>25120.046000000002</v>
      </c>
      <c r="I223" s="14">
        <v>25531.658000000003</v>
      </c>
      <c r="J223" s="14">
        <f t="shared" si="15"/>
        <v>-25531.658000000003</v>
      </c>
      <c r="K223" s="14">
        <f t="shared" si="14"/>
        <v>0</v>
      </c>
      <c r="L223" s="14">
        <f t="shared" si="14"/>
        <v>6860.2</v>
      </c>
      <c r="M223" s="14">
        <f t="shared" si="14"/>
        <v>418667.43333333335</v>
      </c>
      <c r="N223" s="14">
        <f t="shared" si="14"/>
        <v>425527.63333333336</v>
      </c>
      <c r="O223" s="14">
        <f t="shared" si="14"/>
        <v>-425527.63333333336</v>
      </c>
      <c r="P223" s="14"/>
      <c r="Q223" s="14"/>
      <c r="R223" s="14"/>
      <c r="S223" s="14"/>
    </row>
    <row r="224" spans="1:19">
      <c r="A224" s="11" t="s">
        <v>356</v>
      </c>
      <c r="B224" s="11">
        <v>4901</v>
      </c>
      <c r="C224" s="13" t="s">
        <v>346</v>
      </c>
      <c r="D224" s="13" t="s">
        <v>180</v>
      </c>
      <c r="E224" s="13">
        <v>42</v>
      </c>
      <c r="F224" s="13">
        <v>0</v>
      </c>
      <c r="G224" s="13">
        <v>0</v>
      </c>
      <c r="H224" s="13">
        <v>117</v>
      </c>
      <c r="I224" s="13">
        <v>117</v>
      </c>
      <c r="J224" s="13">
        <f t="shared" si="15"/>
        <v>-117</v>
      </c>
      <c r="K224" s="13">
        <f t="shared" si="14"/>
        <v>0</v>
      </c>
      <c r="L224" s="13">
        <f t="shared" si="14"/>
        <v>0</v>
      </c>
      <c r="M224" s="13">
        <f t="shared" si="14"/>
        <v>2785.7142857142858</v>
      </c>
      <c r="N224" s="13">
        <f t="shared" si="14"/>
        <v>2785.7142857142858</v>
      </c>
      <c r="O224" s="13">
        <f t="shared" si="14"/>
        <v>-2785.7142857142858</v>
      </c>
      <c r="P224" s="14"/>
      <c r="Q224" s="14"/>
      <c r="R224" s="14"/>
      <c r="S224" s="14"/>
    </row>
    <row r="225" spans="1:19"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19">
      <c r="E226" s="19">
        <f>SUM(E156:E224)</f>
        <v>376248</v>
      </c>
      <c r="F226" s="19">
        <f t="shared" ref="F226:J226" si="16">SUM(F156:F224)</f>
        <v>15391466.935000004</v>
      </c>
      <c r="G226" s="19">
        <f t="shared" si="16"/>
        <v>130042553.19000003</v>
      </c>
      <c r="H226" s="19">
        <f t="shared" si="16"/>
        <v>69355364.112000048</v>
      </c>
      <c r="I226" s="19">
        <f t="shared" si="16"/>
        <v>199397917.30200011</v>
      </c>
      <c r="J226" s="19">
        <f t="shared" si="16"/>
        <v>-184006450.3670001</v>
      </c>
      <c r="K226" s="19">
        <f t="shared" ref="K226:O226" si="17">(F226/$E226)*1000</f>
        <v>40907.770765558904</v>
      </c>
      <c r="L226" s="19">
        <f t="shared" si="17"/>
        <v>345629.8855807872</v>
      </c>
      <c r="M226" s="19">
        <f t="shared" si="17"/>
        <v>184334.17350258352</v>
      </c>
      <c r="N226" s="19">
        <f t="shared" si="17"/>
        <v>529964.05908337084</v>
      </c>
      <c r="O226" s="19">
        <f t="shared" si="17"/>
        <v>-489056.28831781197</v>
      </c>
      <c r="P226" s="14"/>
      <c r="Q226" s="14"/>
      <c r="R226" s="14"/>
      <c r="S226" s="14"/>
    </row>
    <row r="227" spans="1:19"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19">
      <c r="D228" s="77" t="s">
        <v>75</v>
      </c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19">
      <c r="D229" s="89" t="s">
        <v>269</v>
      </c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19">
      <c r="A230" s="11" t="s">
        <v>357</v>
      </c>
      <c r="B230" s="11">
        <v>0</v>
      </c>
      <c r="C230" s="13" t="s">
        <v>280</v>
      </c>
      <c r="D230" s="13" t="s">
        <v>9</v>
      </c>
      <c r="E230" s="13">
        <v>135688</v>
      </c>
      <c r="F230" s="13">
        <v>294702.57700000005</v>
      </c>
      <c r="G230" s="13">
        <v>1699833.2860000001</v>
      </c>
      <c r="H230" s="13">
        <v>4424256.6940000001</v>
      </c>
      <c r="I230" s="13">
        <v>6124089.9800000004</v>
      </c>
      <c r="J230" s="13">
        <f t="shared" ref="J230:J293" si="18">F230-I230</f>
        <v>-5829387.4030000009</v>
      </c>
      <c r="K230" s="13">
        <f t="shared" ref="K230:O261" si="19">(F230/$E230)*1000</f>
        <v>2171.9133379517721</v>
      </c>
      <c r="L230" s="13">
        <f t="shared" si="19"/>
        <v>12527.513752137256</v>
      </c>
      <c r="M230" s="13">
        <f t="shared" si="19"/>
        <v>32606.101453334119</v>
      </c>
      <c r="N230" s="13">
        <f t="shared" si="19"/>
        <v>45133.615205471382</v>
      </c>
      <c r="O230" s="13">
        <f t="shared" si="19"/>
        <v>-42961.701867519609</v>
      </c>
      <c r="P230" s="14"/>
      <c r="Q230" s="14"/>
      <c r="R230" s="14"/>
      <c r="S230" s="14"/>
    </row>
    <row r="231" spans="1:19">
      <c r="A231" t="s">
        <v>357</v>
      </c>
      <c r="B231">
        <v>1000</v>
      </c>
      <c r="C231" s="14" t="s">
        <v>281</v>
      </c>
      <c r="D231" s="14" t="s">
        <v>154</v>
      </c>
      <c r="E231" s="14">
        <v>38998</v>
      </c>
      <c r="F231" s="14">
        <v>200039.90400000001</v>
      </c>
      <c r="G231" s="14">
        <v>439081.89599999995</v>
      </c>
      <c r="H231" s="14">
        <v>499428.95399999997</v>
      </c>
      <c r="I231" s="14">
        <v>938510.84999999986</v>
      </c>
      <c r="J231" s="14">
        <f t="shared" si="18"/>
        <v>-738470.94599999988</v>
      </c>
      <c r="K231" s="14">
        <f t="shared" si="19"/>
        <v>5129.491358531207</v>
      </c>
      <c r="L231" s="14">
        <f t="shared" si="19"/>
        <v>11259.08754295092</v>
      </c>
      <c r="M231" s="14">
        <f t="shared" si="19"/>
        <v>12806.527360377455</v>
      </c>
      <c r="N231" s="14">
        <f t="shared" si="19"/>
        <v>24065.614903328373</v>
      </c>
      <c r="O231" s="14">
        <f t="shared" si="19"/>
        <v>-18936.123544797167</v>
      </c>
      <c r="P231" s="14"/>
      <c r="Q231" s="14"/>
      <c r="R231" s="14"/>
      <c r="S231" s="14"/>
    </row>
    <row r="232" spans="1:19">
      <c r="A232" s="11" t="s">
        <v>357</v>
      </c>
      <c r="B232" s="11">
        <v>1400</v>
      </c>
      <c r="C232" s="13" t="s">
        <v>282</v>
      </c>
      <c r="D232" s="13" t="s">
        <v>157</v>
      </c>
      <c r="E232" s="13">
        <v>29763</v>
      </c>
      <c r="F232" s="13">
        <v>27733.698</v>
      </c>
      <c r="G232" s="13">
        <v>250601.63</v>
      </c>
      <c r="H232" s="13">
        <v>301617.37</v>
      </c>
      <c r="I232" s="13">
        <v>552219</v>
      </c>
      <c r="J232" s="13">
        <f t="shared" si="18"/>
        <v>-524485.30200000003</v>
      </c>
      <c r="K232" s="13">
        <f t="shared" si="19"/>
        <v>931.81796189900217</v>
      </c>
      <c r="L232" s="13">
        <f t="shared" si="19"/>
        <v>8419.9049154991098</v>
      </c>
      <c r="M232" s="13">
        <f t="shared" si="19"/>
        <v>10133.970701878172</v>
      </c>
      <c r="N232" s="13">
        <f t="shared" si="19"/>
        <v>18553.875617377278</v>
      </c>
      <c r="O232" s="13">
        <f t="shared" si="19"/>
        <v>-17622.057655478278</v>
      </c>
      <c r="P232" s="14"/>
      <c r="Q232" s="14"/>
      <c r="R232" s="14"/>
      <c r="S232" s="14"/>
    </row>
    <row r="233" spans="1:19">
      <c r="A233" t="s">
        <v>357</v>
      </c>
      <c r="B233">
        <v>2000</v>
      </c>
      <c r="C233" s="14" t="s">
        <v>283</v>
      </c>
      <c r="D233" s="14" t="s">
        <v>160</v>
      </c>
      <c r="E233" s="14">
        <v>20416</v>
      </c>
      <c r="F233" s="14">
        <v>58551.481999999996</v>
      </c>
      <c r="G233" s="14">
        <v>224404.36800000002</v>
      </c>
      <c r="H233" s="14">
        <v>289830.77799999987</v>
      </c>
      <c r="I233" s="14">
        <v>514235.14599999989</v>
      </c>
      <c r="J233" s="14">
        <f t="shared" si="18"/>
        <v>-455683.66399999987</v>
      </c>
      <c r="K233" s="14">
        <f t="shared" si="19"/>
        <v>2867.9213362068963</v>
      </c>
      <c r="L233" s="14">
        <f t="shared" si="19"/>
        <v>10991.593260188089</v>
      </c>
      <c r="M233" s="14">
        <f t="shared" si="19"/>
        <v>14196.256759404383</v>
      </c>
      <c r="N233" s="14">
        <f t="shared" si="19"/>
        <v>25187.850019592472</v>
      </c>
      <c r="O233" s="14">
        <f t="shared" si="19"/>
        <v>-22319.928683385573</v>
      </c>
      <c r="P233" s="14"/>
      <c r="Q233" s="14"/>
      <c r="R233" s="14"/>
      <c r="S233" s="14"/>
    </row>
    <row r="234" spans="1:19">
      <c r="A234" s="11" t="s">
        <v>357</v>
      </c>
      <c r="B234" s="11">
        <v>6000</v>
      </c>
      <c r="C234" s="13" t="s">
        <v>1217</v>
      </c>
      <c r="D234" s="13" t="s">
        <v>1195</v>
      </c>
      <c r="E234" s="13">
        <v>19642</v>
      </c>
      <c r="F234" s="13">
        <v>284908.212</v>
      </c>
      <c r="G234" s="13">
        <v>196926.74700000003</v>
      </c>
      <c r="H234" s="13">
        <v>1036844.885</v>
      </c>
      <c r="I234" s="13">
        <v>1233771.632</v>
      </c>
      <c r="J234" s="13">
        <f t="shared" si="18"/>
        <v>-948863.41999999993</v>
      </c>
      <c r="K234" s="13">
        <f t="shared" si="19"/>
        <v>14505.051013135118</v>
      </c>
      <c r="L234" s="13">
        <f t="shared" si="19"/>
        <v>10025.799154872213</v>
      </c>
      <c r="M234" s="13">
        <f t="shared" si="19"/>
        <v>52787.133947663169</v>
      </c>
      <c r="N234" s="13">
        <f t="shared" si="19"/>
        <v>62812.933102535382</v>
      </c>
      <c r="O234" s="13">
        <f t="shared" si="19"/>
        <v>-48307.882089400257</v>
      </c>
      <c r="P234" s="14"/>
      <c r="Q234" s="14"/>
      <c r="R234" s="14"/>
      <c r="S234" s="14"/>
    </row>
    <row r="235" spans="1:19">
      <c r="A235" t="s">
        <v>357</v>
      </c>
      <c r="B235">
        <v>1300</v>
      </c>
      <c r="C235" s="14" t="s">
        <v>284</v>
      </c>
      <c r="D235" s="14" t="s">
        <v>156</v>
      </c>
      <c r="E235" s="14">
        <v>18445</v>
      </c>
      <c r="F235" s="14">
        <v>41233.740999999995</v>
      </c>
      <c r="G235" s="14">
        <v>107302.99099999999</v>
      </c>
      <c r="H235" s="14">
        <v>176092.43999999992</v>
      </c>
      <c r="I235" s="14">
        <v>283395.43099999992</v>
      </c>
      <c r="J235" s="14">
        <f t="shared" si="18"/>
        <v>-242161.68999999994</v>
      </c>
      <c r="K235" s="14">
        <f t="shared" si="19"/>
        <v>2235.4969368392512</v>
      </c>
      <c r="L235" s="14">
        <f t="shared" si="19"/>
        <v>5817.4568175657359</v>
      </c>
      <c r="M235" s="14">
        <f t="shared" si="19"/>
        <v>9546.8929249118955</v>
      </c>
      <c r="N235" s="14">
        <f t="shared" si="19"/>
        <v>15364.349742477632</v>
      </c>
      <c r="O235" s="14">
        <f t="shared" si="19"/>
        <v>-13128.85280563838</v>
      </c>
      <c r="P235" s="14"/>
      <c r="Q235" s="14"/>
      <c r="R235" s="14"/>
      <c r="S235" s="14"/>
    </row>
    <row r="236" spans="1:19">
      <c r="A236" s="11" t="s">
        <v>357</v>
      </c>
      <c r="B236" s="11">
        <v>1604</v>
      </c>
      <c r="C236" s="13" t="s">
        <v>285</v>
      </c>
      <c r="D236" s="13" t="s">
        <v>158</v>
      </c>
      <c r="E236" s="13">
        <v>13024</v>
      </c>
      <c r="F236" s="13">
        <v>7944.0669999999991</v>
      </c>
      <c r="G236" s="13">
        <v>80497.315999999992</v>
      </c>
      <c r="H236" s="13">
        <v>114987.129</v>
      </c>
      <c r="I236" s="13">
        <v>195484.44500000001</v>
      </c>
      <c r="J236" s="13">
        <f t="shared" si="18"/>
        <v>-187540.378</v>
      </c>
      <c r="K236" s="13">
        <f t="shared" si="19"/>
        <v>609.95600429975423</v>
      </c>
      <c r="L236" s="13">
        <f t="shared" si="19"/>
        <v>6180.690724815724</v>
      </c>
      <c r="M236" s="13">
        <f t="shared" si="19"/>
        <v>8828.8643273955768</v>
      </c>
      <c r="N236" s="13">
        <f t="shared" si="19"/>
        <v>15009.555052211303</v>
      </c>
      <c r="O236" s="13">
        <f t="shared" si="19"/>
        <v>-14399.599047911546</v>
      </c>
      <c r="P236" s="14"/>
      <c r="Q236" s="14"/>
      <c r="R236" s="14"/>
      <c r="S236" s="14"/>
    </row>
    <row r="237" spans="1:19">
      <c r="A237" t="s">
        <v>357</v>
      </c>
      <c r="B237">
        <v>8200</v>
      </c>
      <c r="C237" s="14" t="s">
        <v>286</v>
      </c>
      <c r="D237" s="14" t="s">
        <v>208</v>
      </c>
      <c r="E237" s="14">
        <v>10834</v>
      </c>
      <c r="F237" s="14">
        <v>3875.788</v>
      </c>
      <c r="G237" s="14">
        <v>92899.473999999987</v>
      </c>
      <c r="H237" s="14">
        <v>178985.30499999996</v>
      </c>
      <c r="I237" s="14">
        <v>271884.77899999998</v>
      </c>
      <c r="J237" s="14">
        <f t="shared" si="18"/>
        <v>-268008.99099999998</v>
      </c>
      <c r="K237" s="14">
        <f t="shared" si="19"/>
        <v>357.74303119808008</v>
      </c>
      <c r="L237" s="14">
        <f t="shared" si="19"/>
        <v>8574.8083810227054</v>
      </c>
      <c r="M237" s="14">
        <f t="shared" si="19"/>
        <v>16520.703802842898</v>
      </c>
      <c r="N237" s="14">
        <f t="shared" si="19"/>
        <v>25095.512183865605</v>
      </c>
      <c r="O237" s="14">
        <f t="shared" si="19"/>
        <v>-24737.769152667526</v>
      </c>
      <c r="P237" s="14"/>
      <c r="Q237" s="14"/>
      <c r="R237" s="14"/>
      <c r="S237" s="14"/>
    </row>
    <row r="238" spans="1:19">
      <c r="A238" s="11" t="s">
        <v>357</v>
      </c>
      <c r="B238" s="11">
        <v>3000</v>
      </c>
      <c r="C238" s="13" t="s">
        <v>287</v>
      </c>
      <c r="D238" s="13" t="s">
        <v>164</v>
      </c>
      <c r="E238" s="13">
        <v>7841</v>
      </c>
      <c r="F238" s="13">
        <v>9345.753999999999</v>
      </c>
      <c r="G238" s="13">
        <v>67762.08600000001</v>
      </c>
      <c r="H238" s="13">
        <v>170091.54899999997</v>
      </c>
      <c r="I238" s="13">
        <v>237853.63499999998</v>
      </c>
      <c r="J238" s="13">
        <f t="shared" si="18"/>
        <v>-228507.88099999999</v>
      </c>
      <c r="K238" s="13">
        <f t="shared" si="19"/>
        <v>1191.9084300471877</v>
      </c>
      <c r="L238" s="13">
        <f t="shared" si="19"/>
        <v>8642.0209156995297</v>
      </c>
      <c r="M238" s="13">
        <f t="shared" si="19"/>
        <v>21692.583726565485</v>
      </c>
      <c r="N238" s="13">
        <f t="shared" si="19"/>
        <v>30334.604642265014</v>
      </c>
      <c r="O238" s="13">
        <f t="shared" si="19"/>
        <v>-29142.696212217827</v>
      </c>
      <c r="P238" s="14"/>
      <c r="Q238" s="14"/>
      <c r="R238" s="14"/>
      <c r="S238" s="14"/>
    </row>
    <row r="239" spans="1:19">
      <c r="A239" t="s">
        <v>357</v>
      </c>
      <c r="B239">
        <v>7300</v>
      </c>
      <c r="C239" s="14" t="s">
        <v>288</v>
      </c>
      <c r="D239" s="14" t="s">
        <v>203</v>
      </c>
      <c r="E239" s="14">
        <v>5206</v>
      </c>
      <c r="F239" s="14">
        <v>57297.129000000001</v>
      </c>
      <c r="G239" s="14">
        <v>103354.81</v>
      </c>
      <c r="H239" s="14">
        <v>202202.74500000002</v>
      </c>
      <c r="I239" s="14">
        <v>305557.55500000005</v>
      </c>
      <c r="J239" s="14">
        <f t="shared" si="18"/>
        <v>-248260.42600000004</v>
      </c>
      <c r="K239" s="14">
        <f t="shared" si="19"/>
        <v>11005.979446792162</v>
      </c>
      <c r="L239" s="14">
        <f t="shared" si="19"/>
        <v>19853.017671917019</v>
      </c>
      <c r="M239" s="14">
        <f t="shared" si="19"/>
        <v>38840.327506723013</v>
      </c>
      <c r="N239" s="14">
        <f t="shared" si="19"/>
        <v>58693.345178640047</v>
      </c>
      <c r="O239" s="14">
        <f t="shared" si="19"/>
        <v>-47687.36573184788</v>
      </c>
      <c r="P239" s="14"/>
      <c r="Q239" s="14"/>
      <c r="R239" s="14"/>
      <c r="S239" s="14"/>
    </row>
    <row r="240" spans="1:19">
      <c r="A240" s="11" t="s">
        <v>357</v>
      </c>
      <c r="B240" s="11">
        <v>7400</v>
      </c>
      <c r="C240" s="13" t="s">
        <v>289</v>
      </c>
      <c r="D240" s="13" t="s">
        <v>204</v>
      </c>
      <c r="E240" s="13">
        <v>5057</v>
      </c>
      <c r="F240" s="13">
        <v>53964.886000000013</v>
      </c>
      <c r="G240" s="13">
        <v>63231.167999999998</v>
      </c>
      <c r="H240" s="13">
        <v>218945.098</v>
      </c>
      <c r="I240" s="13">
        <v>282176.266</v>
      </c>
      <c r="J240" s="13">
        <f t="shared" si="18"/>
        <v>-228211.38</v>
      </c>
      <c r="K240" s="13">
        <f t="shared" si="19"/>
        <v>10671.324105200714</v>
      </c>
      <c r="L240" s="13">
        <f t="shared" si="19"/>
        <v>12503.69151670951</v>
      </c>
      <c r="M240" s="13">
        <f t="shared" si="19"/>
        <v>43295.451453430884</v>
      </c>
      <c r="N240" s="13">
        <f t="shared" si="19"/>
        <v>55799.142970140405</v>
      </c>
      <c r="O240" s="13">
        <f t="shared" si="19"/>
        <v>-45127.818864939691</v>
      </c>
      <c r="P240" s="14"/>
      <c r="Q240" s="14"/>
      <c r="R240" s="14"/>
      <c r="S240" s="14"/>
    </row>
    <row r="241" spans="1:19">
      <c r="A241" t="s">
        <v>357</v>
      </c>
      <c r="B241">
        <v>1100</v>
      </c>
      <c r="C241" s="14" t="s">
        <v>381</v>
      </c>
      <c r="D241" s="14" t="s">
        <v>155</v>
      </c>
      <c r="E241" s="14">
        <v>4720</v>
      </c>
      <c r="F241" s="14">
        <v>3025.9859999999999</v>
      </c>
      <c r="G241" s="14">
        <v>67472.703999999998</v>
      </c>
      <c r="H241" s="14">
        <v>61753.123000000014</v>
      </c>
      <c r="I241" s="14">
        <v>129225.82700000002</v>
      </c>
      <c r="J241" s="14">
        <f t="shared" si="18"/>
        <v>-126199.84100000001</v>
      </c>
      <c r="K241" s="14">
        <f t="shared" si="19"/>
        <v>641.09872881355932</v>
      </c>
      <c r="L241" s="14">
        <f t="shared" si="19"/>
        <v>14295.06440677966</v>
      </c>
      <c r="M241" s="14">
        <f t="shared" si="19"/>
        <v>13083.288771186444</v>
      </c>
      <c r="N241" s="14">
        <f t="shared" si="19"/>
        <v>27378.353177966106</v>
      </c>
      <c r="O241" s="14">
        <f t="shared" si="19"/>
        <v>-26737.254449152544</v>
      </c>
      <c r="P241" s="14"/>
      <c r="Q241" s="14"/>
      <c r="R241" s="14"/>
      <c r="S241" s="14"/>
    </row>
    <row r="242" spans="1:19">
      <c r="A242" s="11" t="s">
        <v>357</v>
      </c>
      <c r="B242" s="11">
        <v>8000</v>
      </c>
      <c r="C242" s="13" t="s">
        <v>290</v>
      </c>
      <c r="D242" s="13" t="s">
        <v>207</v>
      </c>
      <c r="E242" s="13">
        <v>4414</v>
      </c>
      <c r="F242" s="13">
        <v>113053.622</v>
      </c>
      <c r="G242" s="13">
        <v>130165.19700000001</v>
      </c>
      <c r="H242" s="13">
        <v>161278.01800000001</v>
      </c>
      <c r="I242" s="13">
        <v>291443.21500000003</v>
      </c>
      <c r="J242" s="13">
        <f t="shared" si="18"/>
        <v>-178389.59300000002</v>
      </c>
      <c r="K242" s="13">
        <f t="shared" si="19"/>
        <v>25612.510647938379</v>
      </c>
      <c r="L242" s="13">
        <f t="shared" si="19"/>
        <v>29489.170140462167</v>
      </c>
      <c r="M242" s="13">
        <f t="shared" si="19"/>
        <v>36537.838241957412</v>
      </c>
      <c r="N242" s="13">
        <f t="shared" si="19"/>
        <v>66027.008382419575</v>
      </c>
      <c r="O242" s="13">
        <f t="shared" si="19"/>
        <v>-40414.4977344812</v>
      </c>
      <c r="P242" s="14"/>
      <c r="Q242" s="14"/>
      <c r="R242" s="14"/>
      <c r="S242" s="14"/>
    </row>
    <row r="243" spans="1:19">
      <c r="A243" t="s">
        <v>357</v>
      </c>
      <c r="B243">
        <v>5200</v>
      </c>
      <c r="C243" s="14" t="s">
        <v>291</v>
      </c>
      <c r="D243" s="14" t="s">
        <v>183</v>
      </c>
      <c r="E243" s="14">
        <v>4090</v>
      </c>
      <c r="F243" s="14">
        <v>83972.582999999984</v>
      </c>
      <c r="G243" s="14">
        <v>127270.674</v>
      </c>
      <c r="H243" s="14">
        <v>141988.93500000003</v>
      </c>
      <c r="I243" s="14">
        <v>269259.60900000005</v>
      </c>
      <c r="J243" s="14">
        <f t="shared" si="18"/>
        <v>-185287.02600000007</v>
      </c>
      <c r="K243" s="14">
        <f t="shared" si="19"/>
        <v>20531.19388753056</v>
      </c>
      <c r="L243" s="14">
        <f t="shared" si="19"/>
        <v>31117.524205378973</v>
      </c>
      <c r="M243" s="14">
        <f t="shared" si="19"/>
        <v>34716.121026894878</v>
      </c>
      <c r="N243" s="14">
        <f t="shared" si="19"/>
        <v>65833.645232273848</v>
      </c>
      <c r="O243" s="14">
        <f t="shared" si="19"/>
        <v>-45302.451344743298</v>
      </c>
      <c r="P243" s="14"/>
      <c r="Q243" s="14"/>
      <c r="R243" s="14"/>
      <c r="S243" s="14"/>
    </row>
    <row r="244" spans="1:19">
      <c r="A244" s="11" t="s">
        <v>357</v>
      </c>
      <c r="B244" s="11">
        <v>3609</v>
      </c>
      <c r="C244" s="13" t="s">
        <v>293</v>
      </c>
      <c r="D244" s="13" t="s">
        <v>167</v>
      </c>
      <c r="E244" s="13">
        <v>3868</v>
      </c>
      <c r="F244" s="13">
        <v>15710.881000000001</v>
      </c>
      <c r="G244" s="13">
        <v>79395.485000000001</v>
      </c>
      <c r="H244" s="13">
        <v>88033.267000000007</v>
      </c>
      <c r="I244" s="13">
        <v>167428.75200000001</v>
      </c>
      <c r="J244" s="13">
        <f t="shared" si="18"/>
        <v>-151717.87100000001</v>
      </c>
      <c r="K244" s="13">
        <f t="shared" si="19"/>
        <v>4061.7582730093077</v>
      </c>
      <c r="L244" s="13">
        <f t="shared" si="19"/>
        <v>20526.237073422959</v>
      </c>
      <c r="M244" s="13">
        <f t="shared" si="19"/>
        <v>22759.376163391935</v>
      </c>
      <c r="N244" s="13">
        <f t="shared" si="19"/>
        <v>43285.613236814897</v>
      </c>
      <c r="O244" s="13">
        <f t="shared" si="19"/>
        <v>-39223.854963805585</v>
      </c>
      <c r="P244" s="14"/>
      <c r="Q244" s="14"/>
      <c r="R244" s="14"/>
      <c r="S244" s="14"/>
    </row>
    <row r="245" spans="1:19">
      <c r="A245" t="s">
        <v>357</v>
      </c>
      <c r="B245">
        <v>4200</v>
      </c>
      <c r="C245" s="14" t="s">
        <v>292</v>
      </c>
      <c r="D245" s="14" t="s">
        <v>175</v>
      </c>
      <c r="E245" s="14">
        <v>3840</v>
      </c>
      <c r="F245" s="14">
        <v>22777.126</v>
      </c>
      <c r="G245" s="14">
        <v>71097.804000000004</v>
      </c>
      <c r="H245" s="14">
        <v>126766.04100000001</v>
      </c>
      <c r="I245" s="14">
        <v>197863.84500000003</v>
      </c>
      <c r="J245" s="14">
        <f t="shared" si="18"/>
        <v>-175086.71900000004</v>
      </c>
      <c r="K245" s="14">
        <f t="shared" si="19"/>
        <v>5931.5432291666666</v>
      </c>
      <c r="L245" s="14">
        <f t="shared" si="19"/>
        <v>18515.053125000002</v>
      </c>
      <c r="M245" s="14">
        <f t="shared" si="19"/>
        <v>33011.989843750001</v>
      </c>
      <c r="N245" s="14">
        <f t="shared" si="19"/>
        <v>51527.042968750007</v>
      </c>
      <c r="O245" s="14">
        <f t="shared" si="19"/>
        <v>-45595.499739583349</v>
      </c>
      <c r="P245" s="14"/>
      <c r="Q245" s="14"/>
      <c r="R245" s="14"/>
      <c r="S245" s="14"/>
    </row>
    <row r="246" spans="1:19">
      <c r="A246" s="11" t="s">
        <v>357</v>
      </c>
      <c r="B246" s="11">
        <v>2510</v>
      </c>
      <c r="C246" s="13" t="s">
        <v>294</v>
      </c>
      <c r="D246" s="13" t="s">
        <v>163</v>
      </c>
      <c r="E246" s="13">
        <v>3753</v>
      </c>
      <c r="F246" s="13">
        <v>6811.9639999999999</v>
      </c>
      <c r="G246" s="13">
        <v>16160.074000000002</v>
      </c>
      <c r="H246" s="13">
        <v>62051.750999999989</v>
      </c>
      <c r="I246" s="13">
        <v>78211.824999999997</v>
      </c>
      <c r="J246" s="13">
        <f t="shared" si="18"/>
        <v>-71399.861000000004</v>
      </c>
      <c r="K246" s="13">
        <f t="shared" si="19"/>
        <v>1815.0716759925394</v>
      </c>
      <c r="L246" s="13">
        <f t="shared" si="19"/>
        <v>4305.9083399946712</v>
      </c>
      <c r="M246" s="13">
        <f t="shared" si="19"/>
        <v>16533.906474820142</v>
      </c>
      <c r="N246" s="13">
        <f t="shared" si="19"/>
        <v>20839.814814814814</v>
      </c>
      <c r="O246" s="13">
        <f t="shared" si="19"/>
        <v>-19024.743138822276</v>
      </c>
      <c r="P246" s="14"/>
      <c r="Q246" s="14"/>
      <c r="R246" s="14"/>
      <c r="S246" s="14"/>
    </row>
    <row r="247" spans="1:19">
      <c r="A247" t="s">
        <v>357</v>
      </c>
      <c r="B247">
        <v>2300</v>
      </c>
      <c r="C247" s="14" t="s">
        <v>295</v>
      </c>
      <c r="D247" s="14" t="s">
        <v>161</v>
      </c>
      <c r="E247" s="14">
        <v>3585</v>
      </c>
      <c r="F247" s="14">
        <v>8469.0789999999997</v>
      </c>
      <c r="G247" s="14">
        <v>43820.233999999997</v>
      </c>
      <c r="H247" s="14">
        <v>81389.938999999955</v>
      </c>
      <c r="I247" s="14">
        <v>125210.17299999995</v>
      </c>
      <c r="J247" s="14">
        <f t="shared" si="18"/>
        <v>-116741.09399999995</v>
      </c>
      <c r="K247" s="14">
        <f t="shared" si="19"/>
        <v>2362.3651324965135</v>
      </c>
      <c r="L247" s="14">
        <f t="shared" si="19"/>
        <v>12223.217294281729</v>
      </c>
      <c r="M247" s="14">
        <f t="shared" si="19"/>
        <v>22702.911854951173</v>
      </c>
      <c r="N247" s="14">
        <f t="shared" si="19"/>
        <v>34926.129149232896</v>
      </c>
      <c r="O247" s="14">
        <f t="shared" si="19"/>
        <v>-32563.764016736386</v>
      </c>
      <c r="P247" s="14"/>
      <c r="Q247" s="14"/>
      <c r="R247" s="14"/>
      <c r="S247" s="14"/>
    </row>
    <row r="248" spans="1:19">
      <c r="A248" s="11" t="s">
        <v>357</v>
      </c>
      <c r="B248" s="11">
        <v>6100</v>
      </c>
      <c r="C248" s="13" t="s">
        <v>296</v>
      </c>
      <c r="D248" s="13" t="s">
        <v>191</v>
      </c>
      <c r="E248" s="13">
        <v>3041</v>
      </c>
      <c r="F248" s="13">
        <v>3317.471</v>
      </c>
      <c r="G248" s="13">
        <v>8612.7150000000001</v>
      </c>
      <c r="H248" s="13">
        <v>70305.01400000001</v>
      </c>
      <c r="I248" s="13">
        <v>78917.729000000007</v>
      </c>
      <c r="J248" s="13">
        <f t="shared" si="18"/>
        <v>-75600.258000000002</v>
      </c>
      <c r="K248" s="13">
        <f t="shared" si="19"/>
        <v>1090.9145018086156</v>
      </c>
      <c r="L248" s="13">
        <f t="shared" si="19"/>
        <v>2832.1982900361722</v>
      </c>
      <c r="M248" s="13">
        <f t="shared" si="19"/>
        <v>23119.044393291686</v>
      </c>
      <c r="N248" s="13">
        <f t="shared" si="19"/>
        <v>25951.242683327855</v>
      </c>
      <c r="O248" s="13">
        <f t="shared" si="19"/>
        <v>-24860.328181519235</v>
      </c>
      <c r="P248" s="14"/>
      <c r="Q248" s="14"/>
      <c r="R248" s="14"/>
      <c r="S248" s="14"/>
    </row>
    <row r="249" spans="1:19">
      <c r="A249" t="s">
        <v>357</v>
      </c>
      <c r="B249">
        <v>8716</v>
      </c>
      <c r="C249" s="14" t="s">
        <v>297</v>
      </c>
      <c r="D249" s="14" t="s">
        <v>216</v>
      </c>
      <c r="E249" s="14">
        <v>2984</v>
      </c>
      <c r="F249" s="14">
        <v>987.53599999999994</v>
      </c>
      <c r="G249" s="14">
        <v>25934.957999999999</v>
      </c>
      <c r="H249" s="14">
        <v>49342.689000000006</v>
      </c>
      <c r="I249" s="14">
        <v>75277.646999999997</v>
      </c>
      <c r="J249" s="14">
        <f t="shared" si="18"/>
        <v>-74290.111000000004</v>
      </c>
      <c r="K249" s="14">
        <f t="shared" si="19"/>
        <v>330.94369973190345</v>
      </c>
      <c r="L249" s="14">
        <f t="shared" si="19"/>
        <v>8691.3398123324387</v>
      </c>
      <c r="M249" s="14">
        <f t="shared" si="19"/>
        <v>16535.75368632708</v>
      </c>
      <c r="N249" s="14">
        <f t="shared" si="19"/>
        <v>25227.093498659517</v>
      </c>
      <c r="O249" s="14">
        <f t="shared" si="19"/>
        <v>-24896.149798927618</v>
      </c>
      <c r="P249" s="14"/>
      <c r="Q249" s="14"/>
      <c r="R249" s="14"/>
      <c r="S249" s="14"/>
    </row>
    <row r="250" spans="1:19">
      <c r="A250" s="11" t="s">
        <v>357</v>
      </c>
      <c r="B250" s="11">
        <v>8717</v>
      </c>
      <c r="C250" s="13" t="s">
        <v>299</v>
      </c>
      <c r="D250" s="13" t="s">
        <v>217</v>
      </c>
      <c r="E250" s="13">
        <v>2481</v>
      </c>
      <c r="F250" s="13">
        <v>3770.9469999999997</v>
      </c>
      <c r="G250" s="13">
        <v>11612.858</v>
      </c>
      <c r="H250" s="13">
        <v>67229.65800000001</v>
      </c>
      <c r="I250" s="13">
        <v>78842.516000000003</v>
      </c>
      <c r="J250" s="13">
        <f t="shared" si="18"/>
        <v>-75071.569000000003</v>
      </c>
      <c r="K250" s="13">
        <f t="shared" si="19"/>
        <v>1519.9302700523981</v>
      </c>
      <c r="L250" s="13">
        <f t="shared" si="19"/>
        <v>4680.7166465135024</v>
      </c>
      <c r="M250" s="13">
        <f t="shared" si="19"/>
        <v>27097.806529625155</v>
      </c>
      <c r="N250" s="13">
        <f t="shared" si="19"/>
        <v>31778.523176138657</v>
      </c>
      <c r="O250" s="13">
        <f t="shared" si="19"/>
        <v>-30258.592906086258</v>
      </c>
      <c r="P250" s="14"/>
      <c r="Q250" s="14"/>
      <c r="R250" s="14"/>
      <c r="S250" s="14"/>
    </row>
    <row r="251" spans="1:19">
      <c r="A251" t="s">
        <v>357</v>
      </c>
      <c r="B251">
        <v>8401</v>
      </c>
      <c r="C251" s="14" t="s">
        <v>298</v>
      </c>
      <c r="D251" s="14" t="s">
        <v>209</v>
      </c>
      <c r="E251" s="14">
        <v>2450</v>
      </c>
      <c r="F251" s="14">
        <v>16158.038</v>
      </c>
      <c r="G251" s="14">
        <v>72857.316000000006</v>
      </c>
      <c r="H251" s="14">
        <v>47819.324999999997</v>
      </c>
      <c r="I251" s="14">
        <v>120676.641</v>
      </c>
      <c r="J251" s="14">
        <f t="shared" si="18"/>
        <v>-104518.603</v>
      </c>
      <c r="K251" s="14">
        <f t="shared" si="19"/>
        <v>6595.1175510204084</v>
      </c>
      <c r="L251" s="14">
        <f t="shared" si="19"/>
        <v>29737.68</v>
      </c>
      <c r="M251" s="14">
        <f t="shared" si="19"/>
        <v>19518.091836734693</v>
      </c>
      <c r="N251" s="14">
        <f t="shared" si="19"/>
        <v>49255.771836734697</v>
      </c>
      <c r="O251" s="14">
        <f t="shared" si="19"/>
        <v>-42660.654285714285</v>
      </c>
      <c r="P251" s="14"/>
      <c r="Q251" s="14"/>
      <c r="R251" s="14"/>
      <c r="S251" s="14"/>
    </row>
    <row r="252" spans="1:19">
      <c r="A252" s="11" t="s">
        <v>357</v>
      </c>
      <c r="B252" s="11">
        <v>8613</v>
      </c>
      <c r="C252" s="13" t="s">
        <v>301</v>
      </c>
      <c r="D252" s="13" t="s">
        <v>213</v>
      </c>
      <c r="E252" s="13">
        <v>1971</v>
      </c>
      <c r="F252" s="13">
        <v>16960.099000000002</v>
      </c>
      <c r="G252" s="13">
        <v>16642.546000000002</v>
      </c>
      <c r="H252" s="13">
        <v>147333.14899999998</v>
      </c>
      <c r="I252" s="13">
        <v>163975.69499999998</v>
      </c>
      <c r="J252" s="13">
        <f t="shared" si="18"/>
        <v>-147015.59599999996</v>
      </c>
      <c r="K252" s="13">
        <f t="shared" si="19"/>
        <v>8604.8193810248631</v>
      </c>
      <c r="L252" s="13">
        <f t="shared" si="19"/>
        <v>8443.7067478437366</v>
      </c>
      <c r="M252" s="13">
        <f t="shared" si="19"/>
        <v>74750.456113647888</v>
      </c>
      <c r="N252" s="13">
        <f t="shared" si="19"/>
        <v>83194.162861491626</v>
      </c>
      <c r="O252" s="13">
        <f t="shared" si="19"/>
        <v>-74589.343480466749</v>
      </c>
      <c r="P252" s="14"/>
      <c r="Q252" s="14"/>
      <c r="R252" s="14"/>
      <c r="S252" s="14"/>
    </row>
    <row r="253" spans="1:19">
      <c r="A253" t="s">
        <v>357</v>
      </c>
      <c r="B253">
        <v>6250</v>
      </c>
      <c r="C253" s="14" t="s">
        <v>300</v>
      </c>
      <c r="D253" s="14" t="s">
        <v>192</v>
      </c>
      <c r="E253" s="14">
        <v>1966</v>
      </c>
      <c r="F253" s="14">
        <v>4070.194</v>
      </c>
      <c r="G253" s="14">
        <v>40881.345999999998</v>
      </c>
      <c r="H253" s="14">
        <v>46134.162000000004</v>
      </c>
      <c r="I253" s="14">
        <v>87015.508000000002</v>
      </c>
      <c r="J253" s="14">
        <f t="shared" si="18"/>
        <v>-82945.313999999998</v>
      </c>
      <c r="K253" s="14">
        <f t="shared" si="19"/>
        <v>2070.2919633774163</v>
      </c>
      <c r="L253" s="14">
        <f t="shared" si="19"/>
        <v>20794.173957273648</v>
      </c>
      <c r="M253" s="14">
        <f t="shared" si="19"/>
        <v>23466.003051881995</v>
      </c>
      <c r="N253" s="14">
        <f t="shared" si="19"/>
        <v>44260.177009155646</v>
      </c>
      <c r="O253" s="14">
        <f t="shared" si="19"/>
        <v>-42189.885045778225</v>
      </c>
      <c r="P253" s="14"/>
      <c r="Q253" s="14"/>
      <c r="R253" s="14"/>
      <c r="S253" s="14"/>
    </row>
    <row r="254" spans="1:19">
      <c r="A254" s="11" t="s">
        <v>357</v>
      </c>
      <c r="B254" s="11">
        <v>6400</v>
      </c>
      <c r="C254" s="13" t="s">
        <v>302</v>
      </c>
      <c r="D254" s="13" t="s">
        <v>193</v>
      </c>
      <c r="E254" s="13">
        <v>1860</v>
      </c>
      <c r="F254" s="13">
        <v>2509.8330000000001</v>
      </c>
      <c r="G254" s="13">
        <v>36761.921999999999</v>
      </c>
      <c r="H254" s="13">
        <v>67866.798000000024</v>
      </c>
      <c r="I254" s="13">
        <v>104628.72000000003</v>
      </c>
      <c r="J254" s="13">
        <f t="shared" si="18"/>
        <v>-102118.88700000003</v>
      </c>
      <c r="K254" s="13">
        <f t="shared" si="19"/>
        <v>1349.3725806451614</v>
      </c>
      <c r="L254" s="13">
        <f t="shared" si="19"/>
        <v>19764.474193548387</v>
      </c>
      <c r="M254" s="13">
        <f t="shared" si="19"/>
        <v>36487.525806451631</v>
      </c>
      <c r="N254" s="13">
        <f t="shared" si="19"/>
        <v>56252.000000000015</v>
      </c>
      <c r="O254" s="13">
        <f t="shared" si="19"/>
        <v>-54902.62741935486</v>
      </c>
      <c r="P254" s="14"/>
      <c r="Q254" s="14"/>
      <c r="R254" s="14"/>
      <c r="S254" s="14"/>
    </row>
    <row r="255" spans="1:19">
      <c r="A255" t="s">
        <v>357</v>
      </c>
      <c r="B255">
        <v>8614</v>
      </c>
      <c r="C255" s="14" t="s">
        <v>303</v>
      </c>
      <c r="D255" s="14" t="s">
        <v>214</v>
      </c>
      <c r="E255" s="14">
        <v>1810</v>
      </c>
      <c r="F255" s="14">
        <v>120.503</v>
      </c>
      <c r="G255" s="14">
        <v>0</v>
      </c>
      <c r="H255" s="14">
        <v>9409.0889999999999</v>
      </c>
      <c r="I255" s="14">
        <v>9409.0889999999999</v>
      </c>
      <c r="J255" s="14">
        <f t="shared" si="18"/>
        <v>-9288.5859999999993</v>
      </c>
      <c r="K255" s="14">
        <f t="shared" si="19"/>
        <v>66.576243093922656</v>
      </c>
      <c r="L255" s="14">
        <f t="shared" si="19"/>
        <v>0</v>
      </c>
      <c r="M255" s="14">
        <f t="shared" si="19"/>
        <v>5198.3917127071818</v>
      </c>
      <c r="N255" s="14">
        <f t="shared" si="19"/>
        <v>5198.3917127071818</v>
      </c>
      <c r="O255" s="14">
        <f t="shared" si="19"/>
        <v>-5131.8154696132588</v>
      </c>
      <c r="P255" s="14"/>
      <c r="Q255" s="14"/>
      <c r="R255" s="14"/>
      <c r="S255" s="14"/>
    </row>
    <row r="256" spans="1:19">
      <c r="A256" s="11" t="s">
        <v>357</v>
      </c>
      <c r="B256" s="11">
        <v>3714</v>
      </c>
      <c r="C256" s="13" t="s">
        <v>304</v>
      </c>
      <c r="D256" s="13" t="s">
        <v>172</v>
      </c>
      <c r="E256" s="13">
        <v>1666</v>
      </c>
      <c r="F256" s="13">
        <v>828.04</v>
      </c>
      <c r="G256" s="13">
        <v>5924.0590000000002</v>
      </c>
      <c r="H256" s="13">
        <v>59054.908000000003</v>
      </c>
      <c r="I256" s="13">
        <v>64978.967000000004</v>
      </c>
      <c r="J256" s="13">
        <f t="shared" si="18"/>
        <v>-64150.927000000003</v>
      </c>
      <c r="K256" s="13">
        <f t="shared" si="19"/>
        <v>497.02280912364944</v>
      </c>
      <c r="L256" s="13">
        <f t="shared" si="19"/>
        <v>3555.8577430972391</v>
      </c>
      <c r="M256" s="13">
        <f t="shared" si="19"/>
        <v>35447.123649459783</v>
      </c>
      <c r="N256" s="13">
        <f t="shared" si="19"/>
        <v>39002.981392557027</v>
      </c>
      <c r="O256" s="13">
        <f t="shared" si="19"/>
        <v>-38505.958583433377</v>
      </c>
      <c r="P256" s="14"/>
      <c r="Q256" s="14"/>
      <c r="R256" s="14"/>
      <c r="S256" s="14"/>
    </row>
    <row r="257" spans="1:19">
      <c r="A257" t="s">
        <v>357</v>
      </c>
      <c r="B257">
        <v>2506</v>
      </c>
      <c r="C257" s="14" t="s">
        <v>305</v>
      </c>
      <c r="D257" s="14" t="s">
        <v>162</v>
      </c>
      <c r="E257" s="14">
        <v>1354</v>
      </c>
      <c r="F257" s="14">
        <v>476.50900000000001</v>
      </c>
      <c r="G257" s="14">
        <v>15989.123</v>
      </c>
      <c r="H257" s="14">
        <v>26001.754000000001</v>
      </c>
      <c r="I257" s="14">
        <v>41990.877</v>
      </c>
      <c r="J257" s="14">
        <f t="shared" si="18"/>
        <v>-41514.368000000002</v>
      </c>
      <c r="K257" s="14">
        <f t="shared" si="19"/>
        <v>351.92688330871493</v>
      </c>
      <c r="L257" s="14">
        <f t="shared" si="19"/>
        <v>11808.80576070901</v>
      </c>
      <c r="M257" s="14">
        <f t="shared" si="19"/>
        <v>19203.658788774002</v>
      </c>
      <c r="N257" s="14">
        <f t="shared" si="19"/>
        <v>31012.464549483015</v>
      </c>
      <c r="O257" s="14">
        <f t="shared" si="19"/>
        <v>-30660.537666174299</v>
      </c>
      <c r="P257" s="14"/>
      <c r="Q257" s="14"/>
      <c r="R257" s="14"/>
      <c r="S257" s="14"/>
    </row>
    <row r="258" spans="1:19">
      <c r="A258" s="11" t="s">
        <v>357</v>
      </c>
      <c r="B258" s="11">
        <v>5508</v>
      </c>
      <c r="C258" s="13" t="s">
        <v>306</v>
      </c>
      <c r="D258" s="13" t="s">
        <v>184</v>
      </c>
      <c r="E258" s="13">
        <v>1226</v>
      </c>
      <c r="F258" s="13">
        <v>36833.296000000002</v>
      </c>
      <c r="G258" s="13">
        <v>42139.184999999998</v>
      </c>
      <c r="H258" s="13">
        <v>65873.319000000003</v>
      </c>
      <c r="I258" s="13">
        <v>108012.504</v>
      </c>
      <c r="J258" s="13">
        <f t="shared" si="18"/>
        <v>-71179.207999999999</v>
      </c>
      <c r="K258" s="13">
        <f t="shared" si="19"/>
        <v>30043.471451876019</v>
      </c>
      <c r="L258" s="13">
        <f t="shared" si="19"/>
        <v>34371.276508972267</v>
      </c>
      <c r="M258" s="13">
        <f t="shared" si="19"/>
        <v>53730.276508972267</v>
      </c>
      <c r="N258" s="13">
        <f t="shared" si="19"/>
        <v>88101.553017944534</v>
      </c>
      <c r="O258" s="13">
        <f t="shared" si="19"/>
        <v>-58058.081566068518</v>
      </c>
      <c r="P258" s="14"/>
      <c r="Q258" s="14"/>
      <c r="R258" s="14"/>
      <c r="S258" s="14"/>
    </row>
    <row r="259" spans="1:19">
      <c r="A259" t="s">
        <v>357</v>
      </c>
      <c r="B259">
        <v>3711</v>
      </c>
      <c r="C259" s="14" t="s">
        <v>307</v>
      </c>
      <c r="D259" s="14" t="s">
        <v>170</v>
      </c>
      <c r="E259" s="14">
        <v>1211</v>
      </c>
      <c r="F259" s="14">
        <v>31410.956999999999</v>
      </c>
      <c r="G259" s="14">
        <v>32451.582000000002</v>
      </c>
      <c r="H259" s="14">
        <v>62329.055999999997</v>
      </c>
      <c r="I259" s="14">
        <v>94780.638000000006</v>
      </c>
      <c r="J259" s="14">
        <f t="shared" si="18"/>
        <v>-63369.681000000011</v>
      </c>
      <c r="K259" s="14">
        <f t="shared" si="19"/>
        <v>25938.03220478943</v>
      </c>
      <c r="L259" s="14">
        <f t="shared" si="19"/>
        <v>26797.342691990092</v>
      </c>
      <c r="M259" s="14">
        <f t="shared" si="19"/>
        <v>51469.080099091654</v>
      </c>
      <c r="N259" s="14">
        <f t="shared" si="19"/>
        <v>78266.422791081757</v>
      </c>
      <c r="O259" s="14">
        <f t="shared" si="19"/>
        <v>-52328.390586292327</v>
      </c>
      <c r="P259" s="14"/>
      <c r="Q259" s="14"/>
      <c r="R259" s="14"/>
      <c r="S259" s="14"/>
    </row>
    <row r="260" spans="1:19">
      <c r="A260" s="11" t="s">
        <v>357</v>
      </c>
      <c r="B260" s="11">
        <v>8721</v>
      </c>
      <c r="C260" s="13" t="s">
        <v>308</v>
      </c>
      <c r="D260" s="13" t="s">
        <v>220</v>
      </c>
      <c r="E260" s="13">
        <v>1164</v>
      </c>
      <c r="F260" s="13">
        <v>43806.301999999996</v>
      </c>
      <c r="G260" s="13">
        <v>25675.592999999997</v>
      </c>
      <c r="H260" s="13">
        <v>72670.51400000001</v>
      </c>
      <c r="I260" s="13">
        <v>98346.107000000004</v>
      </c>
      <c r="J260" s="13">
        <f t="shared" si="18"/>
        <v>-54539.805000000008</v>
      </c>
      <c r="K260" s="13">
        <f t="shared" si="19"/>
        <v>37634.28006872852</v>
      </c>
      <c r="L260" s="13">
        <f t="shared" si="19"/>
        <v>22058.069587628863</v>
      </c>
      <c r="M260" s="13">
        <f t="shared" si="19"/>
        <v>62431.713058419256</v>
      </c>
      <c r="N260" s="13">
        <f t="shared" si="19"/>
        <v>84489.782646048116</v>
      </c>
      <c r="O260" s="13">
        <f t="shared" si="19"/>
        <v>-46855.502577319588</v>
      </c>
      <c r="P260" s="14"/>
      <c r="Q260" s="14"/>
      <c r="R260" s="14"/>
      <c r="S260" s="14"/>
    </row>
    <row r="261" spans="1:19">
      <c r="A261" t="s">
        <v>357</v>
      </c>
      <c r="B261">
        <v>4607</v>
      </c>
      <c r="C261" s="14" t="s">
        <v>310</v>
      </c>
      <c r="D261" s="14" t="s">
        <v>178</v>
      </c>
      <c r="E261" s="14">
        <v>1131</v>
      </c>
      <c r="F261" s="14">
        <v>4201.5469999999996</v>
      </c>
      <c r="G261" s="14">
        <v>16795.495000000003</v>
      </c>
      <c r="H261" s="14">
        <v>42324.53100000001</v>
      </c>
      <c r="I261" s="14">
        <v>59120.026000000013</v>
      </c>
      <c r="J261" s="14">
        <f t="shared" si="18"/>
        <v>-54918.479000000014</v>
      </c>
      <c r="K261" s="14">
        <f t="shared" si="19"/>
        <v>3714.8956675508398</v>
      </c>
      <c r="L261" s="14">
        <f t="shared" si="19"/>
        <v>14850.128205128207</v>
      </c>
      <c r="M261" s="14">
        <f t="shared" si="19"/>
        <v>37422.220159151198</v>
      </c>
      <c r="N261" s="14">
        <f t="shared" si="19"/>
        <v>52272.348364279409</v>
      </c>
      <c r="O261" s="14">
        <f t="shared" si="19"/>
        <v>-48557.452696728571</v>
      </c>
      <c r="P261" s="14"/>
      <c r="Q261" s="14"/>
      <c r="R261" s="14"/>
      <c r="S261" s="14"/>
    </row>
    <row r="262" spans="1:19">
      <c r="A262" s="11" t="s">
        <v>357</v>
      </c>
      <c r="B262" s="11">
        <v>6513</v>
      </c>
      <c r="C262" s="13" t="s">
        <v>309</v>
      </c>
      <c r="D262" s="13" t="s">
        <v>194</v>
      </c>
      <c r="E262" s="13">
        <v>1119</v>
      </c>
      <c r="F262" s="13">
        <v>5819.6929999999993</v>
      </c>
      <c r="G262" s="13">
        <v>10858.669</v>
      </c>
      <c r="H262" s="13">
        <v>42280.424000000014</v>
      </c>
      <c r="I262" s="13">
        <v>53139.093000000015</v>
      </c>
      <c r="J262" s="13">
        <f t="shared" si="18"/>
        <v>-47319.400000000016</v>
      </c>
      <c r="K262" s="13">
        <f t="shared" ref="K262:O298" si="20">(F262/$E262)*1000</f>
        <v>5200.7980339588912</v>
      </c>
      <c r="L262" s="13">
        <f t="shared" si="20"/>
        <v>9703.9043789097414</v>
      </c>
      <c r="M262" s="13">
        <f t="shared" si="20"/>
        <v>37784.114387846304</v>
      </c>
      <c r="N262" s="13">
        <f t="shared" si="20"/>
        <v>47488.018766756046</v>
      </c>
      <c r="O262" s="13">
        <f t="shared" si="20"/>
        <v>-42287.220732797156</v>
      </c>
      <c r="P262" s="14"/>
      <c r="Q262" s="14"/>
      <c r="R262" s="14"/>
      <c r="S262" s="14"/>
    </row>
    <row r="263" spans="1:19">
      <c r="A263" t="s">
        <v>357</v>
      </c>
      <c r="B263">
        <v>4100</v>
      </c>
      <c r="C263" s="14" t="s">
        <v>311</v>
      </c>
      <c r="D263" s="14" t="s">
        <v>174</v>
      </c>
      <c r="E263" s="14">
        <v>956</v>
      </c>
      <c r="F263" s="14">
        <v>9096.8149999999987</v>
      </c>
      <c r="G263" s="14">
        <v>2774.59</v>
      </c>
      <c r="H263" s="14">
        <v>21005.039999999997</v>
      </c>
      <c r="I263" s="14">
        <v>23779.629999999997</v>
      </c>
      <c r="J263" s="14">
        <f t="shared" si="18"/>
        <v>-14682.814999999999</v>
      </c>
      <c r="K263" s="14">
        <f t="shared" si="20"/>
        <v>9515.4968619246847</v>
      </c>
      <c r="L263" s="14">
        <f t="shared" si="20"/>
        <v>2902.2907949790797</v>
      </c>
      <c r="M263" s="14">
        <f t="shared" si="20"/>
        <v>21971.799163179912</v>
      </c>
      <c r="N263" s="14">
        <f t="shared" si="20"/>
        <v>24874.089958158995</v>
      </c>
      <c r="O263" s="14">
        <f t="shared" si="20"/>
        <v>-15358.593096234308</v>
      </c>
      <c r="P263" s="14"/>
      <c r="Q263" s="14"/>
      <c r="R263" s="14"/>
      <c r="S263" s="14"/>
    </row>
    <row r="264" spans="1:19">
      <c r="A264" s="11" t="s">
        <v>357</v>
      </c>
      <c r="B264" s="11">
        <v>5604</v>
      </c>
      <c r="C264" s="13" t="s">
        <v>312</v>
      </c>
      <c r="D264" s="13" t="s">
        <v>185</v>
      </c>
      <c r="E264" s="13">
        <v>928</v>
      </c>
      <c r="F264" s="13">
        <v>12713.038</v>
      </c>
      <c r="G264" s="13">
        <v>10582.562000000002</v>
      </c>
      <c r="H264" s="13">
        <v>35016.289000000004</v>
      </c>
      <c r="I264" s="13">
        <v>45598.85100000001</v>
      </c>
      <c r="J264" s="13">
        <f t="shared" si="18"/>
        <v>-32885.813000000009</v>
      </c>
      <c r="K264" s="13">
        <f t="shared" si="20"/>
        <v>13699.394396551725</v>
      </c>
      <c r="L264" s="13">
        <f t="shared" si="20"/>
        <v>11403.622844827587</v>
      </c>
      <c r="M264" s="13">
        <f t="shared" si="20"/>
        <v>37733.070043103449</v>
      </c>
      <c r="N264" s="13">
        <f t="shared" si="20"/>
        <v>49136.692887931051</v>
      </c>
      <c r="O264" s="13">
        <f t="shared" si="20"/>
        <v>-35437.298491379326</v>
      </c>
      <c r="P264" s="14"/>
      <c r="Q264" s="14"/>
      <c r="R264" s="14"/>
      <c r="S264" s="14"/>
    </row>
    <row r="265" spans="1:19">
      <c r="A265" t="s">
        <v>357</v>
      </c>
      <c r="B265">
        <v>6612</v>
      </c>
      <c r="C265" s="14" t="s">
        <v>314</v>
      </c>
      <c r="D265" s="14" t="s">
        <v>200</v>
      </c>
      <c r="E265" s="14">
        <v>867</v>
      </c>
      <c r="F265" s="14">
        <v>4306.2029999999995</v>
      </c>
      <c r="G265" s="14">
        <v>20440.004000000001</v>
      </c>
      <c r="H265" s="14">
        <v>56428.45</v>
      </c>
      <c r="I265" s="14">
        <v>76868.453999999998</v>
      </c>
      <c r="J265" s="14">
        <f t="shared" si="18"/>
        <v>-72562.251000000004</v>
      </c>
      <c r="K265" s="14">
        <f t="shared" si="20"/>
        <v>4966.7854671280265</v>
      </c>
      <c r="L265" s="14">
        <f t="shared" si="20"/>
        <v>23575.552479815458</v>
      </c>
      <c r="M265" s="14">
        <f t="shared" si="20"/>
        <v>65084.717416378313</v>
      </c>
      <c r="N265" s="14">
        <f t="shared" si="20"/>
        <v>88660.269896193771</v>
      </c>
      <c r="O265" s="14">
        <f t="shared" si="20"/>
        <v>-83693.484429065749</v>
      </c>
      <c r="P265" s="14"/>
      <c r="Q265" s="14"/>
      <c r="R265" s="14"/>
      <c r="S265" s="14"/>
    </row>
    <row r="266" spans="1:19">
      <c r="A266" s="11" t="s">
        <v>357</v>
      </c>
      <c r="B266" s="11">
        <v>3709</v>
      </c>
      <c r="C266" s="13" t="s">
        <v>313</v>
      </c>
      <c r="D266" s="13" t="s">
        <v>168</v>
      </c>
      <c r="E266" s="13">
        <v>840</v>
      </c>
      <c r="F266" s="13">
        <v>8246.7420000000002</v>
      </c>
      <c r="G266" s="13">
        <v>7395.4650000000001</v>
      </c>
      <c r="H266" s="13">
        <v>19778.745999999992</v>
      </c>
      <c r="I266" s="13">
        <v>27174.210999999992</v>
      </c>
      <c r="J266" s="13">
        <f t="shared" si="18"/>
        <v>-18927.46899999999</v>
      </c>
      <c r="K266" s="13">
        <f t="shared" si="20"/>
        <v>9817.5500000000011</v>
      </c>
      <c r="L266" s="13">
        <f t="shared" si="20"/>
        <v>8804.125</v>
      </c>
      <c r="M266" s="13">
        <f t="shared" si="20"/>
        <v>23546.126190476181</v>
      </c>
      <c r="N266" s="13">
        <f t="shared" si="20"/>
        <v>32350.251190476178</v>
      </c>
      <c r="O266" s="13">
        <f t="shared" si="20"/>
        <v>-22532.701190476178</v>
      </c>
      <c r="P266" s="14"/>
      <c r="Q266" s="14"/>
      <c r="R266" s="14"/>
      <c r="S266" s="14"/>
    </row>
    <row r="267" spans="1:19">
      <c r="A267" t="s">
        <v>357</v>
      </c>
      <c r="B267">
        <v>8710</v>
      </c>
      <c r="C267" s="14" t="s">
        <v>315</v>
      </c>
      <c r="D267" s="14" t="s">
        <v>215</v>
      </c>
      <c r="E267" s="14">
        <v>818</v>
      </c>
      <c r="F267" s="14">
        <v>8587.3619999999992</v>
      </c>
      <c r="G267" s="14">
        <v>12702.779</v>
      </c>
      <c r="H267" s="14">
        <v>18700.005000000001</v>
      </c>
      <c r="I267" s="14">
        <v>31402.784</v>
      </c>
      <c r="J267" s="14">
        <f t="shared" si="18"/>
        <v>-22815.421999999999</v>
      </c>
      <c r="K267" s="14">
        <f t="shared" si="20"/>
        <v>10497.997555012224</v>
      </c>
      <c r="L267" s="14">
        <f t="shared" si="20"/>
        <v>15529.06968215159</v>
      </c>
      <c r="M267" s="14">
        <f t="shared" si="20"/>
        <v>22860.641809290955</v>
      </c>
      <c r="N267" s="14">
        <f t="shared" si="20"/>
        <v>38389.71149144254</v>
      </c>
      <c r="O267" s="14">
        <f t="shared" si="20"/>
        <v>-27891.713936430318</v>
      </c>
      <c r="P267" s="14"/>
      <c r="Q267" s="14"/>
      <c r="R267" s="14"/>
      <c r="S267" s="14"/>
    </row>
    <row r="268" spans="1:19">
      <c r="A268" s="11" t="s">
        <v>357</v>
      </c>
      <c r="B268" s="11">
        <v>8508</v>
      </c>
      <c r="C268" s="13" t="s">
        <v>316</v>
      </c>
      <c r="D268" s="13" t="s">
        <v>210</v>
      </c>
      <c r="E268" s="13">
        <v>814</v>
      </c>
      <c r="F268" s="13">
        <v>2561.8820000000001</v>
      </c>
      <c r="G268" s="13">
        <v>3497.808</v>
      </c>
      <c r="H268" s="13">
        <v>24721.328000000005</v>
      </c>
      <c r="I268" s="13">
        <v>28219.136000000006</v>
      </c>
      <c r="J268" s="13">
        <f t="shared" si="18"/>
        <v>-25657.254000000004</v>
      </c>
      <c r="K268" s="13">
        <f t="shared" si="20"/>
        <v>3147.2751842751845</v>
      </c>
      <c r="L268" s="13">
        <f t="shared" si="20"/>
        <v>4297.0614250614253</v>
      </c>
      <c r="M268" s="13">
        <f t="shared" si="20"/>
        <v>30370.181818181823</v>
      </c>
      <c r="N268" s="13">
        <f t="shared" si="20"/>
        <v>34667.243243243247</v>
      </c>
      <c r="O268" s="13">
        <f t="shared" si="20"/>
        <v>-31519.968058968065</v>
      </c>
      <c r="P268" s="14"/>
      <c r="Q268" s="14"/>
      <c r="R268" s="14"/>
      <c r="S268" s="14"/>
    </row>
    <row r="269" spans="1:19">
      <c r="A269" t="s">
        <v>357</v>
      </c>
      <c r="B269">
        <v>6515</v>
      </c>
      <c r="C269" s="14" t="s">
        <v>318</v>
      </c>
      <c r="D269" s="14" t="s">
        <v>195</v>
      </c>
      <c r="E269" s="14">
        <v>704</v>
      </c>
      <c r="F269" s="14">
        <v>0</v>
      </c>
      <c r="G269" s="14">
        <v>325.05200000000002</v>
      </c>
      <c r="H269" s="14">
        <v>6997.0720000000001</v>
      </c>
      <c r="I269" s="14">
        <v>7322.1239999999998</v>
      </c>
      <c r="J269" s="14">
        <f t="shared" si="18"/>
        <v>-7322.1239999999998</v>
      </c>
      <c r="K269" s="14">
        <f t="shared" si="20"/>
        <v>0</v>
      </c>
      <c r="L269" s="14">
        <f t="shared" si="20"/>
        <v>461.72159090909093</v>
      </c>
      <c r="M269" s="14">
        <f t="shared" si="20"/>
        <v>9939.0227272727261</v>
      </c>
      <c r="N269" s="14">
        <f t="shared" si="20"/>
        <v>10400.744318181818</v>
      </c>
      <c r="O269" s="14">
        <f t="shared" si="20"/>
        <v>-10400.744318181818</v>
      </c>
      <c r="P269" s="14"/>
      <c r="Q269" s="14"/>
      <c r="R269" s="14"/>
      <c r="S269" s="14"/>
    </row>
    <row r="270" spans="1:19">
      <c r="A270" s="11" t="s">
        <v>357</v>
      </c>
      <c r="B270" s="11">
        <v>8722</v>
      </c>
      <c r="C270" s="13" t="s">
        <v>317</v>
      </c>
      <c r="D270" s="13" t="s">
        <v>221</v>
      </c>
      <c r="E270" s="13">
        <v>694</v>
      </c>
      <c r="F270" s="13">
        <v>5804.4290000000001</v>
      </c>
      <c r="G270" s="13">
        <v>13919.954999999998</v>
      </c>
      <c r="H270" s="13">
        <v>47762.836000000003</v>
      </c>
      <c r="I270" s="13">
        <v>61682.790999999997</v>
      </c>
      <c r="J270" s="13">
        <f t="shared" si="18"/>
        <v>-55878.361999999994</v>
      </c>
      <c r="K270" s="13">
        <f t="shared" si="20"/>
        <v>8363.7305475504327</v>
      </c>
      <c r="L270" s="13">
        <f t="shared" si="20"/>
        <v>20057.572046109504</v>
      </c>
      <c r="M270" s="13">
        <f t="shared" si="20"/>
        <v>68822.530259366002</v>
      </c>
      <c r="N270" s="13">
        <f t="shared" si="20"/>
        <v>88880.102305475506</v>
      </c>
      <c r="O270" s="13">
        <f t="shared" si="20"/>
        <v>-80516.371757925051</v>
      </c>
      <c r="P270" s="14"/>
      <c r="Q270" s="14"/>
      <c r="R270" s="14"/>
      <c r="S270" s="14"/>
    </row>
    <row r="271" spans="1:19">
      <c r="A271" t="s">
        <v>357</v>
      </c>
      <c r="B271">
        <v>3511</v>
      </c>
      <c r="C271" s="14" t="s">
        <v>320</v>
      </c>
      <c r="D271" s="14" t="s">
        <v>166</v>
      </c>
      <c r="E271" s="14">
        <v>687</v>
      </c>
      <c r="F271" s="14">
        <v>4660.5020000000004</v>
      </c>
      <c r="G271" s="14">
        <v>4192.2080000000005</v>
      </c>
      <c r="H271" s="14">
        <v>26440.553999999996</v>
      </c>
      <c r="I271" s="14">
        <v>30632.761999999995</v>
      </c>
      <c r="J271" s="14">
        <f t="shared" si="18"/>
        <v>-25972.259999999995</v>
      </c>
      <c r="K271" s="14">
        <f t="shared" si="20"/>
        <v>6783.8457059679768</v>
      </c>
      <c r="L271" s="14">
        <f t="shared" si="20"/>
        <v>6102.1950509461431</v>
      </c>
      <c r="M271" s="14">
        <f t="shared" si="20"/>
        <v>38486.978165938861</v>
      </c>
      <c r="N271" s="14">
        <f t="shared" si="20"/>
        <v>44589.173216884999</v>
      </c>
      <c r="O271" s="14">
        <f t="shared" si="20"/>
        <v>-37805.327510917021</v>
      </c>
      <c r="P271" s="14"/>
      <c r="Q271" s="14"/>
      <c r="R271" s="14"/>
      <c r="S271" s="14"/>
    </row>
    <row r="272" spans="1:19">
      <c r="A272" s="11" t="s">
        <v>357</v>
      </c>
      <c r="B272" s="11">
        <v>3811</v>
      </c>
      <c r="C272" s="13" t="s">
        <v>322</v>
      </c>
      <c r="D272" s="13" t="s">
        <v>173</v>
      </c>
      <c r="E272" s="13">
        <v>665</v>
      </c>
      <c r="F272" s="13">
        <v>6637.9690000000001</v>
      </c>
      <c r="G272" s="13">
        <v>13902.343999999997</v>
      </c>
      <c r="H272" s="13">
        <v>55449.552999999993</v>
      </c>
      <c r="I272" s="13">
        <v>69351.896999999997</v>
      </c>
      <c r="J272" s="13">
        <f t="shared" si="18"/>
        <v>-62713.928</v>
      </c>
      <c r="K272" s="13">
        <f t="shared" si="20"/>
        <v>9981.9082706766931</v>
      </c>
      <c r="L272" s="13">
        <f t="shared" si="20"/>
        <v>20905.780451127815</v>
      </c>
      <c r="M272" s="13">
        <f t="shared" si="20"/>
        <v>83382.786466165402</v>
      </c>
      <c r="N272" s="13">
        <f t="shared" si="20"/>
        <v>104288.56691729322</v>
      </c>
      <c r="O272" s="13">
        <f t="shared" si="20"/>
        <v>-94306.658646616546</v>
      </c>
      <c r="P272" s="14"/>
      <c r="Q272" s="14"/>
      <c r="R272" s="14"/>
      <c r="S272" s="14"/>
    </row>
    <row r="273" spans="1:19">
      <c r="A273" t="s">
        <v>357</v>
      </c>
      <c r="B273">
        <v>7502</v>
      </c>
      <c r="C273" s="14" t="s">
        <v>319</v>
      </c>
      <c r="D273" s="14" t="s">
        <v>205</v>
      </c>
      <c r="E273" s="14">
        <v>665</v>
      </c>
      <c r="F273" s="14">
        <v>2269.4</v>
      </c>
      <c r="G273" s="14">
        <v>9316.58</v>
      </c>
      <c r="H273" s="14">
        <v>15248.422999999999</v>
      </c>
      <c r="I273" s="14">
        <v>24565.002999999997</v>
      </c>
      <c r="J273" s="14">
        <f t="shared" si="18"/>
        <v>-22295.602999999996</v>
      </c>
      <c r="K273" s="14">
        <f t="shared" si="20"/>
        <v>3412.6315789473683</v>
      </c>
      <c r="L273" s="14">
        <f t="shared" si="20"/>
        <v>14009.894736842105</v>
      </c>
      <c r="M273" s="14">
        <f t="shared" si="20"/>
        <v>22929.959398496241</v>
      </c>
      <c r="N273" s="14">
        <f t="shared" si="20"/>
        <v>36939.854135338341</v>
      </c>
      <c r="O273" s="14">
        <f t="shared" si="20"/>
        <v>-33527.222556390967</v>
      </c>
      <c r="P273" s="14"/>
      <c r="Q273" s="14"/>
      <c r="R273" s="14"/>
      <c r="S273" s="14"/>
    </row>
    <row r="274" spans="1:19">
      <c r="A274" s="11" t="s">
        <v>357</v>
      </c>
      <c r="B274" s="11">
        <v>8509</v>
      </c>
      <c r="C274" s="13" t="s">
        <v>321</v>
      </c>
      <c r="D274" s="13" t="s">
        <v>211</v>
      </c>
      <c r="E274" s="13">
        <v>641</v>
      </c>
      <c r="F274" s="13">
        <v>4314.7510000000002</v>
      </c>
      <c r="G274" s="13">
        <v>5575.5090000000009</v>
      </c>
      <c r="H274" s="13">
        <v>17699.918000000001</v>
      </c>
      <c r="I274" s="13">
        <v>23275.427000000003</v>
      </c>
      <c r="J274" s="13">
        <f t="shared" si="18"/>
        <v>-18960.676000000003</v>
      </c>
      <c r="K274" s="13">
        <f t="shared" si="20"/>
        <v>6731.2808112324501</v>
      </c>
      <c r="L274" s="13">
        <f t="shared" si="20"/>
        <v>8698.1419656786275</v>
      </c>
      <c r="M274" s="13">
        <f t="shared" si="20"/>
        <v>27612.976599063964</v>
      </c>
      <c r="N274" s="13">
        <f t="shared" si="20"/>
        <v>36311.118564742595</v>
      </c>
      <c r="O274" s="13">
        <f t="shared" si="20"/>
        <v>-29579.837753510143</v>
      </c>
      <c r="P274" s="14"/>
      <c r="Q274" s="14"/>
      <c r="R274" s="14"/>
      <c r="S274" s="14"/>
    </row>
    <row r="275" spans="1:19">
      <c r="A275" t="s">
        <v>357</v>
      </c>
      <c r="B275">
        <v>8720</v>
      </c>
      <c r="C275" s="14" t="s">
        <v>323</v>
      </c>
      <c r="D275" s="14" t="s">
        <v>219</v>
      </c>
      <c r="E275" s="14">
        <v>576</v>
      </c>
      <c r="F275" s="14">
        <v>2300.3829999999998</v>
      </c>
      <c r="G275" s="14">
        <v>5411.2619999999997</v>
      </c>
      <c r="H275" s="14">
        <v>32701.226000000006</v>
      </c>
      <c r="I275" s="14">
        <v>38112.488000000005</v>
      </c>
      <c r="J275" s="14">
        <f t="shared" si="18"/>
        <v>-35812.105000000003</v>
      </c>
      <c r="K275" s="14">
        <f t="shared" si="20"/>
        <v>3993.7204861111109</v>
      </c>
      <c r="L275" s="14">
        <f t="shared" si="20"/>
        <v>9394.5520833333321</v>
      </c>
      <c r="M275" s="14">
        <f t="shared" si="20"/>
        <v>56772.961805555569</v>
      </c>
      <c r="N275" s="14">
        <f t="shared" si="20"/>
        <v>66167.513888888891</v>
      </c>
      <c r="O275" s="14">
        <f t="shared" si="20"/>
        <v>-62173.793402777781</v>
      </c>
      <c r="P275" s="14"/>
      <c r="Q275" s="14"/>
      <c r="R275" s="14"/>
      <c r="S275" s="14"/>
    </row>
    <row r="276" spans="1:19">
      <c r="A276" s="11" t="s">
        <v>357</v>
      </c>
      <c r="B276" s="11">
        <v>8719</v>
      </c>
      <c r="C276" s="13" t="s">
        <v>325</v>
      </c>
      <c r="D276" s="13" t="s">
        <v>218</v>
      </c>
      <c r="E276" s="13">
        <v>525</v>
      </c>
      <c r="F276" s="13">
        <v>3423.6709999999998</v>
      </c>
      <c r="G276" s="13">
        <v>10167.548000000001</v>
      </c>
      <c r="H276" s="13">
        <v>12677.214999999998</v>
      </c>
      <c r="I276" s="13">
        <v>22844.762999999999</v>
      </c>
      <c r="J276" s="13">
        <f t="shared" si="18"/>
        <v>-19421.092000000001</v>
      </c>
      <c r="K276" s="13">
        <f t="shared" si="20"/>
        <v>6521.2780952380954</v>
      </c>
      <c r="L276" s="13">
        <f t="shared" si="20"/>
        <v>19366.758095238096</v>
      </c>
      <c r="M276" s="13">
        <f t="shared" si="20"/>
        <v>24147.076190476189</v>
      </c>
      <c r="N276" s="13">
        <f t="shared" si="20"/>
        <v>43513.834285714285</v>
      </c>
      <c r="O276" s="13">
        <f t="shared" si="20"/>
        <v>-36992.556190476193</v>
      </c>
      <c r="P276" s="14"/>
      <c r="Q276" s="14"/>
      <c r="R276" s="14"/>
      <c r="S276" s="14"/>
    </row>
    <row r="277" spans="1:19">
      <c r="A277" t="s">
        <v>357</v>
      </c>
      <c r="B277">
        <v>6709</v>
      </c>
      <c r="C277" s="14" t="s">
        <v>324</v>
      </c>
      <c r="D277" s="14" t="s">
        <v>202</v>
      </c>
      <c r="E277" s="14">
        <v>506</v>
      </c>
      <c r="F277" s="14">
        <v>4688.7550000000001</v>
      </c>
      <c r="G277" s="14">
        <v>4050.393</v>
      </c>
      <c r="H277" s="14">
        <v>21064.649999999998</v>
      </c>
      <c r="I277" s="14">
        <v>25115.042999999998</v>
      </c>
      <c r="J277" s="14">
        <f t="shared" si="18"/>
        <v>-20426.287999999997</v>
      </c>
      <c r="K277" s="14">
        <f t="shared" si="20"/>
        <v>9266.314229249012</v>
      </c>
      <c r="L277" s="14">
        <f t="shared" si="20"/>
        <v>8004.729249011858</v>
      </c>
      <c r="M277" s="14">
        <f t="shared" si="20"/>
        <v>41629.743083003952</v>
      </c>
      <c r="N277" s="14">
        <f t="shared" si="20"/>
        <v>49634.472332015801</v>
      </c>
      <c r="O277" s="14">
        <f t="shared" si="20"/>
        <v>-40368.158102766793</v>
      </c>
      <c r="P277" s="14"/>
      <c r="Q277" s="14"/>
      <c r="R277" s="14"/>
      <c r="S277" s="14"/>
    </row>
    <row r="278" spans="1:19">
      <c r="A278" s="11" t="s">
        <v>357</v>
      </c>
      <c r="B278" s="11">
        <v>5609</v>
      </c>
      <c r="C278" s="13" t="s">
        <v>327</v>
      </c>
      <c r="D278" s="13" t="s">
        <v>186</v>
      </c>
      <c r="E278" s="13">
        <v>483</v>
      </c>
      <c r="F278" s="13">
        <v>1299.4960000000001</v>
      </c>
      <c r="G278" s="13">
        <v>4773.6000000000004</v>
      </c>
      <c r="H278" s="13">
        <v>14983.297</v>
      </c>
      <c r="I278" s="13">
        <v>19756.897000000001</v>
      </c>
      <c r="J278" s="13">
        <f t="shared" si="18"/>
        <v>-18457.401000000002</v>
      </c>
      <c r="K278" s="13">
        <f t="shared" si="20"/>
        <v>2690.4679089026918</v>
      </c>
      <c r="L278" s="13">
        <f t="shared" si="20"/>
        <v>9883.2298136645968</v>
      </c>
      <c r="M278" s="13">
        <f t="shared" si="20"/>
        <v>31021.318840579708</v>
      </c>
      <c r="N278" s="13">
        <f t="shared" si="20"/>
        <v>40904.54865424431</v>
      </c>
      <c r="O278" s="13">
        <f t="shared" si="20"/>
        <v>-38214.08074534162</v>
      </c>
      <c r="P278" s="14"/>
      <c r="Q278" s="14"/>
      <c r="R278" s="14"/>
      <c r="S278" s="14"/>
    </row>
    <row r="279" spans="1:19">
      <c r="A279" t="s">
        <v>357</v>
      </c>
      <c r="B279">
        <v>6607</v>
      </c>
      <c r="C279" s="14" t="s">
        <v>326</v>
      </c>
      <c r="D279" s="14" t="s">
        <v>198</v>
      </c>
      <c r="E279" s="14">
        <v>483</v>
      </c>
      <c r="F279" s="14">
        <v>306.56100000000004</v>
      </c>
      <c r="G279" s="14">
        <v>1595.423</v>
      </c>
      <c r="H279" s="14">
        <v>30114.271000000001</v>
      </c>
      <c r="I279" s="14">
        <v>31709.694</v>
      </c>
      <c r="J279" s="14">
        <f t="shared" si="18"/>
        <v>-31403.132999999998</v>
      </c>
      <c r="K279" s="14">
        <f t="shared" si="20"/>
        <v>634.7018633540373</v>
      </c>
      <c r="L279" s="14">
        <f t="shared" si="20"/>
        <v>3303.1532091097311</v>
      </c>
      <c r="M279" s="14">
        <f t="shared" si="20"/>
        <v>62348.387163561078</v>
      </c>
      <c r="N279" s="14">
        <f t="shared" si="20"/>
        <v>65651.540372670803</v>
      </c>
      <c r="O279" s="14">
        <f t="shared" si="20"/>
        <v>-65016.838509316767</v>
      </c>
      <c r="P279" s="14"/>
      <c r="Q279" s="14"/>
      <c r="R279" s="14"/>
      <c r="S279" s="14"/>
    </row>
    <row r="280" spans="1:19">
      <c r="A280" s="11" t="s">
        <v>357</v>
      </c>
      <c r="B280" s="11">
        <v>6601</v>
      </c>
      <c r="C280" s="13" t="s">
        <v>328</v>
      </c>
      <c r="D280" s="13" t="s">
        <v>196</v>
      </c>
      <c r="E280" s="13">
        <v>449</v>
      </c>
      <c r="F280" s="13">
        <v>1600</v>
      </c>
      <c r="G280" s="13">
        <v>1330.441</v>
      </c>
      <c r="H280" s="13">
        <v>7617.603000000001</v>
      </c>
      <c r="I280" s="13">
        <v>8948.0440000000017</v>
      </c>
      <c r="J280" s="13">
        <f t="shared" si="18"/>
        <v>-7348.0440000000017</v>
      </c>
      <c r="K280" s="13">
        <f t="shared" si="20"/>
        <v>3563.47438752784</v>
      </c>
      <c r="L280" s="13">
        <f t="shared" si="20"/>
        <v>2963.1202672605791</v>
      </c>
      <c r="M280" s="13">
        <f t="shared" si="20"/>
        <v>16965.708240534525</v>
      </c>
      <c r="N280" s="13">
        <f t="shared" si="20"/>
        <v>19928.828507795104</v>
      </c>
      <c r="O280" s="13">
        <f t="shared" si="20"/>
        <v>-16365.354120267262</v>
      </c>
      <c r="P280" s="14"/>
      <c r="Q280" s="14"/>
      <c r="R280" s="14"/>
      <c r="S280" s="14"/>
    </row>
    <row r="281" spans="1:19">
      <c r="A281" t="s">
        <v>357</v>
      </c>
      <c r="B281">
        <v>4911</v>
      </c>
      <c r="C281" s="14" t="s">
        <v>329</v>
      </c>
      <c r="D281" s="14" t="s">
        <v>182</v>
      </c>
      <c r="E281" s="14">
        <v>424</v>
      </c>
      <c r="F281" s="14">
        <v>1572.42</v>
      </c>
      <c r="G281" s="14">
        <v>1055.58</v>
      </c>
      <c r="H281" s="14">
        <v>14151.252999999997</v>
      </c>
      <c r="I281" s="14">
        <v>15206.832999999997</v>
      </c>
      <c r="J281" s="14">
        <f t="shared" si="18"/>
        <v>-13634.412999999997</v>
      </c>
      <c r="K281" s="14">
        <f t="shared" si="20"/>
        <v>3708.5377358490568</v>
      </c>
      <c r="L281" s="14">
        <f t="shared" si="20"/>
        <v>2489.5754716981128</v>
      </c>
      <c r="M281" s="14">
        <f t="shared" si="20"/>
        <v>33375.596698113201</v>
      </c>
      <c r="N281" s="14">
        <f t="shared" si="20"/>
        <v>35865.172169811318</v>
      </c>
      <c r="O281" s="14">
        <f t="shared" si="20"/>
        <v>-32156.634433962252</v>
      </c>
      <c r="P281" s="14"/>
      <c r="Q281" s="14"/>
      <c r="R281" s="14"/>
      <c r="S281" s="14"/>
    </row>
    <row r="282" spans="1:19">
      <c r="A282" s="11" t="s">
        <v>357</v>
      </c>
      <c r="B282" s="11">
        <v>5612</v>
      </c>
      <c r="C282" s="13" t="s">
        <v>330</v>
      </c>
      <c r="D282" s="13" t="s">
        <v>188</v>
      </c>
      <c r="E282" s="13">
        <v>384</v>
      </c>
      <c r="F282" s="13">
        <v>6436.3710000000001</v>
      </c>
      <c r="G282" s="13">
        <v>612.10899999999992</v>
      </c>
      <c r="H282" s="13">
        <v>14140.279999999999</v>
      </c>
      <c r="I282" s="13">
        <v>14752.388999999999</v>
      </c>
      <c r="J282" s="13">
        <f t="shared" si="18"/>
        <v>-8316.018</v>
      </c>
      <c r="K282" s="13">
        <f t="shared" si="20"/>
        <v>16761.3828125</v>
      </c>
      <c r="L282" s="13">
        <f t="shared" si="20"/>
        <v>1594.0338541666665</v>
      </c>
      <c r="M282" s="13">
        <f t="shared" si="20"/>
        <v>36823.645833333328</v>
      </c>
      <c r="N282" s="13">
        <f t="shared" si="20"/>
        <v>38417.6796875</v>
      </c>
      <c r="O282" s="13">
        <f t="shared" si="20"/>
        <v>-21656.296875</v>
      </c>
      <c r="P282" s="14"/>
      <c r="Q282" s="14"/>
      <c r="R282" s="14"/>
      <c r="S282" s="14"/>
    </row>
    <row r="283" spans="1:19">
      <c r="A283" t="s">
        <v>357</v>
      </c>
      <c r="B283">
        <v>6602</v>
      </c>
      <c r="C283" s="14" t="s">
        <v>331</v>
      </c>
      <c r="D283" s="14" t="s">
        <v>197</v>
      </c>
      <c r="E283" s="14">
        <v>369</v>
      </c>
      <c r="F283" s="14">
        <v>990</v>
      </c>
      <c r="G283" s="14">
        <v>1022.5129999999999</v>
      </c>
      <c r="H283" s="14">
        <v>3451.375</v>
      </c>
      <c r="I283" s="14">
        <v>4473.8879999999999</v>
      </c>
      <c r="J283" s="14">
        <f t="shared" si="18"/>
        <v>-3483.8879999999999</v>
      </c>
      <c r="K283" s="14">
        <f t="shared" si="20"/>
        <v>2682.9268292682927</v>
      </c>
      <c r="L283" s="14">
        <f t="shared" si="20"/>
        <v>2771.0379403794036</v>
      </c>
      <c r="M283" s="14">
        <f t="shared" si="20"/>
        <v>9353.3197831978323</v>
      </c>
      <c r="N283" s="14">
        <f t="shared" si="20"/>
        <v>12124.357723577235</v>
      </c>
      <c r="O283" s="14">
        <f t="shared" si="20"/>
        <v>-9441.4308943089418</v>
      </c>
      <c r="P283" s="14"/>
      <c r="Q283" s="14"/>
      <c r="R283" s="14"/>
      <c r="S283" s="14"/>
    </row>
    <row r="284" spans="1:19">
      <c r="A284" s="11" t="s">
        <v>357</v>
      </c>
      <c r="B284" s="11">
        <v>8610</v>
      </c>
      <c r="C284" s="13" t="s">
        <v>332</v>
      </c>
      <c r="D284" s="13" t="s">
        <v>212</v>
      </c>
      <c r="E284" s="13">
        <v>261</v>
      </c>
      <c r="F284" s="13">
        <v>0</v>
      </c>
      <c r="G284" s="13">
        <v>0</v>
      </c>
      <c r="H284" s="13">
        <v>1818.799</v>
      </c>
      <c r="I284" s="13">
        <v>1818.799</v>
      </c>
      <c r="J284" s="13">
        <f t="shared" si="18"/>
        <v>-1818.799</v>
      </c>
      <c r="K284" s="13">
        <f t="shared" si="20"/>
        <v>0</v>
      </c>
      <c r="L284" s="13">
        <f t="shared" si="20"/>
        <v>0</v>
      </c>
      <c r="M284" s="13">
        <f t="shared" si="20"/>
        <v>6968.5785440613026</v>
      </c>
      <c r="N284" s="13">
        <f t="shared" si="20"/>
        <v>6968.5785440613026</v>
      </c>
      <c r="O284" s="13">
        <f t="shared" si="20"/>
        <v>-6968.5785440613026</v>
      </c>
      <c r="P284" s="14"/>
      <c r="Q284" s="14"/>
      <c r="R284" s="14"/>
      <c r="S284" s="14"/>
    </row>
    <row r="285" spans="1:19">
      <c r="A285" t="s">
        <v>357</v>
      </c>
      <c r="B285">
        <v>4604</v>
      </c>
      <c r="C285" s="14" t="s">
        <v>333</v>
      </c>
      <c r="D285" s="14" t="s">
        <v>177</v>
      </c>
      <c r="E285" s="14">
        <v>255</v>
      </c>
      <c r="F285" s="14">
        <v>89.76</v>
      </c>
      <c r="G285" s="14">
        <v>1918.0569999999998</v>
      </c>
      <c r="H285" s="14">
        <v>9230.9190000000017</v>
      </c>
      <c r="I285" s="14">
        <v>11148.976000000002</v>
      </c>
      <c r="J285" s="14">
        <f t="shared" si="18"/>
        <v>-11059.216000000002</v>
      </c>
      <c r="K285" s="14">
        <f t="shared" si="20"/>
        <v>352.00000000000006</v>
      </c>
      <c r="L285" s="14">
        <f t="shared" si="20"/>
        <v>7521.7921568627444</v>
      </c>
      <c r="M285" s="14">
        <f t="shared" si="20"/>
        <v>36199.682352941178</v>
      </c>
      <c r="N285" s="14">
        <f t="shared" si="20"/>
        <v>43721.474509803935</v>
      </c>
      <c r="O285" s="14">
        <f t="shared" si="20"/>
        <v>-43369.474509803928</v>
      </c>
      <c r="P285" s="14"/>
      <c r="Q285" s="14"/>
      <c r="R285" s="14"/>
      <c r="S285" s="14"/>
    </row>
    <row r="286" spans="1:19">
      <c r="A286" s="11" t="s">
        <v>357</v>
      </c>
      <c r="B286" s="11">
        <v>1606</v>
      </c>
      <c r="C286" s="13" t="s">
        <v>334</v>
      </c>
      <c r="D286" s="13" t="s">
        <v>159</v>
      </c>
      <c r="E286" s="13">
        <v>244</v>
      </c>
      <c r="F286" s="13">
        <v>0</v>
      </c>
      <c r="G286" s="13">
        <v>1296.5030000000002</v>
      </c>
      <c r="H286" s="13">
        <v>5693.8279999999995</v>
      </c>
      <c r="I286" s="13">
        <v>6990.3310000000001</v>
      </c>
      <c r="J286" s="13">
        <f t="shared" si="18"/>
        <v>-6990.3310000000001</v>
      </c>
      <c r="K286" s="13">
        <f t="shared" si="20"/>
        <v>0</v>
      </c>
      <c r="L286" s="13">
        <f t="shared" si="20"/>
        <v>5313.5368852459023</v>
      </c>
      <c r="M286" s="13">
        <f t="shared" si="20"/>
        <v>23335.360655737702</v>
      </c>
      <c r="N286" s="13">
        <f t="shared" si="20"/>
        <v>28648.897540983609</v>
      </c>
      <c r="O286" s="13">
        <f t="shared" si="20"/>
        <v>-28648.897540983609</v>
      </c>
      <c r="P286" s="14"/>
      <c r="Q286" s="14"/>
      <c r="R286" s="14"/>
      <c r="S286" s="14"/>
    </row>
    <row r="287" spans="1:19">
      <c r="A287" t="s">
        <v>357</v>
      </c>
      <c r="B287">
        <v>4502</v>
      </c>
      <c r="C287" s="14" t="s">
        <v>335</v>
      </c>
      <c r="D287" s="14" t="s">
        <v>176</v>
      </c>
      <c r="E287" s="14">
        <v>233</v>
      </c>
      <c r="F287" s="14">
        <v>0</v>
      </c>
      <c r="G287" s="14">
        <v>0</v>
      </c>
      <c r="H287" s="14">
        <v>6253.5300000000016</v>
      </c>
      <c r="I287" s="14">
        <v>6253.5300000000016</v>
      </c>
      <c r="J287" s="14">
        <f t="shared" si="18"/>
        <v>-6253.5300000000016</v>
      </c>
      <c r="K287" s="14">
        <f t="shared" si="20"/>
        <v>0</v>
      </c>
      <c r="L287" s="14">
        <f t="shared" si="20"/>
        <v>0</v>
      </c>
      <c r="M287" s="14">
        <f t="shared" si="20"/>
        <v>26839.184549356229</v>
      </c>
      <c r="N287" s="14">
        <f t="shared" si="20"/>
        <v>26839.184549356229</v>
      </c>
      <c r="O287" s="14">
        <f t="shared" si="20"/>
        <v>-26839.184549356229</v>
      </c>
      <c r="P287" s="14"/>
      <c r="Q287" s="14"/>
      <c r="R287" s="14"/>
      <c r="S287" s="14"/>
    </row>
    <row r="288" spans="1:19">
      <c r="A288" s="11" t="s">
        <v>357</v>
      </c>
      <c r="B288" s="11">
        <v>4803</v>
      </c>
      <c r="C288" s="13" t="s">
        <v>337</v>
      </c>
      <c r="D288" s="13" t="s">
        <v>179</v>
      </c>
      <c r="E288" s="13">
        <v>215</v>
      </c>
      <c r="F288" s="13">
        <v>246.41200000000003</v>
      </c>
      <c r="G288" s="13">
        <v>0</v>
      </c>
      <c r="H288" s="13">
        <v>6768.5149999999994</v>
      </c>
      <c r="I288" s="13">
        <v>6768.5149999999994</v>
      </c>
      <c r="J288" s="13">
        <f t="shared" si="18"/>
        <v>-6522.1029999999992</v>
      </c>
      <c r="K288" s="13">
        <f t="shared" si="20"/>
        <v>1146.1023255813957</v>
      </c>
      <c r="L288" s="13">
        <f t="shared" si="20"/>
        <v>0</v>
      </c>
      <c r="M288" s="13">
        <f t="shared" si="20"/>
        <v>31481.465116279069</v>
      </c>
      <c r="N288" s="13">
        <f t="shared" si="20"/>
        <v>31481.465116279069</v>
      </c>
      <c r="O288" s="13">
        <f t="shared" si="20"/>
        <v>-30335.362790697669</v>
      </c>
      <c r="P288" s="14"/>
      <c r="Q288" s="14"/>
      <c r="R288" s="14"/>
      <c r="S288" s="14"/>
    </row>
    <row r="289" spans="1:19">
      <c r="A289" t="s">
        <v>357</v>
      </c>
      <c r="B289">
        <v>5706</v>
      </c>
      <c r="C289" s="14" t="s">
        <v>336</v>
      </c>
      <c r="D289" s="14" t="s">
        <v>189</v>
      </c>
      <c r="E289" s="14">
        <v>204</v>
      </c>
      <c r="F289" s="14">
        <v>0</v>
      </c>
      <c r="G289" s="14">
        <v>1508</v>
      </c>
      <c r="H289" s="14">
        <v>20993</v>
      </c>
      <c r="I289" s="14">
        <v>22501</v>
      </c>
      <c r="J289" s="14">
        <f t="shared" si="18"/>
        <v>-22501</v>
      </c>
      <c r="K289" s="14">
        <f t="shared" si="20"/>
        <v>0</v>
      </c>
      <c r="L289" s="14">
        <f t="shared" si="20"/>
        <v>7392.1568627450988</v>
      </c>
      <c r="M289" s="14">
        <f t="shared" si="20"/>
        <v>102906.86274509804</v>
      </c>
      <c r="N289" s="14">
        <f t="shared" si="20"/>
        <v>110299.01960784313</v>
      </c>
      <c r="O289" s="14">
        <f t="shared" si="20"/>
        <v>-110299.01960784313</v>
      </c>
      <c r="P289" s="14"/>
      <c r="Q289" s="14"/>
      <c r="R289" s="14"/>
      <c r="S289" s="14"/>
    </row>
    <row r="290" spans="1:19">
      <c r="A290" s="11" t="s">
        <v>357</v>
      </c>
      <c r="B290" s="11">
        <v>4902</v>
      </c>
      <c r="C290" s="13" t="s">
        <v>339</v>
      </c>
      <c r="D290" s="13" t="s">
        <v>181</v>
      </c>
      <c r="E290" s="13">
        <v>109</v>
      </c>
      <c r="F290" s="13">
        <v>0</v>
      </c>
      <c r="G290" s="13">
        <v>0</v>
      </c>
      <c r="H290" s="13">
        <v>514.428</v>
      </c>
      <c r="I290" s="13">
        <v>514.428</v>
      </c>
      <c r="J290" s="13">
        <f t="shared" si="18"/>
        <v>-514.428</v>
      </c>
      <c r="K290" s="13">
        <f t="shared" si="20"/>
        <v>0</v>
      </c>
      <c r="L290" s="13">
        <f t="shared" si="20"/>
        <v>0</v>
      </c>
      <c r="M290" s="13">
        <f t="shared" si="20"/>
        <v>4719.5229357798171</v>
      </c>
      <c r="N290" s="13">
        <f t="shared" si="20"/>
        <v>4719.5229357798171</v>
      </c>
      <c r="O290" s="13">
        <f t="shared" si="20"/>
        <v>-4719.5229357798171</v>
      </c>
      <c r="P290" s="14"/>
      <c r="Q290" s="14"/>
      <c r="R290" s="14"/>
      <c r="S290" s="14"/>
    </row>
    <row r="291" spans="1:19">
      <c r="A291" t="s">
        <v>357</v>
      </c>
      <c r="B291">
        <v>7505</v>
      </c>
      <c r="C291" s="14" t="s">
        <v>340</v>
      </c>
      <c r="D291" s="14" t="s">
        <v>206</v>
      </c>
      <c r="E291" s="14">
        <v>103</v>
      </c>
      <c r="F291" s="14">
        <v>131</v>
      </c>
      <c r="G291" s="14">
        <v>184</v>
      </c>
      <c r="H291" s="14">
        <v>24149</v>
      </c>
      <c r="I291" s="14">
        <v>24333</v>
      </c>
      <c r="J291" s="14">
        <f t="shared" si="18"/>
        <v>-24202</v>
      </c>
      <c r="K291" s="14">
        <f t="shared" si="20"/>
        <v>1271.8446601941748</v>
      </c>
      <c r="L291" s="14">
        <f t="shared" si="20"/>
        <v>1786.4077669902913</v>
      </c>
      <c r="M291" s="14">
        <f t="shared" si="20"/>
        <v>234456.31067961163</v>
      </c>
      <c r="N291" s="14">
        <f t="shared" si="20"/>
        <v>236242.71844660194</v>
      </c>
      <c r="O291" s="14">
        <f t="shared" si="20"/>
        <v>-234970.87378640776</v>
      </c>
      <c r="P291" s="14"/>
      <c r="Q291" s="14"/>
      <c r="R291" s="14"/>
      <c r="S291" s="14"/>
    </row>
    <row r="292" spans="1:19">
      <c r="A292" s="11" t="s">
        <v>357</v>
      </c>
      <c r="B292" s="11">
        <v>3713</v>
      </c>
      <c r="C292" s="13" t="s">
        <v>338</v>
      </c>
      <c r="D292" s="13" t="s">
        <v>171</v>
      </c>
      <c r="E292" s="13">
        <v>102</v>
      </c>
      <c r="F292" s="13">
        <v>15</v>
      </c>
      <c r="G292" s="13">
        <v>0</v>
      </c>
      <c r="H292" s="13">
        <v>2603</v>
      </c>
      <c r="I292" s="13">
        <v>2603</v>
      </c>
      <c r="J292" s="13">
        <f t="shared" si="18"/>
        <v>-2588</v>
      </c>
      <c r="K292" s="13">
        <f t="shared" si="20"/>
        <v>147.05882352941177</v>
      </c>
      <c r="L292" s="13">
        <f t="shared" si="20"/>
        <v>0</v>
      </c>
      <c r="M292" s="13">
        <f t="shared" si="20"/>
        <v>25519.607843137255</v>
      </c>
      <c r="N292" s="13">
        <f t="shared" si="20"/>
        <v>25519.607843137255</v>
      </c>
      <c r="O292" s="13">
        <f t="shared" si="20"/>
        <v>-25372.549019607843</v>
      </c>
      <c r="P292" s="14"/>
      <c r="Q292" s="14"/>
      <c r="R292" s="14"/>
      <c r="S292" s="14"/>
    </row>
    <row r="293" spans="1:19">
      <c r="A293" t="s">
        <v>357</v>
      </c>
      <c r="B293">
        <v>6706</v>
      </c>
      <c r="C293" s="14" t="s">
        <v>341</v>
      </c>
      <c r="D293" s="14" t="s">
        <v>201</v>
      </c>
      <c r="E293" s="14">
        <v>94</v>
      </c>
      <c r="F293" s="14">
        <v>0</v>
      </c>
      <c r="G293" s="14">
        <v>0</v>
      </c>
      <c r="H293" s="14">
        <v>2234</v>
      </c>
      <c r="I293" s="14">
        <v>2234</v>
      </c>
      <c r="J293" s="14">
        <f t="shared" si="18"/>
        <v>-2234</v>
      </c>
      <c r="K293" s="14">
        <f t="shared" si="20"/>
        <v>0</v>
      </c>
      <c r="L293" s="14">
        <f t="shared" si="20"/>
        <v>0</v>
      </c>
      <c r="M293" s="14">
        <f t="shared" si="20"/>
        <v>23765.957446808512</v>
      </c>
      <c r="N293" s="14">
        <f t="shared" si="20"/>
        <v>23765.957446808512</v>
      </c>
      <c r="O293" s="14">
        <f t="shared" si="20"/>
        <v>-23765.957446808512</v>
      </c>
      <c r="P293" s="14"/>
      <c r="Q293" s="14"/>
      <c r="R293" s="14"/>
      <c r="S293" s="14"/>
    </row>
    <row r="294" spans="1:19">
      <c r="A294" s="11" t="s">
        <v>357</v>
      </c>
      <c r="B294" s="11">
        <v>5611</v>
      </c>
      <c r="C294" s="13" t="s">
        <v>342</v>
      </c>
      <c r="D294" s="13" t="s">
        <v>187</v>
      </c>
      <c r="E294" s="13">
        <v>90</v>
      </c>
      <c r="F294" s="13">
        <v>169</v>
      </c>
      <c r="G294" s="13">
        <v>306</v>
      </c>
      <c r="H294" s="13">
        <v>4719</v>
      </c>
      <c r="I294" s="13">
        <v>5025</v>
      </c>
      <c r="J294" s="13">
        <f t="shared" ref="J294:J298" si="21">F294-I294</f>
        <v>-4856</v>
      </c>
      <c r="K294" s="13">
        <f t="shared" si="20"/>
        <v>1877.7777777777778</v>
      </c>
      <c r="L294" s="13">
        <f t="shared" si="20"/>
        <v>3400</v>
      </c>
      <c r="M294" s="13">
        <f t="shared" si="20"/>
        <v>52433.333333333328</v>
      </c>
      <c r="N294" s="13">
        <f t="shared" si="20"/>
        <v>55833.333333333336</v>
      </c>
      <c r="O294" s="13">
        <f t="shared" si="20"/>
        <v>-53955.555555555555</v>
      </c>
      <c r="P294" s="14"/>
      <c r="Q294" s="14"/>
      <c r="R294" s="14"/>
      <c r="S294" s="14"/>
    </row>
    <row r="295" spans="1:19">
      <c r="A295" t="s">
        <v>357</v>
      </c>
      <c r="B295">
        <v>3710</v>
      </c>
      <c r="C295" s="14" t="s">
        <v>344</v>
      </c>
      <c r="D295" s="14" t="s">
        <v>169</v>
      </c>
      <c r="E295" s="14">
        <v>79</v>
      </c>
      <c r="F295" s="14">
        <v>0</v>
      </c>
      <c r="G295" s="14">
        <v>0</v>
      </c>
      <c r="H295" s="14">
        <v>0</v>
      </c>
      <c r="I295" s="14">
        <v>0</v>
      </c>
      <c r="J295" s="14">
        <f t="shared" si="21"/>
        <v>0</v>
      </c>
      <c r="K295" s="14">
        <f t="shared" si="20"/>
        <v>0</v>
      </c>
      <c r="L295" s="14">
        <f t="shared" si="20"/>
        <v>0</v>
      </c>
      <c r="M295" s="14">
        <f t="shared" si="20"/>
        <v>0</v>
      </c>
      <c r="N295" s="14">
        <f t="shared" si="20"/>
        <v>0</v>
      </c>
      <c r="O295" s="14">
        <f t="shared" si="20"/>
        <v>0</v>
      </c>
      <c r="P295" s="14"/>
      <c r="Q295" s="14"/>
      <c r="R295" s="14"/>
      <c r="S295" s="14"/>
    </row>
    <row r="296" spans="1:19">
      <c r="A296" s="11" t="s">
        <v>357</v>
      </c>
      <c r="B296" s="11">
        <v>6611</v>
      </c>
      <c r="C296" s="13" t="s">
        <v>345</v>
      </c>
      <c r="D296" s="13" t="s">
        <v>199</v>
      </c>
      <c r="E296" s="13">
        <v>61</v>
      </c>
      <c r="F296" s="13">
        <v>170.41200000000001</v>
      </c>
      <c r="G296" s="13">
        <v>607.83600000000001</v>
      </c>
      <c r="H296" s="13">
        <v>2107.3710000000001</v>
      </c>
      <c r="I296" s="13">
        <v>2715.2070000000003</v>
      </c>
      <c r="J296" s="13">
        <f t="shared" si="21"/>
        <v>-2544.7950000000005</v>
      </c>
      <c r="K296" s="13">
        <f t="shared" si="20"/>
        <v>2793.6393442622953</v>
      </c>
      <c r="L296" s="13">
        <f t="shared" si="20"/>
        <v>9964.5245901639337</v>
      </c>
      <c r="M296" s="13">
        <f t="shared" si="20"/>
        <v>34547.065573770495</v>
      </c>
      <c r="N296" s="13">
        <f t="shared" si="20"/>
        <v>44511.59016393443</v>
      </c>
      <c r="O296" s="13">
        <f t="shared" si="20"/>
        <v>-41717.950819672144</v>
      </c>
      <c r="P296" s="14"/>
      <c r="Q296" s="14"/>
      <c r="R296" s="14"/>
      <c r="S296" s="14"/>
    </row>
    <row r="297" spans="1:19">
      <c r="A297" t="s">
        <v>357</v>
      </c>
      <c r="B297">
        <v>3506</v>
      </c>
      <c r="C297" s="14" t="s">
        <v>343</v>
      </c>
      <c r="D297" s="14" t="s">
        <v>165</v>
      </c>
      <c r="E297" s="14">
        <v>60</v>
      </c>
      <c r="F297" s="14">
        <v>0</v>
      </c>
      <c r="G297" s="14">
        <v>0</v>
      </c>
      <c r="H297" s="14">
        <v>1071.915</v>
      </c>
      <c r="I297" s="14">
        <v>1071.915</v>
      </c>
      <c r="J297" s="14">
        <f t="shared" si="21"/>
        <v>-1071.915</v>
      </c>
      <c r="K297" s="14">
        <f t="shared" si="20"/>
        <v>0</v>
      </c>
      <c r="L297" s="14">
        <f t="shared" si="20"/>
        <v>0</v>
      </c>
      <c r="M297" s="14">
        <f t="shared" si="20"/>
        <v>17865.25</v>
      </c>
      <c r="N297" s="14">
        <f t="shared" si="20"/>
        <v>17865.25</v>
      </c>
      <c r="O297" s="14">
        <f t="shared" si="20"/>
        <v>-17865.25</v>
      </c>
      <c r="P297" s="14"/>
      <c r="Q297" s="14"/>
      <c r="R297" s="14"/>
      <c r="S297" s="14"/>
    </row>
    <row r="298" spans="1:19">
      <c r="A298" s="11" t="s">
        <v>357</v>
      </c>
      <c r="B298" s="11">
        <v>4901</v>
      </c>
      <c r="C298" s="13" t="s">
        <v>346</v>
      </c>
      <c r="D298" s="13" t="s">
        <v>180</v>
      </c>
      <c r="E298" s="13">
        <v>42</v>
      </c>
      <c r="F298" s="13">
        <v>40</v>
      </c>
      <c r="G298" s="13">
        <v>0</v>
      </c>
      <c r="H298" s="13">
        <v>1761</v>
      </c>
      <c r="I298" s="13">
        <v>1761</v>
      </c>
      <c r="J298" s="13">
        <f t="shared" si="21"/>
        <v>-1721</v>
      </c>
      <c r="K298" s="13">
        <f t="shared" si="20"/>
        <v>952.38095238095229</v>
      </c>
      <c r="L298" s="13">
        <f t="shared" si="20"/>
        <v>0</v>
      </c>
      <c r="M298" s="13">
        <f t="shared" si="20"/>
        <v>41928.571428571428</v>
      </c>
      <c r="N298" s="13">
        <f t="shared" si="20"/>
        <v>41928.571428571428</v>
      </c>
      <c r="O298" s="13">
        <f t="shared" si="20"/>
        <v>-40976.190476190473</v>
      </c>
      <c r="P298" s="14"/>
      <c r="Q298" s="14"/>
      <c r="R298" s="14"/>
      <c r="S298" s="14"/>
    </row>
    <row r="299" spans="1:19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19">
      <c r="E300" s="19">
        <f>SUM(E230:E298)</f>
        <v>376248</v>
      </c>
      <c r="F300" s="19">
        <f t="shared" ref="F300:J300" si="22">SUM(F230:F298)</f>
        <v>1557367.7779999995</v>
      </c>
      <c r="G300" s="19">
        <f t="shared" si="22"/>
        <v>4364879.4319999991</v>
      </c>
      <c r="H300" s="19">
        <f t="shared" si="22"/>
        <v>9798586.099999994</v>
      </c>
      <c r="I300" s="19">
        <f t="shared" si="22"/>
        <v>14163465.532000002</v>
      </c>
      <c r="J300" s="19">
        <f t="shared" si="22"/>
        <v>-12606097.754000001</v>
      </c>
      <c r="K300" s="19">
        <f t="shared" ref="K300:O300" si="23">(F300/$E300)*1000</f>
        <v>4139.2054655440015</v>
      </c>
      <c r="L300" s="19">
        <f t="shared" si="23"/>
        <v>11601.07012396079</v>
      </c>
      <c r="M300" s="19">
        <f t="shared" si="23"/>
        <v>26042.892188131216</v>
      </c>
      <c r="N300" s="19">
        <f t="shared" si="23"/>
        <v>37643.96231209203</v>
      </c>
      <c r="O300" s="19">
        <f t="shared" si="23"/>
        <v>-33504.756846548029</v>
      </c>
      <c r="P300" s="14"/>
      <c r="Q300" s="14"/>
      <c r="R300" s="14"/>
      <c r="S300" s="14"/>
    </row>
    <row r="301" spans="1:19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19">
      <c r="D302" s="77" t="s">
        <v>358</v>
      </c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19">
      <c r="D303" s="89" t="s">
        <v>269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19">
      <c r="A304" s="11" t="s">
        <v>359</v>
      </c>
      <c r="B304" s="11">
        <v>0</v>
      </c>
      <c r="C304" s="13" t="s">
        <v>280</v>
      </c>
      <c r="D304" s="13" t="s">
        <v>9</v>
      </c>
      <c r="E304" s="13">
        <v>135688</v>
      </c>
      <c r="F304" s="13">
        <v>1733834.0929999996</v>
      </c>
      <c r="G304" s="13">
        <v>4981791.8690000018</v>
      </c>
      <c r="H304" s="13">
        <v>8495566.2240000013</v>
      </c>
      <c r="I304" s="13">
        <v>13477358.093000002</v>
      </c>
      <c r="J304" s="13">
        <f t="shared" ref="J304:J367" si="24">F304-I304</f>
        <v>-11743524.000000002</v>
      </c>
      <c r="K304" s="13">
        <f t="shared" ref="K304:O335" si="25">(F304/$E304)*1000</f>
        <v>12778.094547786095</v>
      </c>
      <c r="L304" s="13">
        <f t="shared" si="25"/>
        <v>36715.051213077073</v>
      </c>
      <c r="M304" s="13">
        <f t="shared" si="25"/>
        <v>62611.035787984205</v>
      </c>
      <c r="N304" s="13">
        <f t="shared" si="25"/>
        <v>99326.087001061271</v>
      </c>
      <c r="O304" s="13">
        <f t="shared" si="25"/>
        <v>-86547.992453275176</v>
      </c>
      <c r="P304" s="14"/>
      <c r="Q304" s="14"/>
      <c r="R304" s="14"/>
      <c r="S304" s="14"/>
    </row>
    <row r="305" spans="1:19">
      <c r="A305" t="s">
        <v>359</v>
      </c>
      <c r="B305">
        <v>1000</v>
      </c>
      <c r="C305" s="14" t="s">
        <v>281</v>
      </c>
      <c r="D305" s="14" t="s">
        <v>154</v>
      </c>
      <c r="E305" s="14">
        <v>38998</v>
      </c>
      <c r="F305" s="14">
        <v>2267681.7489999994</v>
      </c>
      <c r="G305" s="14">
        <v>1644462.6210000003</v>
      </c>
      <c r="H305" s="14">
        <v>4050392.2000000007</v>
      </c>
      <c r="I305" s="14">
        <v>5694854.8210000005</v>
      </c>
      <c r="J305" s="14">
        <f t="shared" si="24"/>
        <v>-3427173.0720000011</v>
      </c>
      <c r="K305" s="14">
        <f t="shared" si="25"/>
        <v>58148.66785476177</v>
      </c>
      <c r="L305" s="14">
        <f t="shared" si="25"/>
        <v>42167.8706856762</v>
      </c>
      <c r="M305" s="14">
        <f t="shared" si="25"/>
        <v>103861.53648905073</v>
      </c>
      <c r="N305" s="14">
        <f t="shared" si="25"/>
        <v>146029.40717472692</v>
      </c>
      <c r="O305" s="14">
        <f t="shared" si="25"/>
        <v>-87880.739319965156</v>
      </c>
      <c r="P305" s="14"/>
      <c r="Q305" s="14"/>
      <c r="R305" s="14"/>
      <c r="S305" s="14"/>
    </row>
    <row r="306" spans="1:19">
      <c r="A306" s="11" t="s">
        <v>359</v>
      </c>
      <c r="B306" s="11">
        <v>1400</v>
      </c>
      <c r="C306" s="13" t="s">
        <v>282</v>
      </c>
      <c r="D306" s="13" t="s">
        <v>157</v>
      </c>
      <c r="E306" s="13">
        <v>29763</v>
      </c>
      <c r="F306" s="13">
        <v>643735.56099999987</v>
      </c>
      <c r="G306" s="13">
        <v>1192483.7850000004</v>
      </c>
      <c r="H306" s="13">
        <v>2302035.9810000001</v>
      </c>
      <c r="I306" s="13">
        <v>3494519.7660000008</v>
      </c>
      <c r="J306" s="13">
        <f t="shared" si="24"/>
        <v>-2850784.205000001</v>
      </c>
      <c r="K306" s="13">
        <f t="shared" si="25"/>
        <v>21628.718912744007</v>
      </c>
      <c r="L306" s="13">
        <f t="shared" si="25"/>
        <v>40065.980747908492</v>
      </c>
      <c r="M306" s="13">
        <f t="shared" si="25"/>
        <v>77345.562644894671</v>
      </c>
      <c r="N306" s="13">
        <f t="shared" si="25"/>
        <v>117411.54339280317</v>
      </c>
      <c r="O306" s="13">
        <f t="shared" si="25"/>
        <v>-95782.824480059164</v>
      </c>
      <c r="P306" s="14"/>
      <c r="Q306" s="14"/>
      <c r="R306" s="14"/>
      <c r="S306" s="14"/>
    </row>
    <row r="307" spans="1:19">
      <c r="A307" t="s">
        <v>359</v>
      </c>
      <c r="B307">
        <v>2000</v>
      </c>
      <c r="C307" s="14" t="s">
        <v>283</v>
      </c>
      <c r="D307" s="14" t="s">
        <v>160</v>
      </c>
      <c r="E307" s="14">
        <v>20416</v>
      </c>
      <c r="F307" s="14">
        <v>368005.49099999998</v>
      </c>
      <c r="G307" s="14">
        <v>476404.80899999989</v>
      </c>
      <c r="H307" s="14">
        <v>1046392.191</v>
      </c>
      <c r="I307" s="14">
        <v>1522797</v>
      </c>
      <c r="J307" s="14">
        <f t="shared" si="24"/>
        <v>-1154791.5090000001</v>
      </c>
      <c r="K307" s="14">
        <f t="shared" si="25"/>
        <v>18025.347325626957</v>
      </c>
      <c r="L307" s="14">
        <f t="shared" si="25"/>
        <v>23334.875048981186</v>
      </c>
      <c r="M307" s="14">
        <f t="shared" si="25"/>
        <v>51253.536001175547</v>
      </c>
      <c r="N307" s="14">
        <f t="shared" si="25"/>
        <v>74588.411050156734</v>
      </c>
      <c r="O307" s="14">
        <f t="shared" si="25"/>
        <v>-56563.063724529784</v>
      </c>
      <c r="P307" s="14"/>
      <c r="Q307" s="14"/>
      <c r="R307" s="14"/>
      <c r="S307" s="14"/>
    </row>
    <row r="308" spans="1:19">
      <c r="A308" s="11" t="s">
        <v>359</v>
      </c>
      <c r="B308" s="11">
        <v>6000</v>
      </c>
      <c r="C308" s="13" t="s">
        <v>1217</v>
      </c>
      <c r="D308" s="13" t="s">
        <v>1195</v>
      </c>
      <c r="E308" s="13">
        <v>19642</v>
      </c>
      <c r="F308" s="13">
        <v>1252692.4669999997</v>
      </c>
      <c r="G308" s="13">
        <v>752819.17799999972</v>
      </c>
      <c r="H308" s="13">
        <v>2758766.4050000007</v>
      </c>
      <c r="I308" s="13">
        <v>3511585.5830000006</v>
      </c>
      <c r="J308" s="13">
        <f t="shared" si="24"/>
        <v>-2258893.1160000009</v>
      </c>
      <c r="K308" s="13">
        <f t="shared" si="25"/>
        <v>63776.217645860896</v>
      </c>
      <c r="L308" s="13">
        <f t="shared" si="25"/>
        <v>38327.012422360232</v>
      </c>
      <c r="M308" s="13">
        <f t="shared" si="25"/>
        <v>140452.41854190006</v>
      </c>
      <c r="N308" s="13">
        <f t="shared" si="25"/>
        <v>178779.43096426027</v>
      </c>
      <c r="O308" s="13">
        <f t="shared" si="25"/>
        <v>-115003.21331839939</v>
      </c>
      <c r="P308" s="14"/>
      <c r="Q308" s="14"/>
      <c r="R308" s="14"/>
      <c r="S308" s="14"/>
    </row>
    <row r="309" spans="1:19">
      <c r="A309" t="s">
        <v>359</v>
      </c>
      <c r="B309">
        <v>1300</v>
      </c>
      <c r="C309" s="14" t="s">
        <v>284</v>
      </c>
      <c r="D309" s="14" t="s">
        <v>156</v>
      </c>
      <c r="E309" s="14">
        <v>18445</v>
      </c>
      <c r="F309" s="14">
        <v>273117.01</v>
      </c>
      <c r="G309" s="14">
        <v>633111.902</v>
      </c>
      <c r="H309" s="14">
        <v>1881560.3040000005</v>
      </c>
      <c r="I309" s="14">
        <v>2514672.2060000002</v>
      </c>
      <c r="J309" s="14">
        <f t="shared" si="24"/>
        <v>-2241555.1960000005</v>
      </c>
      <c r="K309" s="14">
        <f t="shared" si="25"/>
        <v>14807.102737869342</v>
      </c>
      <c r="L309" s="14">
        <f t="shared" si="25"/>
        <v>34324.3102195717</v>
      </c>
      <c r="M309" s="14">
        <f t="shared" si="25"/>
        <v>102009.23307129306</v>
      </c>
      <c r="N309" s="14">
        <f t="shared" si="25"/>
        <v>136333.54329086476</v>
      </c>
      <c r="O309" s="14">
        <f t="shared" si="25"/>
        <v>-121526.44055299541</v>
      </c>
      <c r="P309" s="14"/>
      <c r="Q309" s="14"/>
      <c r="R309" s="14"/>
      <c r="S309" s="14"/>
    </row>
    <row r="310" spans="1:19">
      <c r="A310" s="11" t="s">
        <v>359</v>
      </c>
      <c r="B310" s="11">
        <v>1604</v>
      </c>
      <c r="C310" s="13" t="s">
        <v>285</v>
      </c>
      <c r="D310" s="13" t="s">
        <v>158</v>
      </c>
      <c r="E310" s="13">
        <v>13024</v>
      </c>
      <c r="F310" s="13">
        <v>624435.66999999993</v>
      </c>
      <c r="G310" s="13">
        <v>594474.18799999985</v>
      </c>
      <c r="H310" s="13">
        <v>1374839.6710000001</v>
      </c>
      <c r="I310" s="13">
        <v>1969313.8589999999</v>
      </c>
      <c r="J310" s="13">
        <f t="shared" si="24"/>
        <v>-1344878.189</v>
      </c>
      <c r="K310" s="13">
        <f t="shared" si="25"/>
        <v>47944.999232186725</v>
      </c>
      <c r="L310" s="13">
        <f t="shared" si="25"/>
        <v>45644.516891891879</v>
      </c>
      <c r="M310" s="13">
        <f t="shared" si="25"/>
        <v>105562.01405098281</v>
      </c>
      <c r="N310" s="13">
        <f t="shared" si="25"/>
        <v>151206.53094287467</v>
      </c>
      <c r="O310" s="13">
        <f t="shared" si="25"/>
        <v>-103261.53171068797</v>
      </c>
      <c r="P310" s="14"/>
      <c r="Q310" s="14"/>
      <c r="R310" s="14"/>
      <c r="S310" s="14"/>
    </row>
    <row r="311" spans="1:19">
      <c r="A311" t="s">
        <v>359</v>
      </c>
      <c r="B311">
        <v>8200</v>
      </c>
      <c r="C311" s="14" t="s">
        <v>286</v>
      </c>
      <c r="D311" s="14" t="s">
        <v>208</v>
      </c>
      <c r="E311" s="14">
        <v>10834</v>
      </c>
      <c r="F311" s="14">
        <v>833095.64300000016</v>
      </c>
      <c r="G311" s="14">
        <v>490969.12200000003</v>
      </c>
      <c r="H311" s="14">
        <v>1357622.8480000007</v>
      </c>
      <c r="I311" s="14">
        <v>1848591.9700000007</v>
      </c>
      <c r="J311" s="14">
        <f t="shared" si="24"/>
        <v>-1015496.3270000005</v>
      </c>
      <c r="K311" s="14">
        <f t="shared" si="25"/>
        <v>76896.404190511355</v>
      </c>
      <c r="L311" s="14">
        <f t="shared" si="25"/>
        <v>45317.437880745798</v>
      </c>
      <c r="M311" s="14">
        <f t="shared" si="25"/>
        <v>125311.32065719039</v>
      </c>
      <c r="N311" s="14">
        <f t="shared" si="25"/>
        <v>170628.7585379362</v>
      </c>
      <c r="O311" s="14">
        <f t="shared" si="25"/>
        <v>-93732.354347424814</v>
      </c>
      <c r="P311" s="14"/>
      <c r="Q311" s="14"/>
      <c r="R311" s="14"/>
      <c r="S311" s="14"/>
    </row>
    <row r="312" spans="1:19">
      <c r="A312" s="11" t="s">
        <v>359</v>
      </c>
      <c r="B312" s="11">
        <v>3000</v>
      </c>
      <c r="C312" s="13" t="s">
        <v>287</v>
      </c>
      <c r="D312" s="13" t="s">
        <v>164</v>
      </c>
      <c r="E312" s="13">
        <v>7841</v>
      </c>
      <c r="F312" s="13">
        <v>367580.49800000008</v>
      </c>
      <c r="G312" s="13">
        <v>467346.11499999999</v>
      </c>
      <c r="H312" s="13">
        <v>744927.19299999985</v>
      </c>
      <c r="I312" s="13">
        <v>1212273.3079999997</v>
      </c>
      <c r="J312" s="13">
        <f t="shared" si="24"/>
        <v>-844692.80999999959</v>
      </c>
      <c r="K312" s="13">
        <f t="shared" si="25"/>
        <v>46879.288101007529</v>
      </c>
      <c r="L312" s="13">
        <f t="shared" si="25"/>
        <v>59602.871444968754</v>
      </c>
      <c r="M312" s="13">
        <f t="shared" si="25"/>
        <v>95004.105726310401</v>
      </c>
      <c r="N312" s="13">
        <f t="shared" si="25"/>
        <v>154606.97717127914</v>
      </c>
      <c r="O312" s="13">
        <f t="shared" si="25"/>
        <v>-107727.68907027159</v>
      </c>
      <c r="P312" s="14"/>
      <c r="Q312" s="14"/>
      <c r="R312" s="14"/>
      <c r="S312" s="14"/>
    </row>
    <row r="313" spans="1:19">
      <c r="A313" t="s">
        <v>359</v>
      </c>
      <c r="B313">
        <v>7300</v>
      </c>
      <c r="C313" s="14" t="s">
        <v>288</v>
      </c>
      <c r="D313" s="14" t="s">
        <v>203</v>
      </c>
      <c r="E313" s="14">
        <v>5206</v>
      </c>
      <c r="F313" s="14">
        <v>134892.185</v>
      </c>
      <c r="G313" s="14">
        <v>412913.03300000005</v>
      </c>
      <c r="H313" s="14">
        <v>678428.14299999957</v>
      </c>
      <c r="I313" s="14">
        <v>1091341.1759999995</v>
      </c>
      <c r="J313" s="14">
        <f t="shared" si="24"/>
        <v>-956448.99099999946</v>
      </c>
      <c r="K313" s="14">
        <f t="shared" si="25"/>
        <v>25910.907606607761</v>
      </c>
      <c r="L313" s="14">
        <f t="shared" si="25"/>
        <v>79314.835382251258</v>
      </c>
      <c r="M313" s="14">
        <f t="shared" si="25"/>
        <v>130316.58528620815</v>
      </c>
      <c r="N313" s="14">
        <f t="shared" si="25"/>
        <v>209631.42066845938</v>
      </c>
      <c r="O313" s="14">
        <f t="shared" si="25"/>
        <v>-183720.51306185158</v>
      </c>
      <c r="P313" s="14"/>
      <c r="Q313" s="14"/>
      <c r="R313" s="14"/>
      <c r="S313" s="14"/>
    </row>
    <row r="314" spans="1:19">
      <c r="A314" s="11" t="s">
        <v>359</v>
      </c>
      <c r="B314" s="11">
        <v>7400</v>
      </c>
      <c r="C314" s="13" t="s">
        <v>289</v>
      </c>
      <c r="D314" s="13" t="s">
        <v>204</v>
      </c>
      <c r="E314" s="13">
        <v>5057</v>
      </c>
      <c r="F314" s="13">
        <v>198832.68599999999</v>
      </c>
      <c r="G314" s="13">
        <v>284135.38</v>
      </c>
      <c r="H314" s="13">
        <v>502173.49900000013</v>
      </c>
      <c r="I314" s="13">
        <v>786308.87900000019</v>
      </c>
      <c r="J314" s="13">
        <f t="shared" si="24"/>
        <v>-587476.1930000002</v>
      </c>
      <c r="K314" s="13">
        <f t="shared" si="25"/>
        <v>39318.308483290486</v>
      </c>
      <c r="L314" s="13">
        <f t="shared" si="25"/>
        <v>56186.549337551907</v>
      </c>
      <c r="M314" s="13">
        <f t="shared" si="25"/>
        <v>99302.64959462134</v>
      </c>
      <c r="N314" s="13">
        <f t="shared" si="25"/>
        <v>155489.19893217325</v>
      </c>
      <c r="O314" s="13">
        <f t="shared" si="25"/>
        <v>-116170.89044888277</v>
      </c>
      <c r="P314" s="14"/>
      <c r="Q314" s="14"/>
      <c r="R314" s="14"/>
      <c r="S314" s="14"/>
    </row>
    <row r="315" spans="1:19">
      <c r="A315" t="s">
        <v>359</v>
      </c>
      <c r="B315">
        <v>1100</v>
      </c>
      <c r="C315" s="14" t="s">
        <v>381</v>
      </c>
      <c r="D315" s="14" t="s">
        <v>155</v>
      </c>
      <c r="E315" s="14">
        <v>4720</v>
      </c>
      <c r="F315" s="14">
        <v>134223.18400000001</v>
      </c>
      <c r="G315" s="14">
        <v>198590.45300000001</v>
      </c>
      <c r="H315" s="14">
        <v>527631.45200000005</v>
      </c>
      <c r="I315" s="14">
        <v>726221.90500000003</v>
      </c>
      <c r="J315" s="14">
        <f t="shared" si="24"/>
        <v>-591998.72100000002</v>
      </c>
      <c r="K315" s="14">
        <f t="shared" si="25"/>
        <v>28437.115254237291</v>
      </c>
      <c r="L315" s="14">
        <f t="shared" si="25"/>
        <v>42074.248516949156</v>
      </c>
      <c r="M315" s="14">
        <f t="shared" si="25"/>
        <v>111786.3245762712</v>
      </c>
      <c r="N315" s="14">
        <f t="shared" si="25"/>
        <v>153860.57309322036</v>
      </c>
      <c r="O315" s="14">
        <f t="shared" si="25"/>
        <v>-125423.45783898306</v>
      </c>
      <c r="P315" s="14"/>
      <c r="Q315" s="14"/>
      <c r="R315" s="14"/>
      <c r="S315" s="14"/>
    </row>
    <row r="316" spans="1:19">
      <c r="A316" s="11" t="s">
        <v>359</v>
      </c>
      <c r="B316" s="11">
        <v>8000</v>
      </c>
      <c r="C316" s="13" t="s">
        <v>290</v>
      </c>
      <c r="D316" s="13" t="s">
        <v>207</v>
      </c>
      <c r="E316" s="13">
        <v>4414</v>
      </c>
      <c r="F316" s="13">
        <v>188696.01400000002</v>
      </c>
      <c r="G316" s="13">
        <v>184427.772</v>
      </c>
      <c r="H316" s="13">
        <v>529722.90200000023</v>
      </c>
      <c r="I316" s="13">
        <v>714150.67400000023</v>
      </c>
      <c r="J316" s="13">
        <f t="shared" si="24"/>
        <v>-525454.66000000015</v>
      </c>
      <c r="K316" s="13">
        <f t="shared" si="25"/>
        <v>42749.436792025379</v>
      </c>
      <c r="L316" s="13">
        <f t="shared" si="25"/>
        <v>41782.458541005886</v>
      </c>
      <c r="M316" s="13">
        <f t="shared" si="25"/>
        <v>120009.71952877214</v>
      </c>
      <c r="N316" s="13">
        <f t="shared" si="25"/>
        <v>161792.17806977802</v>
      </c>
      <c r="O316" s="13">
        <f t="shared" si="25"/>
        <v>-119042.74127775263</v>
      </c>
      <c r="P316" s="14"/>
      <c r="Q316" s="14"/>
      <c r="R316" s="14"/>
      <c r="S316" s="14"/>
    </row>
    <row r="317" spans="1:19">
      <c r="A317" t="s">
        <v>359</v>
      </c>
      <c r="B317">
        <v>5200</v>
      </c>
      <c r="C317" s="14" t="s">
        <v>291</v>
      </c>
      <c r="D317" s="14" t="s">
        <v>183</v>
      </c>
      <c r="E317" s="14">
        <v>4090</v>
      </c>
      <c r="F317" s="14">
        <v>142196.10699999999</v>
      </c>
      <c r="G317" s="14">
        <v>259795.83000000007</v>
      </c>
      <c r="H317" s="14">
        <v>399967.00699999998</v>
      </c>
      <c r="I317" s="14">
        <v>659762.83700000006</v>
      </c>
      <c r="J317" s="14">
        <f t="shared" si="24"/>
        <v>-517566.7300000001</v>
      </c>
      <c r="K317" s="14">
        <f t="shared" si="25"/>
        <v>34766.774327628358</v>
      </c>
      <c r="L317" s="14">
        <f t="shared" si="25"/>
        <v>63519.762836185844</v>
      </c>
      <c r="M317" s="14">
        <f t="shared" si="25"/>
        <v>97791.444254278729</v>
      </c>
      <c r="N317" s="14">
        <f t="shared" si="25"/>
        <v>161311.20709046457</v>
      </c>
      <c r="O317" s="14">
        <f t="shared" si="25"/>
        <v>-126544.43276283621</v>
      </c>
      <c r="P317" s="14"/>
      <c r="Q317" s="14"/>
      <c r="R317" s="14"/>
      <c r="S317" s="14"/>
    </row>
    <row r="318" spans="1:19">
      <c r="A318" s="11" t="s">
        <v>359</v>
      </c>
      <c r="B318" s="11">
        <v>3609</v>
      </c>
      <c r="C318" s="13" t="s">
        <v>293</v>
      </c>
      <c r="D318" s="13" t="s">
        <v>167</v>
      </c>
      <c r="E318" s="13">
        <v>3868</v>
      </c>
      <c r="F318" s="13">
        <v>92657.476999999999</v>
      </c>
      <c r="G318" s="13">
        <v>185105.71800000005</v>
      </c>
      <c r="H318" s="13">
        <v>282983.38699999987</v>
      </c>
      <c r="I318" s="13">
        <v>468089.10499999992</v>
      </c>
      <c r="J318" s="13">
        <f t="shared" si="24"/>
        <v>-375431.62799999991</v>
      </c>
      <c r="K318" s="13">
        <f t="shared" si="25"/>
        <v>23954.880299896588</v>
      </c>
      <c r="L318" s="13">
        <f t="shared" si="25"/>
        <v>47855.666494312318</v>
      </c>
      <c r="M318" s="13">
        <f t="shared" si="25"/>
        <v>73160.131075491183</v>
      </c>
      <c r="N318" s="13">
        <f t="shared" si="25"/>
        <v>121015.7975698035</v>
      </c>
      <c r="O318" s="13">
        <f t="shared" si="25"/>
        <v>-97060.917269906902</v>
      </c>
      <c r="P318" s="14"/>
      <c r="Q318" s="14"/>
      <c r="R318" s="14"/>
      <c r="S318" s="14"/>
    </row>
    <row r="319" spans="1:19">
      <c r="A319" t="s">
        <v>359</v>
      </c>
      <c r="B319">
        <v>4200</v>
      </c>
      <c r="C319" s="14" t="s">
        <v>292</v>
      </c>
      <c r="D319" s="14" t="s">
        <v>175</v>
      </c>
      <c r="E319" s="14">
        <v>3840</v>
      </c>
      <c r="F319" s="14">
        <v>125038.094</v>
      </c>
      <c r="G319" s="14">
        <v>205750.43899999998</v>
      </c>
      <c r="H319" s="14">
        <v>475886.49399999995</v>
      </c>
      <c r="I319" s="14">
        <v>681636.93299999996</v>
      </c>
      <c r="J319" s="14">
        <f t="shared" si="24"/>
        <v>-556598.83899999992</v>
      </c>
      <c r="K319" s="14">
        <f t="shared" si="25"/>
        <v>32562.003645833334</v>
      </c>
      <c r="L319" s="14">
        <f t="shared" si="25"/>
        <v>53580.843489583327</v>
      </c>
      <c r="M319" s="14">
        <f t="shared" si="25"/>
        <v>123928.77447916665</v>
      </c>
      <c r="N319" s="14">
        <f t="shared" si="25"/>
        <v>177509.61796874998</v>
      </c>
      <c r="O319" s="14">
        <f t="shared" si="25"/>
        <v>-144947.61432291666</v>
      </c>
      <c r="P319" s="14"/>
      <c r="Q319" s="14"/>
      <c r="R319" s="14"/>
      <c r="S319" s="14"/>
    </row>
    <row r="320" spans="1:19">
      <c r="A320" s="11" t="s">
        <v>359</v>
      </c>
      <c r="B320" s="11">
        <v>2510</v>
      </c>
      <c r="C320" s="13" t="s">
        <v>294</v>
      </c>
      <c r="D320" s="13" t="s">
        <v>163</v>
      </c>
      <c r="E320" s="13">
        <v>3753</v>
      </c>
      <c r="F320" s="13">
        <v>76089.769</v>
      </c>
      <c r="G320" s="13">
        <v>267515.266</v>
      </c>
      <c r="H320" s="13">
        <v>257445.87700000009</v>
      </c>
      <c r="I320" s="13">
        <v>524961.14300000016</v>
      </c>
      <c r="J320" s="13">
        <f t="shared" si="24"/>
        <v>-448871.37400000019</v>
      </c>
      <c r="K320" s="13">
        <f t="shared" si="25"/>
        <v>20274.385558220089</v>
      </c>
      <c r="L320" s="13">
        <f t="shared" si="25"/>
        <v>71280.379962696519</v>
      </c>
      <c r="M320" s="13">
        <f t="shared" si="25"/>
        <v>68597.355981881192</v>
      </c>
      <c r="N320" s="13">
        <f t="shared" si="25"/>
        <v>139877.73594457773</v>
      </c>
      <c r="O320" s="13">
        <f t="shared" si="25"/>
        <v>-119603.35038635763</v>
      </c>
      <c r="P320" s="14"/>
      <c r="Q320" s="14"/>
      <c r="R320" s="14"/>
      <c r="S320" s="14"/>
    </row>
    <row r="321" spans="1:19">
      <c r="A321" t="s">
        <v>359</v>
      </c>
      <c r="B321">
        <v>2300</v>
      </c>
      <c r="C321" s="14" t="s">
        <v>295</v>
      </c>
      <c r="D321" s="14" t="s">
        <v>161</v>
      </c>
      <c r="E321" s="14">
        <v>3585</v>
      </c>
      <c r="F321" s="14">
        <v>122218.60999999999</v>
      </c>
      <c r="G321" s="14">
        <v>220952.16</v>
      </c>
      <c r="H321" s="14">
        <v>510071.36299999978</v>
      </c>
      <c r="I321" s="14">
        <v>731023.52299999981</v>
      </c>
      <c r="J321" s="14">
        <f t="shared" si="24"/>
        <v>-608804.91299999983</v>
      </c>
      <c r="K321" s="14">
        <f t="shared" si="25"/>
        <v>34091.662482566244</v>
      </c>
      <c r="L321" s="14">
        <f t="shared" si="25"/>
        <v>61632.401673640168</v>
      </c>
      <c r="M321" s="14">
        <f t="shared" si="25"/>
        <v>142279.32022315197</v>
      </c>
      <c r="N321" s="14">
        <f t="shared" si="25"/>
        <v>203911.72189679212</v>
      </c>
      <c r="O321" s="14">
        <f t="shared" si="25"/>
        <v>-169820.05941422589</v>
      </c>
      <c r="P321" s="14"/>
      <c r="Q321" s="14"/>
      <c r="R321" s="14"/>
      <c r="S321" s="14"/>
    </row>
    <row r="322" spans="1:19">
      <c r="A322" s="11" t="s">
        <v>359</v>
      </c>
      <c r="B322" s="11">
        <v>6100</v>
      </c>
      <c r="C322" s="13" t="s">
        <v>296</v>
      </c>
      <c r="D322" s="13" t="s">
        <v>191</v>
      </c>
      <c r="E322" s="13">
        <v>3041</v>
      </c>
      <c r="F322" s="13">
        <v>53789.900000000009</v>
      </c>
      <c r="G322" s="13">
        <v>148284.43899999995</v>
      </c>
      <c r="H322" s="13">
        <v>239502.53800000012</v>
      </c>
      <c r="I322" s="13">
        <v>387786.97700000007</v>
      </c>
      <c r="J322" s="13">
        <f t="shared" si="24"/>
        <v>-333997.07700000005</v>
      </c>
      <c r="K322" s="13">
        <f t="shared" si="25"/>
        <v>17688.227556724767</v>
      </c>
      <c r="L322" s="13">
        <f t="shared" si="25"/>
        <v>48761.735942124287</v>
      </c>
      <c r="M322" s="13">
        <f t="shared" si="25"/>
        <v>78757.822426833314</v>
      </c>
      <c r="N322" s="13">
        <f t="shared" si="25"/>
        <v>127519.5583689576</v>
      </c>
      <c r="O322" s="13">
        <f t="shared" si="25"/>
        <v>-109831.33081223283</v>
      </c>
      <c r="P322" s="14"/>
      <c r="Q322" s="14"/>
      <c r="R322" s="14"/>
      <c r="S322" s="14"/>
    </row>
    <row r="323" spans="1:19">
      <c r="A323" t="s">
        <v>359</v>
      </c>
      <c r="B323">
        <v>8716</v>
      </c>
      <c r="C323" s="14" t="s">
        <v>297</v>
      </c>
      <c r="D323" s="14" t="s">
        <v>216</v>
      </c>
      <c r="E323" s="14">
        <v>2984</v>
      </c>
      <c r="F323" s="14">
        <v>137798.34299999996</v>
      </c>
      <c r="G323" s="14">
        <v>159107.78600000002</v>
      </c>
      <c r="H323" s="14">
        <v>257794.30599999998</v>
      </c>
      <c r="I323" s="14">
        <v>416902.092</v>
      </c>
      <c r="J323" s="14">
        <f t="shared" si="24"/>
        <v>-279103.74900000007</v>
      </c>
      <c r="K323" s="14">
        <f t="shared" si="25"/>
        <v>46179.069369973178</v>
      </c>
      <c r="L323" s="14">
        <f t="shared" si="25"/>
        <v>53320.303619302955</v>
      </c>
      <c r="M323" s="14">
        <f t="shared" si="25"/>
        <v>86392.193699731884</v>
      </c>
      <c r="N323" s="14">
        <f t="shared" si="25"/>
        <v>139712.49731903485</v>
      </c>
      <c r="O323" s="14">
        <f t="shared" si="25"/>
        <v>-93533.42794906169</v>
      </c>
      <c r="P323" s="14"/>
      <c r="Q323" s="14"/>
      <c r="R323" s="14"/>
      <c r="S323" s="14"/>
    </row>
    <row r="324" spans="1:19">
      <c r="A324" s="11" t="s">
        <v>359</v>
      </c>
      <c r="B324" s="11">
        <v>8717</v>
      </c>
      <c r="C324" s="13" t="s">
        <v>299</v>
      </c>
      <c r="D324" s="13" t="s">
        <v>217</v>
      </c>
      <c r="E324" s="13">
        <v>2481</v>
      </c>
      <c r="F324" s="13">
        <v>54288.035000000003</v>
      </c>
      <c r="G324" s="13">
        <v>130409.96399999999</v>
      </c>
      <c r="H324" s="13">
        <v>257607.97299999997</v>
      </c>
      <c r="I324" s="13">
        <v>388017.93699999998</v>
      </c>
      <c r="J324" s="13">
        <f t="shared" si="24"/>
        <v>-333729.902</v>
      </c>
      <c r="K324" s="13">
        <f t="shared" si="25"/>
        <v>21881.513502619913</v>
      </c>
      <c r="L324" s="13">
        <f t="shared" si="25"/>
        <v>52563.467956469161</v>
      </c>
      <c r="M324" s="13">
        <f t="shared" si="25"/>
        <v>103832.31479242239</v>
      </c>
      <c r="N324" s="13">
        <f t="shared" si="25"/>
        <v>156395.78274889156</v>
      </c>
      <c r="O324" s="13">
        <f t="shared" si="25"/>
        <v>-134514.26924627167</v>
      </c>
      <c r="P324" s="14"/>
      <c r="Q324" s="14"/>
      <c r="R324" s="14"/>
      <c r="S324" s="14"/>
    </row>
    <row r="325" spans="1:19">
      <c r="A325" t="s">
        <v>359</v>
      </c>
      <c r="B325">
        <v>8401</v>
      </c>
      <c r="C325" s="14" t="s">
        <v>298</v>
      </c>
      <c r="D325" s="14" t="s">
        <v>209</v>
      </c>
      <c r="E325" s="14">
        <v>2450</v>
      </c>
      <c r="F325" s="14">
        <v>44267.904999999999</v>
      </c>
      <c r="G325" s="14">
        <v>144102.503</v>
      </c>
      <c r="H325" s="14">
        <v>203160.28499999995</v>
      </c>
      <c r="I325" s="14">
        <v>347262.78799999994</v>
      </c>
      <c r="J325" s="14">
        <f t="shared" si="24"/>
        <v>-302994.88299999991</v>
      </c>
      <c r="K325" s="14">
        <f t="shared" si="25"/>
        <v>18068.532653061222</v>
      </c>
      <c r="L325" s="14">
        <f t="shared" si="25"/>
        <v>58817.348163265306</v>
      </c>
      <c r="M325" s="14">
        <f t="shared" si="25"/>
        <v>82922.565306122429</v>
      </c>
      <c r="N325" s="14">
        <f t="shared" si="25"/>
        <v>141739.91346938774</v>
      </c>
      <c r="O325" s="14">
        <f t="shared" si="25"/>
        <v>-123671.38081632649</v>
      </c>
      <c r="P325" s="14"/>
      <c r="Q325" s="14"/>
      <c r="R325" s="14"/>
      <c r="S325" s="14"/>
    </row>
    <row r="326" spans="1:19">
      <c r="A326" s="11" t="s">
        <v>359</v>
      </c>
      <c r="B326" s="11">
        <v>8613</v>
      </c>
      <c r="C326" s="13" t="s">
        <v>301</v>
      </c>
      <c r="D326" s="13" t="s">
        <v>213</v>
      </c>
      <c r="E326" s="13">
        <v>1971</v>
      </c>
      <c r="F326" s="13">
        <v>53804.460999999996</v>
      </c>
      <c r="G326" s="13">
        <v>96384.522999999986</v>
      </c>
      <c r="H326" s="13">
        <v>145986.40100000016</v>
      </c>
      <c r="I326" s="13">
        <v>242370.92400000014</v>
      </c>
      <c r="J326" s="13">
        <f t="shared" si="24"/>
        <v>-188566.46300000016</v>
      </c>
      <c r="K326" s="13">
        <f t="shared" si="25"/>
        <v>27298.052257737185</v>
      </c>
      <c r="L326" s="13">
        <f t="shared" si="25"/>
        <v>48901.33079654997</v>
      </c>
      <c r="M326" s="13">
        <f t="shared" si="25"/>
        <v>74067.174530695149</v>
      </c>
      <c r="N326" s="13">
        <f t="shared" si="25"/>
        <v>122968.50532724512</v>
      </c>
      <c r="O326" s="13">
        <f t="shared" si="25"/>
        <v>-95670.453069507945</v>
      </c>
      <c r="P326" s="14"/>
      <c r="Q326" s="14"/>
      <c r="R326" s="14"/>
      <c r="S326" s="14"/>
    </row>
    <row r="327" spans="1:19">
      <c r="A327" t="s">
        <v>359</v>
      </c>
      <c r="B327">
        <v>6250</v>
      </c>
      <c r="C327" s="14" t="s">
        <v>300</v>
      </c>
      <c r="D327" s="14" t="s">
        <v>192</v>
      </c>
      <c r="E327" s="14">
        <v>1966</v>
      </c>
      <c r="F327" s="14">
        <v>72136.962999999989</v>
      </c>
      <c r="G327" s="14">
        <v>136328.06099999999</v>
      </c>
      <c r="H327" s="14">
        <v>257260.429</v>
      </c>
      <c r="I327" s="14">
        <v>393588.49</v>
      </c>
      <c r="J327" s="14">
        <f t="shared" si="24"/>
        <v>-321451.527</v>
      </c>
      <c r="K327" s="14">
        <f t="shared" si="25"/>
        <v>36692.24974567649</v>
      </c>
      <c r="L327" s="14">
        <f t="shared" si="25"/>
        <v>69342.859104781266</v>
      </c>
      <c r="M327" s="14">
        <f t="shared" si="25"/>
        <v>130854.74516785351</v>
      </c>
      <c r="N327" s="14">
        <f t="shared" si="25"/>
        <v>200197.60427263478</v>
      </c>
      <c r="O327" s="14">
        <f t="shared" si="25"/>
        <v>-163505.35452695828</v>
      </c>
      <c r="P327" s="14"/>
      <c r="Q327" s="14"/>
      <c r="R327" s="14"/>
      <c r="S327" s="14"/>
    </row>
    <row r="328" spans="1:19">
      <c r="A328" s="11" t="s">
        <v>359</v>
      </c>
      <c r="B328" s="11">
        <v>6400</v>
      </c>
      <c r="C328" s="13" t="s">
        <v>302</v>
      </c>
      <c r="D328" s="13" t="s">
        <v>193</v>
      </c>
      <c r="E328" s="13">
        <v>1860</v>
      </c>
      <c r="F328" s="13">
        <v>39680.403999999995</v>
      </c>
      <c r="G328" s="13">
        <v>95674.183999999979</v>
      </c>
      <c r="H328" s="13">
        <v>298764.79399999982</v>
      </c>
      <c r="I328" s="13">
        <v>394438.97799999977</v>
      </c>
      <c r="J328" s="13">
        <f t="shared" si="24"/>
        <v>-354758.57399999979</v>
      </c>
      <c r="K328" s="13">
        <f t="shared" si="25"/>
        <v>21333.550537634404</v>
      </c>
      <c r="L328" s="13">
        <f t="shared" si="25"/>
        <v>51437.733333333323</v>
      </c>
      <c r="M328" s="13">
        <f t="shared" si="25"/>
        <v>160626.23333333322</v>
      </c>
      <c r="N328" s="13">
        <f t="shared" si="25"/>
        <v>212063.96666666656</v>
      </c>
      <c r="O328" s="13">
        <f t="shared" si="25"/>
        <v>-190730.41612903215</v>
      </c>
      <c r="P328" s="14"/>
      <c r="Q328" s="14"/>
      <c r="R328" s="14"/>
      <c r="S328" s="14"/>
    </row>
    <row r="329" spans="1:19">
      <c r="A329" t="s">
        <v>359</v>
      </c>
      <c r="B329">
        <v>8614</v>
      </c>
      <c r="C329" s="14" t="s">
        <v>303</v>
      </c>
      <c r="D329" s="14" t="s">
        <v>214</v>
      </c>
      <c r="E329" s="14">
        <v>1810</v>
      </c>
      <c r="F329" s="14">
        <v>119109.273</v>
      </c>
      <c r="G329" s="14">
        <v>96579.44200000001</v>
      </c>
      <c r="H329" s="14">
        <v>230611.35200000001</v>
      </c>
      <c r="I329" s="14">
        <v>327190.79399999999</v>
      </c>
      <c r="J329" s="14">
        <f t="shared" si="24"/>
        <v>-208081.52100000001</v>
      </c>
      <c r="K329" s="14">
        <f t="shared" si="25"/>
        <v>65806.228176795586</v>
      </c>
      <c r="L329" s="14">
        <f t="shared" si="25"/>
        <v>53358.807734806629</v>
      </c>
      <c r="M329" s="14">
        <f t="shared" si="25"/>
        <v>127409.58674033151</v>
      </c>
      <c r="N329" s="14">
        <f t="shared" si="25"/>
        <v>180768.39447513811</v>
      </c>
      <c r="O329" s="14">
        <f t="shared" si="25"/>
        <v>-114962.16629834255</v>
      </c>
      <c r="P329" s="14"/>
      <c r="Q329" s="14"/>
      <c r="R329" s="14"/>
      <c r="S329" s="14"/>
    </row>
    <row r="330" spans="1:19">
      <c r="A330" s="11" t="s">
        <v>359</v>
      </c>
      <c r="B330" s="11">
        <v>3714</v>
      </c>
      <c r="C330" s="13" t="s">
        <v>304</v>
      </c>
      <c r="D330" s="13" t="s">
        <v>172</v>
      </c>
      <c r="E330" s="13">
        <v>1666</v>
      </c>
      <c r="F330" s="13">
        <v>31979.277999999998</v>
      </c>
      <c r="G330" s="13">
        <v>143233.62</v>
      </c>
      <c r="H330" s="13">
        <v>126222.23299999999</v>
      </c>
      <c r="I330" s="13">
        <v>269455.853</v>
      </c>
      <c r="J330" s="13">
        <f t="shared" si="24"/>
        <v>-237476.57500000001</v>
      </c>
      <c r="K330" s="13">
        <f t="shared" si="25"/>
        <v>19195.244897959183</v>
      </c>
      <c r="L330" s="13">
        <f t="shared" si="25"/>
        <v>85974.561824729884</v>
      </c>
      <c r="M330" s="13">
        <f t="shared" si="25"/>
        <v>75763.645258103235</v>
      </c>
      <c r="N330" s="13">
        <f t="shared" si="25"/>
        <v>161738.20708283313</v>
      </c>
      <c r="O330" s="13">
        <f t="shared" si="25"/>
        <v>-142542.96218487393</v>
      </c>
      <c r="P330" s="14"/>
      <c r="Q330" s="14"/>
      <c r="R330" s="14"/>
      <c r="S330" s="14"/>
    </row>
    <row r="331" spans="1:19">
      <c r="A331" t="s">
        <v>359</v>
      </c>
      <c r="B331">
        <v>2506</v>
      </c>
      <c r="C331" s="14" t="s">
        <v>305</v>
      </c>
      <c r="D331" s="14" t="s">
        <v>162</v>
      </c>
      <c r="E331" s="14">
        <v>1354</v>
      </c>
      <c r="F331" s="14">
        <v>38207.03</v>
      </c>
      <c r="G331" s="14">
        <v>111114.762</v>
      </c>
      <c r="H331" s="14">
        <v>98016.959999999992</v>
      </c>
      <c r="I331" s="14">
        <v>209131.72200000001</v>
      </c>
      <c r="J331" s="14">
        <f t="shared" si="24"/>
        <v>-170924.69200000001</v>
      </c>
      <c r="K331" s="14">
        <f t="shared" si="25"/>
        <v>28217.895125553914</v>
      </c>
      <c r="L331" s="14">
        <f t="shared" si="25"/>
        <v>82064.078286558346</v>
      </c>
      <c r="M331" s="14">
        <f t="shared" si="25"/>
        <v>72390.664697193497</v>
      </c>
      <c r="N331" s="14">
        <f t="shared" si="25"/>
        <v>154454.74298375184</v>
      </c>
      <c r="O331" s="14">
        <f t="shared" si="25"/>
        <v>-126236.84785819793</v>
      </c>
      <c r="P331" s="14"/>
      <c r="Q331" s="14"/>
      <c r="R331" s="14"/>
      <c r="S331" s="14"/>
    </row>
    <row r="332" spans="1:19">
      <c r="A332" s="11" t="s">
        <v>359</v>
      </c>
      <c r="B332" s="11">
        <v>5508</v>
      </c>
      <c r="C332" s="13" t="s">
        <v>306</v>
      </c>
      <c r="D332" s="13" t="s">
        <v>184</v>
      </c>
      <c r="E332" s="13">
        <v>1226</v>
      </c>
      <c r="F332" s="13">
        <v>47957.3</v>
      </c>
      <c r="G332" s="13">
        <v>74098.614000000016</v>
      </c>
      <c r="H332" s="13">
        <v>80274.769999999975</v>
      </c>
      <c r="I332" s="13">
        <v>154373.38399999999</v>
      </c>
      <c r="J332" s="13">
        <f t="shared" si="24"/>
        <v>-106416.08399999999</v>
      </c>
      <c r="K332" s="13">
        <f t="shared" si="25"/>
        <v>39116.884176182706</v>
      </c>
      <c r="L332" s="13">
        <f t="shared" si="25"/>
        <v>60439.326264274074</v>
      </c>
      <c r="M332" s="13">
        <f t="shared" si="25"/>
        <v>65476.97389885805</v>
      </c>
      <c r="N332" s="13">
        <f t="shared" si="25"/>
        <v>125916.30016313214</v>
      </c>
      <c r="O332" s="13">
        <f t="shared" si="25"/>
        <v>-86799.415986949418</v>
      </c>
      <c r="P332" s="14"/>
      <c r="Q332" s="14"/>
      <c r="R332" s="14"/>
      <c r="S332" s="14"/>
    </row>
    <row r="333" spans="1:19">
      <c r="A333" t="s">
        <v>359</v>
      </c>
      <c r="B333">
        <v>3711</v>
      </c>
      <c r="C333" s="14" t="s">
        <v>307</v>
      </c>
      <c r="D333" s="14" t="s">
        <v>170</v>
      </c>
      <c r="E333" s="14">
        <v>1211</v>
      </c>
      <c r="F333" s="14">
        <v>89747.739000000001</v>
      </c>
      <c r="G333" s="14">
        <v>107822.88</v>
      </c>
      <c r="H333" s="14">
        <v>162846.149</v>
      </c>
      <c r="I333" s="14">
        <v>270669.02899999998</v>
      </c>
      <c r="J333" s="14">
        <f t="shared" si="24"/>
        <v>-180921.28999999998</v>
      </c>
      <c r="K333" s="14">
        <f t="shared" si="25"/>
        <v>74110.436829066879</v>
      </c>
      <c r="L333" s="14">
        <f t="shared" si="25"/>
        <v>89036.234516928162</v>
      </c>
      <c r="M333" s="14">
        <f t="shared" si="25"/>
        <v>134472.45995045418</v>
      </c>
      <c r="N333" s="14">
        <f t="shared" si="25"/>
        <v>223508.6944673823</v>
      </c>
      <c r="O333" s="14">
        <f t="shared" si="25"/>
        <v>-149398.25763831541</v>
      </c>
      <c r="P333" s="14"/>
      <c r="Q333" s="14"/>
      <c r="R333" s="14"/>
      <c r="S333" s="14"/>
    </row>
    <row r="334" spans="1:19">
      <c r="A334" s="11" t="s">
        <v>359</v>
      </c>
      <c r="B334" s="11">
        <v>8721</v>
      </c>
      <c r="C334" s="13" t="s">
        <v>308</v>
      </c>
      <c r="D334" s="13" t="s">
        <v>220</v>
      </c>
      <c r="E334" s="13">
        <v>1164</v>
      </c>
      <c r="F334" s="13">
        <v>57080.475000000006</v>
      </c>
      <c r="G334" s="13">
        <v>94255.815999999992</v>
      </c>
      <c r="H334" s="13">
        <v>71707.842000000019</v>
      </c>
      <c r="I334" s="13">
        <v>165963.658</v>
      </c>
      <c r="J334" s="13">
        <f t="shared" si="24"/>
        <v>-108883.18299999999</v>
      </c>
      <c r="K334" s="13">
        <f t="shared" si="25"/>
        <v>49038.208762886607</v>
      </c>
      <c r="L334" s="13">
        <f t="shared" si="25"/>
        <v>80975.786941580751</v>
      </c>
      <c r="M334" s="13">
        <f t="shared" si="25"/>
        <v>61604.675257731978</v>
      </c>
      <c r="N334" s="13">
        <f t="shared" si="25"/>
        <v>142580.46219931269</v>
      </c>
      <c r="O334" s="13">
        <f t="shared" si="25"/>
        <v>-93542.253436426108</v>
      </c>
      <c r="P334" s="14"/>
      <c r="Q334" s="14"/>
      <c r="R334" s="14"/>
      <c r="S334" s="14"/>
    </row>
    <row r="335" spans="1:19">
      <c r="A335" t="s">
        <v>359</v>
      </c>
      <c r="B335">
        <v>4607</v>
      </c>
      <c r="C335" s="14" t="s">
        <v>310</v>
      </c>
      <c r="D335" s="14" t="s">
        <v>178</v>
      </c>
      <c r="E335" s="14">
        <v>1131</v>
      </c>
      <c r="F335" s="14">
        <v>30555.348000000002</v>
      </c>
      <c r="G335" s="14">
        <v>94752.204999999987</v>
      </c>
      <c r="H335" s="14">
        <v>62769.279000000031</v>
      </c>
      <c r="I335" s="14">
        <v>157521.48400000003</v>
      </c>
      <c r="J335" s="14">
        <f t="shared" si="24"/>
        <v>-126966.13600000003</v>
      </c>
      <c r="K335" s="14">
        <f t="shared" si="25"/>
        <v>27016.22281167109</v>
      </c>
      <c r="L335" s="14">
        <f t="shared" si="25"/>
        <v>83777.369584438537</v>
      </c>
      <c r="M335" s="14">
        <f t="shared" si="25"/>
        <v>55498.920424403208</v>
      </c>
      <c r="N335" s="14">
        <f t="shared" si="25"/>
        <v>139276.29000884175</v>
      </c>
      <c r="O335" s="14">
        <f t="shared" si="25"/>
        <v>-112260.06719717068</v>
      </c>
      <c r="P335" s="14"/>
      <c r="Q335" s="14"/>
      <c r="R335" s="14"/>
      <c r="S335" s="14"/>
    </row>
    <row r="336" spans="1:19">
      <c r="A336" s="11" t="s">
        <v>359</v>
      </c>
      <c r="B336" s="11">
        <v>6513</v>
      </c>
      <c r="C336" s="13" t="s">
        <v>309</v>
      </c>
      <c r="D336" s="13" t="s">
        <v>194</v>
      </c>
      <c r="E336" s="13">
        <v>1119</v>
      </c>
      <c r="F336" s="13">
        <v>41226.037000000004</v>
      </c>
      <c r="G336" s="13">
        <v>76697.897000000026</v>
      </c>
      <c r="H336" s="13">
        <v>82134.04399999998</v>
      </c>
      <c r="I336" s="13">
        <v>158831.94099999999</v>
      </c>
      <c r="J336" s="13">
        <f t="shared" si="24"/>
        <v>-117605.90399999998</v>
      </c>
      <c r="K336" s="13">
        <f t="shared" ref="K336:O372" si="26">(F336/$E336)*1000</f>
        <v>36841.856121537094</v>
      </c>
      <c r="L336" s="13">
        <f t="shared" si="26"/>
        <v>68541.462913315481</v>
      </c>
      <c r="M336" s="13">
        <f t="shared" si="26"/>
        <v>73399.503127792661</v>
      </c>
      <c r="N336" s="13">
        <f t="shared" si="26"/>
        <v>141940.9660411081</v>
      </c>
      <c r="O336" s="13">
        <f t="shared" si="26"/>
        <v>-105099.10991957104</v>
      </c>
      <c r="P336" s="14"/>
      <c r="Q336" s="14"/>
      <c r="R336" s="14"/>
      <c r="S336" s="14"/>
    </row>
    <row r="337" spans="1:19">
      <c r="A337" t="s">
        <v>359</v>
      </c>
      <c r="B337">
        <v>4100</v>
      </c>
      <c r="C337" s="14" t="s">
        <v>311</v>
      </c>
      <c r="D337" s="14" t="s">
        <v>174</v>
      </c>
      <c r="E337" s="14">
        <v>956</v>
      </c>
      <c r="F337" s="14">
        <v>58122.812000000005</v>
      </c>
      <c r="G337" s="14">
        <v>67998.449000000008</v>
      </c>
      <c r="H337" s="14">
        <v>72746.456999999995</v>
      </c>
      <c r="I337" s="14">
        <v>140744.90600000002</v>
      </c>
      <c r="J337" s="14">
        <f t="shared" si="24"/>
        <v>-82622.094000000012</v>
      </c>
      <c r="K337" s="14">
        <f t="shared" si="26"/>
        <v>60797.920502092056</v>
      </c>
      <c r="L337" s="14">
        <f t="shared" si="26"/>
        <v>71128.084728033486</v>
      </c>
      <c r="M337" s="14">
        <f t="shared" si="26"/>
        <v>76094.620292887033</v>
      </c>
      <c r="N337" s="14">
        <f t="shared" si="26"/>
        <v>147222.70502092052</v>
      </c>
      <c r="O337" s="14">
        <f t="shared" si="26"/>
        <v>-86424.784518828455</v>
      </c>
      <c r="P337" s="14"/>
      <c r="Q337" s="14"/>
      <c r="R337" s="14"/>
      <c r="S337" s="14"/>
    </row>
    <row r="338" spans="1:19">
      <c r="A338" s="11" t="s">
        <v>359</v>
      </c>
      <c r="B338" s="11">
        <v>5604</v>
      </c>
      <c r="C338" s="13" t="s">
        <v>312</v>
      </c>
      <c r="D338" s="13" t="s">
        <v>185</v>
      </c>
      <c r="E338" s="13">
        <v>928</v>
      </c>
      <c r="F338" s="13">
        <v>52949.815999999999</v>
      </c>
      <c r="G338" s="13">
        <v>86039.790000000008</v>
      </c>
      <c r="H338" s="13">
        <v>171930.44200000001</v>
      </c>
      <c r="I338" s="13">
        <v>257970.23200000002</v>
      </c>
      <c r="J338" s="13">
        <f t="shared" si="24"/>
        <v>-205020.41600000003</v>
      </c>
      <c r="K338" s="13">
        <f t="shared" si="26"/>
        <v>57057.991379310348</v>
      </c>
      <c r="L338" s="13">
        <f t="shared" si="26"/>
        <v>92715.29094827587</v>
      </c>
      <c r="M338" s="13">
        <f t="shared" si="26"/>
        <v>185269.87284482759</v>
      </c>
      <c r="N338" s="13">
        <f t="shared" si="26"/>
        <v>277985.16379310348</v>
      </c>
      <c r="O338" s="13">
        <f t="shared" si="26"/>
        <v>-220927.17241379313</v>
      </c>
      <c r="P338" s="14"/>
      <c r="Q338" s="14"/>
      <c r="R338" s="14"/>
      <c r="S338" s="14"/>
    </row>
    <row r="339" spans="1:19">
      <c r="A339" t="s">
        <v>359</v>
      </c>
      <c r="B339">
        <v>6612</v>
      </c>
      <c r="C339" s="14" t="s">
        <v>314</v>
      </c>
      <c r="D339" s="14" t="s">
        <v>200</v>
      </c>
      <c r="E339" s="14">
        <v>867</v>
      </c>
      <c r="F339" s="14">
        <v>15425.260000000002</v>
      </c>
      <c r="G339" s="14">
        <v>40400.330999999998</v>
      </c>
      <c r="H339" s="14">
        <v>23038.055</v>
      </c>
      <c r="I339" s="14">
        <v>63438.385999999999</v>
      </c>
      <c r="J339" s="14">
        <f t="shared" si="24"/>
        <v>-48013.125999999997</v>
      </c>
      <c r="K339" s="14">
        <f t="shared" si="26"/>
        <v>17791.534025374858</v>
      </c>
      <c r="L339" s="14">
        <f t="shared" si="26"/>
        <v>46597.844290657435</v>
      </c>
      <c r="M339" s="14">
        <f t="shared" si="26"/>
        <v>26572.151095732414</v>
      </c>
      <c r="N339" s="14">
        <f t="shared" si="26"/>
        <v>73169.995386389841</v>
      </c>
      <c r="O339" s="14">
        <f t="shared" si="26"/>
        <v>-55378.46136101499</v>
      </c>
      <c r="P339" s="14"/>
      <c r="Q339" s="14"/>
      <c r="R339" s="14"/>
      <c r="S339" s="14"/>
    </row>
    <row r="340" spans="1:19">
      <c r="A340" s="11" t="s">
        <v>359</v>
      </c>
      <c r="B340" s="11">
        <v>3709</v>
      </c>
      <c r="C340" s="13" t="s">
        <v>313</v>
      </c>
      <c r="D340" s="13" t="s">
        <v>168</v>
      </c>
      <c r="E340" s="13">
        <v>840</v>
      </c>
      <c r="F340" s="13">
        <v>18667.392</v>
      </c>
      <c r="G340" s="13">
        <v>33664.745000000003</v>
      </c>
      <c r="H340" s="13">
        <v>51842.237000000008</v>
      </c>
      <c r="I340" s="13">
        <v>85506.982000000018</v>
      </c>
      <c r="J340" s="13">
        <f t="shared" si="24"/>
        <v>-66839.590000000026</v>
      </c>
      <c r="K340" s="13">
        <f t="shared" si="26"/>
        <v>22223.085714285713</v>
      </c>
      <c r="L340" s="13">
        <f t="shared" si="26"/>
        <v>40077.077380952382</v>
      </c>
      <c r="M340" s="13">
        <f t="shared" si="26"/>
        <v>61716.948809523819</v>
      </c>
      <c r="N340" s="13">
        <f t="shared" si="26"/>
        <v>101794.02619047622</v>
      </c>
      <c r="O340" s="13">
        <f t="shared" si="26"/>
        <v>-79570.940476190503</v>
      </c>
      <c r="P340" s="14"/>
      <c r="Q340" s="14"/>
      <c r="R340" s="14"/>
      <c r="S340" s="14"/>
    </row>
    <row r="341" spans="1:19">
      <c r="A341" t="s">
        <v>359</v>
      </c>
      <c r="B341">
        <v>8710</v>
      </c>
      <c r="C341" s="14" t="s">
        <v>315</v>
      </c>
      <c r="D341" s="14" t="s">
        <v>215</v>
      </c>
      <c r="E341" s="14">
        <v>818</v>
      </c>
      <c r="F341" s="14">
        <v>49288.409</v>
      </c>
      <c r="G341" s="14">
        <v>41086.631999999991</v>
      </c>
      <c r="H341" s="14">
        <v>83756.03300000001</v>
      </c>
      <c r="I341" s="14">
        <v>124842.66500000001</v>
      </c>
      <c r="J341" s="14">
        <f t="shared" si="24"/>
        <v>-75554.256000000008</v>
      </c>
      <c r="K341" s="14">
        <f t="shared" si="26"/>
        <v>60254.778728606354</v>
      </c>
      <c r="L341" s="14">
        <f t="shared" si="26"/>
        <v>50228.156479217592</v>
      </c>
      <c r="M341" s="14">
        <f t="shared" si="26"/>
        <v>102391.23838630808</v>
      </c>
      <c r="N341" s="14">
        <f t="shared" si="26"/>
        <v>152619.39486552568</v>
      </c>
      <c r="O341" s="14">
        <f t="shared" si="26"/>
        <v>-92364.616136919329</v>
      </c>
      <c r="P341" s="14"/>
      <c r="Q341" s="14"/>
      <c r="R341" s="14"/>
      <c r="S341" s="14"/>
    </row>
    <row r="342" spans="1:19">
      <c r="A342" s="11" t="s">
        <v>359</v>
      </c>
      <c r="B342" s="11">
        <v>8508</v>
      </c>
      <c r="C342" s="13" t="s">
        <v>316</v>
      </c>
      <c r="D342" s="13" t="s">
        <v>210</v>
      </c>
      <c r="E342" s="13">
        <v>814</v>
      </c>
      <c r="F342" s="13">
        <v>19732.292000000001</v>
      </c>
      <c r="G342" s="13">
        <v>43526.061999999998</v>
      </c>
      <c r="H342" s="13">
        <v>45583.676000000007</v>
      </c>
      <c r="I342" s="13">
        <v>89109.738000000012</v>
      </c>
      <c r="J342" s="13">
        <f t="shared" si="24"/>
        <v>-69377.446000000011</v>
      </c>
      <c r="K342" s="13">
        <f t="shared" si="26"/>
        <v>24241.144963144965</v>
      </c>
      <c r="L342" s="13">
        <f t="shared" si="26"/>
        <v>53471.820638820638</v>
      </c>
      <c r="M342" s="13">
        <f t="shared" si="26"/>
        <v>55999.601965601978</v>
      </c>
      <c r="N342" s="13">
        <f t="shared" si="26"/>
        <v>109471.42260442261</v>
      </c>
      <c r="O342" s="13">
        <f t="shared" si="26"/>
        <v>-85230.277641277658</v>
      </c>
      <c r="P342" s="14"/>
      <c r="Q342" s="14"/>
      <c r="R342" s="14"/>
      <c r="S342" s="14"/>
    </row>
    <row r="343" spans="1:19">
      <c r="A343" t="s">
        <v>359</v>
      </c>
      <c r="B343">
        <v>6515</v>
      </c>
      <c r="C343" s="14" t="s">
        <v>318</v>
      </c>
      <c r="D343" s="14" t="s">
        <v>195</v>
      </c>
      <c r="E343" s="14">
        <v>704</v>
      </c>
      <c r="F343" s="14">
        <v>35943.425000000003</v>
      </c>
      <c r="G343" s="14">
        <v>46120.756999999998</v>
      </c>
      <c r="H343" s="14">
        <v>58193.501999999993</v>
      </c>
      <c r="I343" s="14">
        <v>104314.25899999999</v>
      </c>
      <c r="J343" s="14">
        <f t="shared" si="24"/>
        <v>-68370.833999999988</v>
      </c>
      <c r="K343" s="14">
        <f t="shared" si="26"/>
        <v>51056.001420454551</v>
      </c>
      <c r="L343" s="14">
        <f t="shared" si="26"/>
        <v>65512.438920454544</v>
      </c>
      <c r="M343" s="14">
        <f t="shared" si="26"/>
        <v>82661.224431818177</v>
      </c>
      <c r="N343" s="14">
        <f t="shared" si="26"/>
        <v>148173.66335227271</v>
      </c>
      <c r="O343" s="14">
        <f t="shared" si="26"/>
        <v>-97117.661931818162</v>
      </c>
      <c r="P343" s="14"/>
      <c r="Q343" s="14"/>
      <c r="R343" s="14"/>
      <c r="S343" s="14"/>
    </row>
    <row r="344" spans="1:19">
      <c r="A344" s="11" t="s">
        <v>359</v>
      </c>
      <c r="B344" s="11">
        <v>8722</v>
      </c>
      <c r="C344" s="13" t="s">
        <v>317</v>
      </c>
      <c r="D344" s="13" t="s">
        <v>221</v>
      </c>
      <c r="E344" s="13">
        <v>694</v>
      </c>
      <c r="F344" s="13">
        <v>38.712000000000003</v>
      </c>
      <c r="G344" s="13">
        <v>12345.247000000001</v>
      </c>
      <c r="H344" s="13">
        <v>5999.7679999999982</v>
      </c>
      <c r="I344" s="13">
        <v>18345.014999999999</v>
      </c>
      <c r="J344" s="13">
        <f t="shared" si="24"/>
        <v>-18306.303</v>
      </c>
      <c r="K344" s="13">
        <f t="shared" si="26"/>
        <v>55.78097982708934</v>
      </c>
      <c r="L344" s="13">
        <f t="shared" si="26"/>
        <v>17788.54034582133</v>
      </c>
      <c r="M344" s="13">
        <f t="shared" si="26"/>
        <v>8645.1988472622452</v>
      </c>
      <c r="N344" s="13">
        <f t="shared" si="26"/>
        <v>26433.739193083573</v>
      </c>
      <c r="O344" s="13">
        <f t="shared" si="26"/>
        <v>-26377.958213256483</v>
      </c>
      <c r="P344" s="14"/>
      <c r="Q344" s="14"/>
      <c r="R344" s="14"/>
      <c r="S344" s="14"/>
    </row>
    <row r="345" spans="1:19">
      <c r="A345" t="s">
        <v>359</v>
      </c>
      <c r="B345">
        <v>3511</v>
      </c>
      <c r="C345" s="14" t="s">
        <v>320</v>
      </c>
      <c r="D345" s="14" t="s">
        <v>166</v>
      </c>
      <c r="E345" s="14">
        <v>687</v>
      </c>
      <c r="F345" s="14">
        <v>3915.0629999999996</v>
      </c>
      <c r="G345" s="14">
        <v>20295.614000000001</v>
      </c>
      <c r="H345" s="14">
        <v>24447.252999999997</v>
      </c>
      <c r="I345" s="14">
        <v>44742.866999999998</v>
      </c>
      <c r="J345" s="14">
        <f t="shared" si="24"/>
        <v>-40827.803999999996</v>
      </c>
      <c r="K345" s="14">
        <f t="shared" si="26"/>
        <v>5698.7816593886455</v>
      </c>
      <c r="L345" s="14">
        <f t="shared" si="26"/>
        <v>29542.37845705968</v>
      </c>
      <c r="M345" s="14">
        <f t="shared" si="26"/>
        <v>35585.521106259097</v>
      </c>
      <c r="N345" s="14">
        <f t="shared" si="26"/>
        <v>65127.899563318781</v>
      </c>
      <c r="O345" s="14">
        <f t="shared" si="26"/>
        <v>-59429.117903930128</v>
      </c>
      <c r="P345" s="14"/>
      <c r="Q345" s="14"/>
      <c r="R345" s="14"/>
      <c r="S345" s="14"/>
    </row>
    <row r="346" spans="1:19">
      <c r="A346" s="11" t="s">
        <v>359</v>
      </c>
      <c r="B346" s="11">
        <v>3811</v>
      </c>
      <c r="C346" s="13" t="s">
        <v>322</v>
      </c>
      <c r="D346" s="13" t="s">
        <v>173</v>
      </c>
      <c r="E346" s="13">
        <v>665</v>
      </c>
      <c r="F346" s="13">
        <v>16097.48</v>
      </c>
      <c r="G346" s="13">
        <v>26021.699999999997</v>
      </c>
      <c r="H346" s="13">
        <v>37894.349000000009</v>
      </c>
      <c r="I346" s="13">
        <v>63916.049000000006</v>
      </c>
      <c r="J346" s="13">
        <f t="shared" si="24"/>
        <v>-47818.569000000003</v>
      </c>
      <c r="K346" s="13">
        <f t="shared" si="26"/>
        <v>24206.73684210526</v>
      </c>
      <c r="L346" s="13">
        <f t="shared" si="26"/>
        <v>39130.375939849619</v>
      </c>
      <c r="M346" s="13">
        <f t="shared" si="26"/>
        <v>56983.983458646631</v>
      </c>
      <c r="N346" s="13">
        <f t="shared" si="26"/>
        <v>96114.35939849625</v>
      </c>
      <c r="O346" s="13">
        <f t="shared" si="26"/>
        <v>-71907.622556390983</v>
      </c>
      <c r="P346" s="14"/>
      <c r="Q346" s="14"/>
      <c r="R346" s="14"/>
      <c r="S346" s="14"/>
    </row>
    <row r="347" spans="1:19">
      <c r="A347" t="s">
        <v>359</v>
      </c>
      <c r="B347">
        <v>7502</v>
      </c>
      <c r="C347" s="14" t="s">
        <v>319</v>
      </c>
      <c r="D347" s="14" t="s">
        <v>205</v>
      </c>
      <c r="E347" s="14">
        <v>665</v>
      </c>
      <c r="F347" s="14">
        <v>10191.735000000001</v>
      </c>
      <c r="G347" s="14">
        <v>57574.969000000012</v>
      </c>
      <c r="H347" s="14">
        <v>69998.548999999999</v>
      </c>
      <c r="I347" s="14">
        <v>127573.51800000001</v>
      </c>
      <c r="J347" s="14">
        <f t="shared" si="24"/>
        <v>-117381.78300000001</v>
      </c>
      <c r="K347" s="14">
        <f t="shared" si="26"/>
        <v>15325.917293233082</v>
      </c>
      <c r="L347" s="14">
        <f t="shared" si="26"/>
        <v>86578.900751879715</v>
      </c>
      <c r="M347" s="14">
        <f t="shared" si="26"/>
        <v>105260.97593984962</v>
      </c>
      <c r="N347" s="14">
        <f t="shared" si="26"/>
        <v>191839.87669172933</v>
      </c>
      <c r="O347" s="14">
        <f t="shared" si="26"/>
        <v>-176513.95939849626</v>
      </c>
      <c r="P347" s="14"/>
      <c r="Q347" s="14"/>
      <c r="R347" s="14"/>
      <c r="S347" s="14"/>
    </row>
    <row r="348" spans="1:19">
      <c r="A348" s="11" t="s">
        <v>359</v>
      </c>
      <c r="B348" s="11">
        <v>8509</v>
      </c>
      <c r="C348" s="13" t="s">
        <v>321</v>
      </c>
      <c r="D348" s="13" t="s">
        <v>211</v>
      </c>
      <c r="E348" s="13">
        <v>641</v>
      </c>
      <c r="F348" s="13">
        <v>16408.823</v>
      </c>
      <c r="G348" s="13">
        <v>46803.815000000002</v>
      </c>
      <c r="H348" s="13">
        <v>57787.166999999994</v>
      </c>
      <c r="I348" s="13">
        <v>104590.98199999999</v>
      </c>
      <c r="J348" s="13">
        <f t="shared" si="24"/>
        <v>-88182.158999999985</v>
      </c>
      <c r="K348" s="13">
        <f t="shared" si="26"/>
        <v>25598.787831513258</v>
      </c>
      <c r="L348" s="13">
        <f t="shared" si="26"/>
        <v>73016.872074882995</v>
      </c>
      <c r="M348" s="13">
        <f t="shared" si="26"/>
        <v>90151.58658346333</v>
      </c>
      <c r="N348" s="13">
        <f t="shared" si="26"/>
        <v>163168.45865834632</v>
      </c>
      <c r="O348" s="13">
        <f t="shared" si="26"/>
        <v>-137569.67082683305</v>
      </c>
      <c r="P348" s="14"/>
      <c r="Q348" s="14"/>
      <c r="R348" s="14"/>
      <c r="S348" s="14"/>
    </row>
    <row r="349" spans="1:19">
      <c r="A349" t="s">
        <v>359</v>
      </c>
      <c r="B349">
        <v>8720</v>
      </c>
      <c r="C349" s="14" t="s">
        <v>323</v>
      </c>
      <c r="D349" s="14" t="s">
        <v>219</v>
      </c>
      <c r="E349" s="14">
        <v>576</v>
      </c>
      <c r="F349" s="14">
        <v>853.83600000000001</v>
      </c>
      <c r="G349" s="14">
        <v>3829.6760000000004</v>
      </c>
      <c r="H349" s="14">
        <v>39296.21</v>
      </c>
      <c r="I349" s="14">
        <v>43125.885999999999</v>
      </c>
      <c r="J349" s="14">
        <f t="shared" si="24"/>
        <v>-42272.049999999996</v>
      </c>
      <c r="K349" s="14">
        <f t="shared" si="26"/>
        <v>1482.3541666666667</v>
      </c>
      <c r="L349" s="14">
        <f t="shared" si="26"/>
        <v>6648.7430555555566</v>
      </c>
      <c r="M349" s="14">
        <f t="shared" si="26"/>
        <v>68222.586805555547</v>
      </c>
      <c r="N349" s="14">
        <f t="shared" si="26"/>
        <v>74871.329861111109</v>
      </c>
      <c r="O349" s="14">
        <f t="shared" si="26"/>
        <v>-73388.975694444438</v>
      </c>
      <c r="P349" s="14"/>
      <c r="Q349" s="14"/>
      <c r="R349" s="14"/>
      <c r="S349" s="14"/>
    </row>
    <row r="350" spans="1:19">
      <c r="A350" s="11" t="s">
        <v>359</v>
      </c>
      <c r="B350" s="11">
        <v>8719</v>
      </c>
      <c r="C350" s="13" t="s">
        <v>325</v>
      </c>
      <c r="D350" s="13" t="s">
        <v>218</v>
      </c>
      <c r="E350" s="13">
        <v>525</v>
      </c>
      <c r="F350" s="13">
        <v>22107.404000000002</v>
      </c>
      <c r="G350" s="13">
        <v>54626.990999999995</v>
      </c>
      <c r="H350" s="13">
        <v>68619.585999999981</v>
      </c>
      <c r="I350" s="13">
        <v>123246.57699999998</v>
      </c>
      <c r="J350" s="13">
        <f t="shared" si="24"/>
        <v>-101139.17299999998</v>
      </c>
      <c r="K350" s="13">
        <f t="shared" si="26"/>
        <v>42109.340952380953</v>
      </c>
      <c r="L350" s="13">
        <f t="shared" si="26"/>
        <v>104051.41142857142</v>
      </c>
      <c r="M350" s="13">
        <f t="shared" si="26"/>
        <v>130703.9733333333</v>
      </c>
      <c r="N350" s="13">
        <f t="shared" si="26"/>
        <v>234755.38476190472</v>
      </c>
      <c r="O350" s="13">
        <f t="shared" si="26"/>
        <v>-192646.04380952378</v>
      </c>
      <c r="P350" s="14"/>
      <c r="Q350" s="14"/>
      <c r="R350" s="14"/>
      <c r="S350" s="14"/>
    </row>
    <row r="351" spans="1:19">
      <c r="A351" t="s">
        <v>359</v>
      </c>
      <c r="B351">
        <v>6709</v>
      </c>
      <c r="C351" s="14" t="s">
        <v>324</v>
      </c>
      <c r="D351" s="14" t="s">
        <v>202</v>
      </c>
      <c r="E351" s="14">
        <v>506</v>
      </c>
      <c r="F351" s="14">
        <v>24089.441999999999</v>
      </c>
      <c r="G351" s="14">
        <v>24489.796999999995</v>
      </c>
      <c r="H351" s="14">
        <v>55645.513999999988</v>
      </c>
      <c r="I351" s="14">
        <v>80135.310999999987</v>
      </c>
      <c r="J351" s="14">
        <f t="shared" si="24"/>
        <v>-56045.868999999992</v>
      </c>
      <c r="K351" s="14">
        <f t="shared" si="26"/>
        <v>47607.592885375489</v>
      </c>
      <c r="L351" s="14">
        <f t="shared" si="26"/>
        <v>48398.808300395249</v>
      </c>
      <c r="M351" s="14">
        <f t="shared" si="26"/>
        <v>109971.37154150195</v>
      </c>
      <c r="N351" s="14">
        <f t="shared" si="26"/>
        <v>158370.17984189719</v>
      </c>
      <c r="O351" s="14">
        <f t="shared" si="26"/>
        <v>-110762.58695652171</v>
      </c>
      <c r="P351" s="14"/>
      <c r="Q351" s="14"/>
      <c r="R351" s="14"/>
      <c r="S351" s="14"/>
    </row>
    <row r="352" spans="1:19">
      <c r="A352" s="11" t="s">
        <v>359</v>
      </c>
      <c r="B352" s="11">
        <v>5609</v>
      </c>
      <c r="C352" s="13" t="s">
        <v>327</v>
      </c>
      <c r="D352" s="13" t="s">
        <v>186</v>
      </c>
      <c r="E352" s="13">
        <v>483</v>
      </c>
      <c r="F352" s="13">
        <v>10090.014999999998</v>
      </c>
      <c r="G352" s="13">
        <v>40430.679000000004</v>
      </c>
      <c r="H352" s="13">
        <v>30161.690999999992</v>
      </c>
      <c r="I352" s="13">
        <v>70592.37</v>
      </c>
      <c r="J352" s="13">
        <f t="shared" si="24"/>
        <v>-60502.354999999996</v>
      </c>
      <c r="K352" s="13">
        <f t="shared" si="26"/>
        <v>20890.30020703933</v>
      </c>
      <c r="L352" s="13">
        <f t="shared" si="26"/>
        <v>83707.409937888195</v>
      </c>
      <c r="M352" s="13">
        <f t="shared" si="26"/>
        <v>62446.565217391289</v>
      </c>
      <c r="N352" s="13">
        <f t="shared" si="26"/>
        <v>146153.97515527948</v>
      </c>
      <c r="O352" s="13">
        <f t="shared" si="26"/>
        <v>-125263.67494824015</v>
      </c>
      <c r="P352" s="14"/>
      <c r="Q352" s="14"/>
      <c r="R352" s="14"/>
      <c r="S352" s="14"/>
    </row>
    <row r="353" spans="1:19">
      <c r="A353" t="s">
        <v>359</v>
      </c>
      <c r="B353">
        <v>6607</v>
      </c>
      <c r="C353" s="14" t="s">
        <v>326</v>
      </c>
      <c r="D353" s="14" t="s">
        <v>198</v>
      </c>
      <c r="E353" s="14">
        <v>483</v>
      </c>
      <c r="F353" s="14">
        <v>7380.1869999999999</v>
      </c>
      <c r="G353" s="14">
        <v>23218.674000000003</v>
      </c>
      <c r="H353" s="14">
        <v>30645.842000000004</v>
      </c>
      <c r="I353" s="14">
        <v>53864.516000000003</v>
      </c>
      <c r="J353" s="14">
        <f t="shared" si="24"/>
        <v>-46484.329000000005</v>
      </c>
      <c r="K353" s="14">
        <f t="shared" si="26"/>
        <v>15279.890269151139</v>
      </c>
      <c r="L353" s="14">
        <f t="shared" si="26"/>
        <v>48071.788819875786</v>
      </c>
      <c r="M353" s="14">
        <f t="shared" si="26"/>
        <v>63448.948240165642</v>
      </c>
      <c r="N353" s="14">
        <f t="shared" si="26"/>
        <v>111520.73706004141</v>
      </c>
      <c r="O353" s="14">
        <f t="shared" si="26"/>
        <v>-96240.846790890268</v>
      </c>
      <c r="P353" s="14"/>
      <c r="Q353" s="14"/>
      <c r="R353" s="14"/>
      <c r="S353" s="14"/>
    </row>
    <row r="354" spans="1:19">
      <c r="A354" s="11" t="s">
        <v>359</v>
      </c>
      <c r="B354" s="11">
        <v>6601</v>
      </c>
      <c r="C354" s="13" t="s">
        <v>328</v>
      </c>
      <c r="D354" s="13" t="s">
        <v>196</v>
      </c>
      <c r="E354" s="13">
        <v>449</v>
      </c>
      <c r="F354" s="13">
        <v>436.34</v>
      </c>
      <c r="G354" s="13">
        <v>23078.476999999999</v>
      </c>
      <c r="H354" s="13">
        <v>8289.9279999999999</v>
      </c>
      <c r="I354" s="13">
        <v>31368.404999999999</v>
      </c>
      <c r="J354" s="13">
        <f t="shared" si="24"/>
        <v>-30932.064999999999</v>
      </c>
      <c r="K354" s="13">
        <f t="shared" si="26"/>
        <v>971.80400890868589</v>
      </c>
      <c r="L354" s="13">
        <f t="shared" si="26"/>
        <v>51399.726057906453</v>
      </c>
      <c r="M354" s="13">
        <f t="shared" si="26"/>
        <v>18463.091314031182</v>
      </c>
      <c r="N354" s="13">
        <f t="shared" si="26"/>
        <v>69862.817371937635</v>
      </c>
      <c r="O354" s="13">
        <f t="shared" si="26"/>
        <v>-68891.013363028949</v>
      </c>
      <c r="P354" s="14"/>
      <c r="Q354" s="14"/>
      <c r="R354" s="14"/>
      <c r="S354" s="14"/>
    </row>
    <row r="355" spans="1:19">
      <c r="A355" t="s">
        <v>359</v>
      </c>
      <c r="B355">
        <v>4911</v>
      </c>
      <c r="C355" s="14" t="s">
        <v>329</v>
      </c>
      <c r="D355" s="14" t="s">
        <v>182</v>
      </c>
      <c r="E355" s="14">
        <v>424</v>
      </c>
      <c r="F355" s="14">
        <v>16003.06</v>
      </c>
      <c r="G355" s="14">
        <v>51452.318999999996</v>
      </c>
      <c r="H355" s="14">
        <v>44362.393000000011</v>
      </c>
      <c r="I355" s="14">
        <v>95814.712</v>
      </c>
      <c r="J355" s="14">
        <f t="shared" si="24"/>
        <v>-79811.652000000002</v>
      </c>
      <c r="K355" s="14">
        <f t="shared" si="26"/>
        <v>37743.066037735851</v>
      </c>
      <c r="L355" s="14">
        <f t="shared" si="26"/>
        <v>121349.80896226413</v>
      </c>
      <c r="M355" s="14">
        <f t="shared" si="26"/>
        <v>104628.28537735852</v>
      </c>
      <c r="N355" s="14">
        <f t="shared" si="26"/>
        <v>225978.09433962262</v>
      </c>
      <c r="O355" s="14">
        <f t="shared" si="26"/>
        <v>-188235.02830188678</v>
      </c>
      <c r="P355" s="14"/>
      <c r="Q355" s="14"/>
      <c r="R355" s="14"/>
      <c r="S355" s="14"/>
    </row>
    <row r="356" spans="1:19">
      <c r="A356" s="11" t="s">
        <v>359</v>
      </c>
      <c r="B356" s="11">
        <v>5612</v>
      </c>
      <c r="C356" s="13" t="s">
        <v>330</v>
      </c>
      <c r="D356" s="13" t="s">
        <v>188</v>
      </c>
      <c r="E356" s="13">
        <v>384</v>
      </c>
      <c r="F356" s="13">
        <v>1216.684</v>
      </c>
      <c r="G356" s="13">
        <v>2069.9169999999999</v>
      </c>
      <c r="H356" s="13">
        <v>6040.5240000000003</v>
      </c>
      <c r="I356" s="13">
        <v>8110.4410000000007</v>
      </c>
      <c r="J356" s="13">
        <f t="shared" si="24"/>
        <v>-6893.7570000000005</v>
      </c>
      <c r="K356" s="13">
        <f t="shared" si="26"/>
        <v>3168.4479166666665</v>
      </c>
      <c r="L356" s="13">
        <f t="shared" si="26"/>
        <v>5390.4088541666661</v>
      </c>
      <c r="M356" s="13">
        <f t="shared" si="26"/>
        <v>15730.53125</v>
      </c>
      <c r="N356" s="13">
        <f t="shared" si="26"/>
        <v>21120.940104166668</v>
      </c>
      <c r="O356" s="13">
        <f t="shared" si="26"/>
        <v>-17952.492187500004</v>
      </c>
      <c r="P356" s="14"/>
      <c r="Q356" s="14"/>
      <c r="R356" s="14"/>
      <c r="S356" s="14"/>
    </row>
    <row r="357" spans="1:19">
      <c r="A357" t="s">
        <v>359</v>
      </c>
      <c r="B357">
        <v>6602</v>
      </c>
      <c r="C357" s="14" t="s">
        <v>331</v>
      </c>
      <c r="D357" s="14" t="s">
        <v>197</v>
      </c>
      <c r="E357" s="14">
        <v>369</v>
      </c>
      <c r="F357" s="14">
        <v>13139.671</v>
      </c>
      <c r="G357" s="14">
        <v>25553.162000000004</v>
      </c>
      <c r="H357" s="14">
        <v>41375.521999999997</v>
      </c>
      <c r="I357" s="14">
        <v>66928.684000000008</v>
      </c>
      <c r="J357" s="14">
        <f t="shared" si="24"/>
        <v>-53789.013000000006</v>
      </c>
      <c r="K357" s="14">
        <f t="shared" si="26"/>
        <v>35608.864498644987</v>
      </c>
      <c r="L357" s="14">
        <f t="shared" si="26"/>
        <v>69249.761517615188</v>
      </c>
      <c r="M357" s="14">
        <f t="shared" si="26"/>
        <v>112128.78590785907</v>
      </c>
      <c r="N357" s="14">
        <f t="shared" si="26"/>
        <v>181378.54742547427</v>
      </c>
      <c r="O357" s="14">
        <f t="shared" si="26"/>
        <v>-145769.68292682929</v>
      </c>
      <c r="P357" s="14"/>
      <c r="Q357" s="14"/>
      <c r="R357" s="14"/>
      <c r="S357" s="14"/>
    </row>
    <row r="358" spans="1:19">
      <c r="A358" s="11" t="s">
        <v>359</v>
      </c>
      <c r="B358" s="11">
        <v>8610</v>
      </c>
      <c r="C358" s="13" t="s">
        <v>332</v>
      </c>
      <c r="D358" s="13" t="s">
        <v>212</v>
      </c>
      <c r="E358" s="13">
        <v>261</v>
      </c>
      <c r="F358" s="13">
        <v>0</v>
      </c>
      <c r="G358" s="13">
        <v>0</v>
      </c>
      <c r="H358" s="13">
        <v>29138.436000000002</v>
      </c>
      <c r="I358" s="13">
        <v>29138.436000000002</v>
      </c>
      <c r="J358" s="13">
        <f t="shared" si="24"/>
        <v>-29138.436000000002</v>
      </c>
      <c r="K358" s="13">
        <f t="shared" si="26"/>
        <v>0</v>
      </c>
      <c r="L358" s="13">
        <f t="shared" si="26"/>
        <v>0</v>
      </c>
      <c r="M358" s="13">
        <f t="shared" si="26"/>
        <v>111641.51724137932</v>
      </c>
      <c r="N358" s="13">
        <f t="shared" si="26"/>
        <v>111641.51724137932</v>
      </c>
      <c r="O358" s="13">
        <f t="shared" si="26"/>
        <v>-111641.51724137932</v>
      </c>
      <c r="P358" s="14"/>
      <c r="Q358" s="14"/>
      <c r="R358" s="14"/>
      <c r="S358" s="14"/>
    </row>
    <row r="359" spans="1:19">
      <c r="A359" t="s">
        <v>359</v>
      </c>
      <c r="B359">
        <v>4604</v>
      </c>
      <c r="C359" s="14" t="s">
        <v>333</v>
      </c>
      <c r="D359" s="14" t="s">
        <v>177</v>
      </c>
      <c r="E359" s="14">
        <v>255</v>
      </c>
      <c r="F359" s="14">
        <v>12226.608</v>
      </c>
      <c r="G359" s="14">
        <v>36906.99</v>
      </c>
      <c r="H359" s="14">
        <v>61325.397000000004</v>
      </c>
      <c r="I359" s="14">
        <v>98232.387000000002</v>
      </c>
      <c r="J359" s="14">
        <f t="shared" si="24"/>
        <v>-86005.77900000001</v>
      </c>
      <c r="K359" s="14">
        <f t="shared" si="26"/>
        <v>47947.482352941181</v>
      </c>
      <c r="L359" s="14">
        <f t="shared" si="26"/>
        <v>144733.29411764705</v>
      </c>
      <c r="M359" s="14">
        <f t="shared" si="26"/>
        <v>240491.7529411765</v>
      </c>
      <c r="N359" s="14">
        <f t="shared" si="26"/>
        <v>385225.04705882352</v>
      </c>
      <c r="O359" s="14">
        <f t="shared" si="26"/>
        <v>-337277.5647058824</v>
      </c>
      <c r="P359" s="14"/>
      <c r="Q359" s="14"/>
      <c r="R359" s="14"/>
      <c r="S359" s="14"/>
    </row>
    <row r="360" spans="1:19">
      <c r="A360" s="11" t="s">
        <v>359</v>
      </c>
      <c r="B360" s="11">
        <v>1606</v>
      </c>
      <c r="C360" s="13" t="s">
        <v>334</v>
      </c>
      <c r="D360" s="13" t="s">
        <v>159</v>
      </c>
      <c r="E360" s="13">
        <v>244</v>
      </c>
      <c r="F360" s="13">
        <v>1054.422</v>
      </c>
      <c r="G360" s="13">
        <v>3023.0830000000001</v>
      </c>
      <c r="H360" s="13">
        <v>1046.7840000000001</v>
      </c>
      <c r="I360" s="13">
        <v>4069.8670000000002</v>
      </c>
      <c r="J360" s="13">
        <f t="shared" si="24"/>
        <v>-3015.4450000000002</v>
      </c>
      <c r="K360" s="13">
        <f t="shared" si="26"/>
        <v>4321.4016393442625</v>
      </c>
      <c r="L360" s="13">
        <f t="shared" si="26"/>
        <v>12389.684426229509</v>
      </c>
      <c r="M360" s="13">
        <f t="shared" si="26"/>
        <v>4290.0983606557384</v>
      </c>
      <c r="N360" s="13">
        <f t="shared" si="26"/>
        <v>16679.782786885247</v>
      </c>
      <c r="O360" s="13">
        <f t="shared" si="26"/>
        <v>-12358.381147540984</v>
      </c>
      <c r="P360" s="14"/>
      <c r="Q360" s="14"/>
      <c r="R360" s="14"/>
      <c r="S360" s="14"/>
    </row>
    <row r="361" spans="1:19">
      <c r="A361" t="s">
        <v>359</v>
      </c>
      <c r="B361">
        <v>4502</v>
      </c>
      <c r="C361" s="14" t="s">
        <v>335</v>
      </c>
      <c r="D361" s="14" t="s">
        <v>176</v>
      </c>
      <c r="E361" s="14">
        <v>233</v>
      </c>
      <c r="F361" s="14">
        <v>13713.681999999999</v>
      </c>
      <c r="G361" s="14">
        <v>33337.112999999998</v>
      </c>
      <c r="H361" s="14">
        <v>16358.792000000001</v>
      </c>
      <c r="I361" s="14">
        <v>49695.904999999999</v>
      </c>
      <c r="J361" s="14">
        <f t="shared" si="24"/>
        <v>-35982.222999999998</v>
      </c>
      <c r="K361" s="14">
        <f t="shared" si="26"/>
        <v>58857.004291845493</v>
      </c>
      <c r="L361" s="14">
        <f t="shared" si="26"/>
        <v>143077.73819742489</v>
      </c>
      <c r="M361" s="14">
        <f t="shared" si="26"/>
        <v>70209.4077253219</v>
      </c>
      <c r="N361" s="14">
        <f t="shared" si="26"/>
        <v>213287.1459227468</v>
      </c>
      <c r="O361" s="14">
        <f t="shared" si="26"/>
        <v>-154430.14163090129</v>
      </c>
      <c r="P361" s="14"/>
      <c r="Q361" s="14"/>
      <c r="R361" s="14"/>
      <c r="S361" s="14"/>
    </row>
    <row r="362" spans="1:19">
      <c r="A362" s="11" t="s">
        <v>359</v>
      </c>
      <c r="B362" s="11">
        <v>4803</v>
      </c>
      <c r="C362" s="13" t="s">
        <v>337</v>
      </c>
      <c r="D362" s="13" t="s">
        <v>179</v>
      </c>
      <c r="E362" s="13">
        <v>215</v>
      </c>
      <c r="F362" s="13">
        <v>580.58100000000002</v>
      </c>
      <c r="G362" s="13">
        <v>5072.3710000000001</v>
      </c>
      <c r="H362" s="13">
        <v>4198.058</v>
      </c>
      <c r="I362" s="13">
        <v>9270.4290000000001</v>
      </c>
      <c r="J362" s="13">
        <f t="shared" si="24"/>
        <v>-8689.848</v>
      </c>
      <c r="K362" s="13">
        <f t="shared" si="26"/>
        <v>2700.3767441860464</v>
      </c>
      <c r="L362" s="13">
        <f t="shared" si="26"/>
        <v>23592.423255813956</v>
      </c>
      <c r="M362" s="13">
        <f t="shared" si="26"/>
        <v>19525.851162790699</v>
      </c>
      <c r="N362" s="13">
        <f t="shared" si="26"/>
        <v>43118.274418604648</v>
      </c>
      <c r="O362" s="13">
        <f t="shared" si="26"/>
        <v>-40417.897674418607</v>
      </c>
      <c r="P362" s="14"/>
      <c r="Q362" s="14"/>
      <c r="R362" s="14"/>
      <c r="S362" s="14"/>
    </row>
    <row r="363" spans="1:19">
      <c r="A363" t="s">
        <v>359</v>
      </c>
      <c r="B363">
        <v>5706</v>
      </c>
      <c r="C363" s="14" t="s">
        <v>336</v>
      </c>
      <c r="D363" s="14" t="s">
        <v>189</v>
      </c>
      <c r="E363" s="14">
        <v>204</v>
      </c>
      <c r="F363" s="14">
        <v>0</v>
      </c>
      <c r="G363" s="14">
        <v>0</v>
      </c>
      <c r="H363" s="14">
        <v>17234</v>
      </c>
      <c r="I363" s="14">
        <v>17234</v>
      </c>
      <c r="J363" s="14">
        <f t="shared" si="24"/>
        <v>-17234</v>
      </c>
      <c r="K363" s="14">
        <f t="shared" si="26"/>
        <v>0</v>
      </c>
      <c r="L363" s="14">
        <f t="shared" si="26"/>
        <v>0</v>
      </c>
      <c r="M363" s="14">
        <f t="shared" si="26"/>
        <v>84480.392156862756</v>
      </c>
      <c r="N363" s="14">
        <f t="shared" si="26"/>
        <v>84480.392156862756</v>
      </c>
      <c r="O363" s="14">
        <f t="shared" si="26"/>
        <v>-84480.392156862756</v>
      </c>
      <c r="P363" s="14"/>
      <c r="Q363" s="14"/>
      <c r="R363" s="14"/>
      <c r="S363" s="14"/>
    </row>
    <row r="364" spans="1:19">
      <c r="A364" s="11" t="s">
        <v>359</v>
      </c>
      <c r="B364" s="11">
        <v>4902</v>
      </c>
      <c r="C364" s="13" t="s">
        <v>339</v>
      </c>
      <c r="D364" s="13" t="s">
        <v>181</v>
      </c>
      <c r="E364" s="13">
        <v>109</v>
      </c>
      <c r="F364" s="13">
        <v>2275.6120000000001</v>
      </c>
      <c r="G364" s="13">
        <v>13995.497000000001</v>
      </c>
      <c r="H364" s="13">
        <v>11489.366000000002</v>
      </c>
      <c r="I364" s="13">
        <v>25484.863000000005</v>
      </c>
      <c r="J364" s="13">
        <f t="shared" si="24"/>
        <v>-23209.251000000004</v>
      </c>
      <c r="K364" s="13">
        <f t="shared" si="26"/>
        <v>20877.174311926607</v>
      </c>
      <c r="L364" s="13">
        <f t="shared" si="26"/>
        <v>128399.05504587156</v>
      </c>
      <c r="M364" s="13">
        <f t="shared" si="26"/>
        <v>105407.02752293579</v>
      </c>
      <c r="N364" s="13">
        <f t="shared" si="26"/>
        <v>233806.08256880741</v>
      </c>
      <c r="O364" s="13">
        <f t="shared" si="26"/>
        <v>-212928.90825688076</v>
      </c>
      <c r="P364" s="14"/>
      <c r="Q364" s="14"/>
      <c r="R364" s="14"/>
      <c r="S364" s="14"/>
    </row>
    <row r="365" spans="1:19">
      <c r="A365" t="s">
        <v>359</v>
      </c>
      <c r="B365">
        <v>7505</v>
      </c>
      <c r="C365" s="14" t="s">
        <v>340</v>
      </c>
      <c r="D365" s="14" t="s">
        <v>206</v>
      </c>
      <c r="E365" s="14">
        <v>103</v>
      </c>
      <c r="F365" s="14">
        <v>0</v>
      </c>
      <c r="G365" s="14">
        <v>0</v>
      </c>
      <c r="H365" s="14">
        <v>22</v>
      </c>
      <c r="I365" s="14">
        <v>22</v>
      </c>
      <c r="J365" s="14">
        <f t="shared" si="24"/>
        <v>-22</v>
      </c>
      <c r="K365" s="14">
        <f t="shared" si="26"/>
        <v>0</v>
      </c>
      <c r="L365" s="14">
        <f t="shared" si="26"/>
        <v>0</v>
      </c>
      <c r="M365" s="14">
        <f t="shared" si="26"/>
        <v>213.59223300970874</v>
      </c>
      <c r="N365" s="14">
        <f t="shared" si="26"/>
        <v>213.59223300970874</v>
      </c>
      <c r="O365" s="14">
        <f t="shared" si="26"/>
        <v>-213.59223300970874</v>
      </c>
      <c r="P365" s="14"/>
      <c r="Q365" s="14"/>
      <c r="R365" s="14"/>
      <c r="S365" s="14"/>
    </row>
    <row r="366" spans="1:19">
      <c r="A366" s="11" t="s">
        <v>359</v>
      </c>
      <c r="B366" s="11">
        <v>3713</v>
      </c>
      <c r="C366" s="13" t="s">
        <v>338</v>
      </c>
      <c r="D366" s="13" t="s">
        <v>171</v>
      </c>
      <c r="E366" s="13">
        <v>102</v>
      </c>
      <c r="F366" s="13">
        <v>0</v>
      </c>
      <c r="G366" s="13">
        <v>0</v>
      </c>
      <c r="H366" s="13">
        <v>0</v>
      </c>
      <c r="I366" s="13">
        <v>0</v>
      </c>
      <c r="J366" s="13">
        <f t="shared" si="24"/>
        <v>0</v>
      </c>
      <c r="K366" s="13">
        <f t="shared" si="26"/>
        <v>0</v>
      </c>
      <c r="L366" s="13">
        <f t="shared" si="26"/>
        <v>0</v>
      </c>
      <c r="M366" s="13">
        <f t="shared" si="26"/>
        <v>0</v>
      </c>
      <c r="N366" s="13">
        <f t="shared" si="26"/>
        <v>0</v>
      </c>
      <c r="O366" s="13">
        <f t="shared" si="26"/>
        <v>0</v>
      </c>
      <c r="P366" s="14"/>
      <c r="Q366" s="14"/>
      <c r="R366" s="14"/>
      <c r="S366" s="14"/>
    </row>
    <row r="367" spans="1:19">
      <c r="A367" t="s">
        <v>359</v>
      </c>
      <c r="B367">
        <v>6706</v>
      </c>
      <c r="C367" s="14" t="s">
        <v>341</v>
      </c>
      <c r="D367" s="14" t="s">
        <v>201</v>
      </c>
      <c r="E367" s="14">
        <v>94</v>
      </c>
      <c r="F367" s="14">
        <v>0</v>
      </c>
      <c r="G367" s="14">
        <v>0</v>
      </c>
      <c r="H367" s="14">
        <v>12595</v>
      </c>
      <c r="I367" s="14">
        <v>12595</v>
      </c>
      <c r="J367" s="14">
        <f t="shared" si="24"/>
        <v>-12595</v>
      </c>
      <c r="K367" s="14">
        <f t="shared" si="26"/>
        <v>0</v>
      </c>
      <c r="L367" s="14">
        <f t="shared" si="26"/>
        <v>0</v>
      </c>
      <c r="M367" s="14">
        <f t="shared" si="26"/>
        <v>133989.36170212767</v>
      </c>
      <c r="N367" s="14">
        <f t="shared" si="26"/>
        <v>133989.36170212767</v>
      </c>
      <c r="O367" s="14">
        <f t="shared" si="26"/>
        <v>-133989.36170212767</v>
      </c>
      <c r="P367" s="14"/>
      <c r="Q367" s="14"/>
      <c r="R367" s="14"/>
      <c r="S367" s="14"/>
    </row>
    <row r="368" spans="1:19">
      <c r="A368" s="11" t="s">
        <v>359</v>
      </c>
      <c r="B368" s="11">
        <v>5611</v>
      </c>
      <c r="C368" s="13" t="s">
        <v>342</v>
      </c>
      <c r="D368" s="13" t="s">
        <v>187</v>
      </c>
      <c r="E368" s="13">
        <v>90</v>
      </c>
      <c r="F368" s="13">
        <v>0</v>
      </c>
      <c r="G368" s="13">
        <v>0</v>
      </c>
      <c r="H368" s="13">
        <v>1294</v>
      </c>
      <c r="I368" s="13">
        <v>1294</v>
      </c>
      <c r="J368" s="13">
        <f t="shared" ref="J368:J372" si="27">F368-I368</f>
        <v>-1294</v>
      </c>
      <c r="K368" s="13">
        <f t="shared" si="26"/>
        <v>0</v>
      </c>
      <c r="L368" s="13">
        <f t="shared" si="26"/>
        <v>0</v>
      </c>
      <c r="M368" s="13">
        <f t="shared" si="26"/>
        <v>14377.777777777777</v>
      </c>
      <c r="N368" s="13">
        <f t="shared" si="26"/>
        <v>14377.777777777777</v>
      </c>
      <c r="O368" s="13">
        <f t="shared" si="26"/>
        <v>-14377.777777777777</v>
      </c>
      <c r="P368" s="14"/>
      <c r="Q368" s="14"/>
      <c r="R368" s="14"/>
      <c r="S368" s="14"/>
    </row>
    <row r="369" spans="1:19">
      <c r="A369" t="s">
        <v>359</v>
      </c>
      <c r="B369">
        <v>3710</v>
      </c>
      <c r="C369" s="14" t="s">
        <v>344</v>
      </c>
      <c r="D369" s="14" t="s">
        <v>169</v>
      </c>
      <c r="E369" s="14">
        <v>79</v>
      </c>
      <c r="F369" s="14">
        <v>0</v>
      </c>
      <c r="G369" s="14">
        <v>0</v>
      </c>
      <c r="H369" s="14">
        <v>4244</v>
      </c>
      <c r="I369" s="14">
        <v>4244</v>
      </c>
      <c r="J369" s="14">
        <f t="shared" si="27"/>
        <v>-4244</v>
      </c>
      <c r="K369" s="14">
        <f t="shared" si="26"/>
        <v>0</v>
      </c>
      <c r="L369" s="14">
        <f t="shared" si="26"/>
        <v>0</v>
      </c>
      <c r="M369" s="14">
        <f t="shared" si="26"/>
        <v>53721.518987341777</v>
      </c>
      <c r="N369" s="14">
        <f t="shared" si="26"/>
        <v>53721.518987341777</v>
      </c>
      <c r="O369" s="14">
        <f t="shared" si="26"/>
        <v>-53721.518987341777</v>
      </c>
      <c r="P369" s="14"/>
      <c r="Q369" s="14"/>
      <c r="R369" s="14"/>
      <c r="S369" s="14"/>
    </row>
    <row r="370" spans="1:19">
      <c r="A370" s="11" t="s">
        <v>359</v>
      </c>
      <c r="B370" s="11">
        <v>6611</v>
      </c>
      <c r="C370" s="13" t="s">
        <v>345</v>
      </c>
      <c r="D370" s="13" t="s">
        <v>199</v>
      </c>
      <c r="E370" s="13">
        <v>61</v>
      </c>
      <c r="F370" s="13">
        <v>0</v>
      </c>
      <c r="G370" s="13">
        <v>0</v>
      </c>
      <c r="H370" s="13">
        <v>1107.2840000000001</v>
      </c>
      <c r="I370" s="13">
        <v>1107.2840000000001</v>
      </c>
      <c r="J370" s="13">
        <f t="shared" si="27"/>
        <v>-1107.2840000000001</v>
      </c>
      <c r="K370" s="13">
        <f t="shared" si="26"/>
        <v>0</v>
      </c>
      <c r="L370" s="13">
        <f t="shared" si="26"/>
        <v>0</v>
      </c>
      <c r="M370" s="13">
        <f t="shared" si="26"/>
        <v>18152.196721311477</v>
      </c>
      <c r="N370" s="13">
        <f t="shared" si="26"/>
        <v>18152.196721311477</v>
      </c>
      <c r="O370" s="13">
        <f t="shared" si="26"/>
        <v>-18152.196721311477</v>
      </c>
      <c r="P370" s="14"/>
      <c r="Q370" s="14"/>
      <c r="R370" s="14"/>
      <c r="S370" s="14"/>
    </row>
    <row r="371" spans="1:19">
      <c r="A371" t="s">
        <v>359</v>
      </c>
      <c r="B371">
        <v>3506</v>
      </c>
      <c r="C371" s="14" t="s">
        <v>343</v>
      </c>
      <c r="D371" s="14" t="s">
        <v>165</v>
      </c>
      <c r="E371" s="14">
        <v>60</v>
      </c>
      <c r="F371" s="14">
        <v>0</v>
      </c>
      <c r="G371" s="14">
        <v>0</v>
      </c>
      <c r="H371" s="14">
        <v>772.52300000000002</v>
      </c>
      <c r="I371" s="14">
        <v>772.52300000000002</v>
      </c>
      <c r="J371" s="14">
        <f t="shared" si="27"/>
        <v>-772.52300000000002</v>
      </c>
      <c r="K371" s="14">
        <f t="shared" si="26"/>
        <v>0</v>
      </c>
      <c r="L371" s="14">
        <f t="shared" si="26"/>
        <v>0</v>
      </c>
      <c r="M371" s="14">
        <f t="shared" si="26"/>
        <v>12875.383333333333</v>
      </c>
      <c r="N371" s="14">
        <f t="shared" si="26"/>
        <v>12875.383333333333</v>
      </c>
      <c r="O371" s="14">
        <f t="shared" si="26"/>
        <v>-12875.383333333333</v>
      </c>
      <c r="P371" s="14"/>
      <c r="Q371" s="14"/>
      <c r="R371" s="14"/>
      <c r="S371" s="14"/>
    </row>
    <row r="372" spans="1:19">
      <c r="A372" s="11" t="s">
        <v>359</v>
      </c>
      <c r="B372" s="11">
        <v>4901</v>
      </c>
      <c r="C372" s="13" t="s">
        <v>346</v>
      </c>
      <c r="D372" s="13" t="s">
        <v>180</v>
      </c>
      <c r="E372" s="13">
        <v>42</v>
      </c>
      <c r="F372" s="13">
        <v>0</v>
      </c>
      <c r="G372" s="13">
        <v>28</v>
      </c>
      <c r="H372" s="13">
        <v>0</v>
      </c>
      <c r="I372" s="13">
        <v>28</v>
      </c>
      <c r="J372" s="13">
        <f t="shared" si="27"/>
        <v>-28</v>
      </c>
      <c r="K372" s="13">
        <f t="shared" si="26"/>
        <v>0</v>
      </c>
      <c r="L372" s="13">
        <f t="shared" si="26"/>
        <v>666.66666666666663</v>
      </c>
      <c r="M372" s="13">
        <f t="shared" si="26"/>
        <v>0</v>
      </c>
      <c r="N372" s="13">
        <f t="shared" si="26"/>
        <v>666.66666666666663</v>
      </c>
      <c r="O372" s="13">
        <f t="shared" si="26"/>
        <v>-666.66666666666663</v>
      </c>
      <c r="P372" s="14"/>
      <c r="Q372" s="14"/>
      <c r="R372" s="14"/>
      <c r="S372" s="14"/>
    </row>
    <row r="373" spans="1:19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19">
      <c r="E374" s="19">
        <f>SUM(E304:E372)</f>
        <v>376248</v>
      </c>
      <c r="F374" s="19">
        <f t="shared" ref="F374:J374" si="28">SUM(F304:F372)</f>
        <v>10912599.561999999</v>
      </c>
      <c r="G374" s="19">
        <f t="shared" si="28"/>
        <v>16024887.193</v>
      </c>
      <c r="H374" s="19">
        <f t="shared" si="28"/>
        <v>31939552.833999995</v>
      </c>
      <c r="I374" s="19">
        <f t="shared" si="28"/>
        <v>47964440.02700001</v>
      </c>
      <c r="J374" s="19">
        <f t="shared" si="28"/>
        <v>-37051840.465000004</v>
      </c>
      <c r="K374" s="19">
        <f t="shared" ref="K374:O374" si="29">(F374/$E374)*1000</f>
        <v>29003.741048457396</v>
      </c>
      <c r="L374" s="19">
        <f t="shared" si="29"/>
        <v>42591.288705853585</v>
      </c>
      <c r="M374" s="19">
        <f t="shared" si="29"/>
        <v>84889.628207990449</v>
      </c>
      <c r="N374" s="19">
        <f t="shared" si="29"/>
        <v>127480.91691384408</v>
      </c>
      <c r="O374" s="19">
        <f t="shared" si="29"/>
        <v>-98477.175865386671</v>
      </c>
      <c r="P374" s="14"/>
      <c r="Q374" s="14"/>
      <c r="R374" s="14"/>
      <c r="S374" s="14"/>
    </row>
    <row r="375" spans="1:19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19">
      <c r="D376" s="77" t="s">
        <v>77</v>
      </c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19">
      <c r="D377" s="89" t="s">
        <v>269</v>
      </c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19">
      <c r="A378" s="11" t="s">
        <v>360</v>
      </c>
      <c r="B378" s="11">
        <v>0</v>
      </c>
      <c r="C378" s="13" t="s">
        <v>280</v>
      </c>
      <c r="D378" s="13" t="s">
        <v>9</v>
      </c>
      <c r="E378" s="13">
        <v>135688</v>
      </c>
      <c r="F378" s="13">
        <v>0</v>
      </c>
      <c r="G378" s="13">
        <v>0</v>
      </c>
      <c r="H378" s="13">
        <v>1197091.7620000001</v>
      </c>
      <c r="I378" s="13">
        <v>1197091.7620000001</v>
      </c>
      <c r="J378" s="13">
        <f t="shared" ref="J378:J441" si="30">F378-I378</f>
        <v>-1197091.7620000001</v>
      </c>
      <c r="K378" s="13">
        <f t="shared" ref="K378:O409" si="31">(F378/$E378)*1000</f>
        <v>0</v>
      </c>
      <c r="L378" s="13">
        <f t="shared" si="31"/>
        <v>0</v>
      </c>
      <c r="M378" s="13">
        <f t="shared" si="31"/>
        <v>8822.3848977065045</v>
      </c>
      <c r="N378" s="13">
        <f t="shared" si="31"/>
        <v>8822.3848977065045</v>
      </c>
      <c r="O378" s="13">
        <f t="shared" si="31"/>
        <v>-8822.3848977065045</v>
      </c>
      <c r="P378" s="14"/>
      <c r="Q378" s="14"/>
      <c r="R378" s="14"/>
      <c r="S378" s="14"/>
    </row>
    <row r="379" spans="1:19">
      <c r="A379" t="s">
        <v>360</v>
      </c>
      <c r="B379">
        <v>1000</v>
      </c>
      <c r="C379" s="14" t="s">
        <v>281</v>
      </c>
      <c r="D379" s="14" t="s">
        <v>154</v>
      </c>
      <c r="E379" s="14">
        <v>38998</v>
      </c>
      <c r="F379" s="14">
        <v>0</v>
      </c>
      <c r="G379" s="14">
        <v>0</v>
      </c>
      <c r="H379" s="14">
        <v>373168.228</v>
      </c>
      <c r="I379" s="14">
        <v>373168.228</v>
      </c>
      <c r="J379" s="14">
        <f t="shared" si="30"/>
        <v>-373168.228</v>
      </c>
      <c r="K379" s="14">
        <f t="shared" si="31"/>
        <v>0</v>
      </c>
      <c r="L379" s="14">
        <f t="shared" si="31"/>
        <v>0</v>
      </c>
      <c r="M379" s="14">
        <f t="shared" si="31"/>
        <v>9568.9068157341408</v>
      </c>
      <c r="N379" s="14">
        <f t="shared" si="31"/>
        <v>9568.9068157341408</v>
      </c>
      <c r="O379" s="14">
        <f t="shared" si="31"/>
        <v>-9568.9068157341408</v>
      </c>
      <c r="P379" s="14"/>
      <c r="Q379" s="14"/>
      <c r="R379" s="14"/>
      <c r="S379" s="14"/>
    </row>
    <row r="380" spans="1:19">
      <c r="A380" s="11" t="s">
        <v>360</v>
      </c>
      <c r="B380" s="11">
        <v>1400</v>
      </c>
      <c r="C380" s="13" t="s">
        <v>282</v>
      </c>
      <c r="D380" s="13" t="s">
        <v>157</v>
      </c>
      <c r="E380" s="13">
        <v>29763</v>
      </c>
      <c r="F380" s="13">
        <v>0</v>
      </c>
      <c r="G380" s="13">
        <v>0</v>
      </c>
      <c r="H380" s="13">
        <v>295754.47199999995</v>
      </c>
      <c r="I380" s="13">
        <v>295754.47199999995</v>
      </c>
      <c r="J380" s="13">
        <f t="shared" si="30"/>
        <v>-295754.47199999995</v>
      </c>
      <c r="K380" s="13">
        <f t="shared" si="31"/>
        <v>0</v>
      </c>
      <c r="L380" s="13">
        <f t="shared" si="31"/>
        <v>0</v>
      </c>
      <c r="M380" s="13">
        <f t="shared" si="31"/>
        <v>9936.9845781675212</v>
      </c>
      <c r="N380" s="13">
        <f t="shared" si="31"/>
        <v>9936.9845781675212</v>
      </c>
      <c r="O380" s="13">
        <f t="shared" si="31"/>
        <v>-9936.9845781675212</v>
      </c>
      <c r="P380" s="14"/>
      <c r="Q380" s="14"/>
      <c r="R380" s="14"/>
      <c r="S380" s="14"/>
    </row>
    <row r="381" spans="1:19">
      <c r="A381" t="s">
        <v>360</v>
      </c>
      <c r="B381">
        <v>2000</v>
      </c>
      <c r="C381" s="14" t="s">
        <v>283</v>
      </c>
      <c r="D381" s="14" t="s">
        <v>160</v>
      </c>
      <c r="E381" s="14">
        <v>20416</v>
      </c>
      <c r="F381" s="14">
        <v>0</v>
      </c>
      <c r="G381" s="14">
        <v>0</v>
      </c>
      <c r="H381" s="14">
        <v>336917.53700000001</v>
      </c>
      <c r="I381" s="14">
        <v>336917.53700000001</v>
      </c>
      <c r="J381" s="14">
        <f t="shared" si="30"/>
        <v>-336917.53700000001</v>
      </c>
      <c r="K381" s="14">
        <f t="shared" si="31"/>
        <v>0</v>
      </c>
      <c r="L381" s="14">
        <f t="shared" si="31"/>
        <v>0</v>
      </c>
      <c r="M381" s="14">
        <f t="shared" si="31"/>
        <v>16502.622306034482</v>
      </c>
      <c r="N381" s="14">
        <f t="shared" si="31"/>
        <v>16502.622306034482</v>
      </c>
      <c r="O381" s="14">
        <f t="shared" si="31"/>
        <v>-16502.622306034482</v>
      </c>
      <c r="P381" s="14"/>
      <c r="Q381" s="14"/>
      <c r="R381" s="14"/>
      <c r="S381" s="14"/>
    </row>
    <row r="382" spans="1:19">
      <c r="A382" s="11" t="s">
        <v>360</v>
      </c>
      <c r="B382" s="11">
        <v>6000</v>
      </c>
      <c r="C382" s="13" t="s">
        <v>1217</v>
      </c>
      <c r="D382" s="13" t="s">
        <v>1195</v>
      </c>
      <c r="E382" s="13">
        <v>19642</v>
      </c>
      <c r="F382" s="13">
        <v>332859.18400000001</v>
      </c>
      <c r="G382" s="13">
        <v>464294.31699999998</v>
      </c>
      <c r="H382" s="13">
        <v>108836.761</v>
      </c>
      <c r="I382" s="13">
        <v>573131.07799999998</v>
      </c>
      <c r="J382" s="13">
        <f t="shared" si="30"/>
        <v>-240271.89399999997</v>
      </c>
      <c r="K382" s="13">
        <f t="shared" si="31"/>
        <v>16946.297933000715</v>
      </c>
      <c r="L382" s="13">
        <f t="shared" si="31"/>
        <v>23637.833061806334</v>
      </c>
      <c r="M382" s="13">
        <f t="shared" si="31"/>
        <v>5541.022350066185</v>
      </c>
      <c r="N382" s="13">
        <f t="shared" si="31"/>
        <v>29178.855411872519</v>
      </c>
      <c r="O382" s="13">
        <f t="shared" si="31"/>
        <v>-12232.557478871804</v>
      </c>
      <c r="P382" s="14"/>
      <c r="Q382" s="14"/>
      <c r="R382" s="14"/>
      <c r="S382" s="14"/>
    </row>
    <row r="383" spans="1:19">
      <c r="A383" t="s">
        <v>360</v>
      </c>
      <c r="B383">
        <v>1300</v>
      </c>
      <c r="C383" s="14" t="s">
        <v>284</v>
      </c>
      <c r="D383" s="14" t="s">
        <v>156</v>
      </c>
      <c r="E383" s="14">
        <v>18445</v>
      </c>
      <c r="F383" s="14">
        <v>0</v>
      </c>
      <c r="G383" s="14">
        <v>0</v>
      </c>
      <c r="H383" s="14">
        <v>154944.29700000002</v>
      </c>
      <c r="I383" s="14">
        <v>154944.29700000002</v>
      </c>
      <c r="J383" s="14">
        <f t="shared" si="30"/>
        <v>-154944.29700000002</v>
      </c>
      <c r="K383" s="14">
        <f t="shared" si="31"/>
        <v>0</v>
      </c>
      <c r="L383" s="14">
        <f t="shared" si="31"/>
        <v>0</v>
      </c>
      <c r="M383" s="14">
        <f t="shared" si="31"/>
        <v>8400.341393331526</v>
      </c>
      <c r="N383" s="14">
        <f t="shared" si="31"/>
        <v>8400.341393331526</v>
      </c>
      <c r="O383" s="14">
        <f t="shared" si="31"/>
        <v>-8400.341393331526</v>
      </c>
      <c r="P383" s="14"/>
      <c r="Q383" s="14"/>
      <c r="R383" s="14"/>
      <c r="S383" s="14"/>
    </row>
    <row r="384" spans="1:19">
      <c r="A384" s="11" t="s">
        <v>360</v>
      </c>
      <c r="B384" s="11">
        <v>1604</v>
      </c>
      <c r="C384" s="13" t="s">
        <v>285</v>
      </c>
      <c r="D384" s="13" t="s">
        <v>158</v>
      </c>
      <c r="E384" s="13">
        <v>13024</v>
      </c>
      <c r="F384" s="13">
        <v>0</v>
      </c>
      <c r="G384" s="13">
        <v>0</v>
      </c>
      <c r="H384" s="13">
        <v>116956.58900000001</v>
      </c>
      <c r="I384" s="13">
        <v>116956.58900000001</v>
      </c>
      <c r="J384" s="13">
        <f t="shared" si="30"/>
        <v>-116956.58900000001</v>
      </c>
      <c r="K384" s="13">
        <f t="shared" si="31"/>
        <v>0</v>
      </c>
      <c r="L384" s="13">
        <f t="shared" si="31"/>
        <v>0</v>
      </c>
      <c r="M384" s="13">
        <f t="shared" si="31"/>
        <v>8980.0820792383292</v>
      </c>
      <c r="N384" s="13">
        <f t="shared" si="31"/>
        <v>8980.0820792383292</v>
      </c>
      <c r="O384" s="13">
        <f t="shared" si="31"/>
        <v>-8980.0820792383292</v>
      </c>
      <c r="P384" s="14"/>
      <c r="Q384" s="14"/>
      <c r="R384" s="14"/>
      <c r="S384" s="14"/>
    </row>
    <row r="385" spans="1:19">
      <c r="A385" t="s">
        <v>360</v>
      </c>
      <c r="B385">
        <v>8200</v>
      </c>
      <c r="C385" s="14" t="s">
        <v>286</v>
      </c>
      <c r="D385" s="14" t="s">
        <v>208</v>
      </c>
      <c r="E385" s="14">
        <v>10834</v>
      </c>
      <c r="F385" s="14">
        <v>0</v>
      </c>
      <c r="G385" s="14">
        <v>0</v>
      </c>
      <c r="H385" s="14">
        <v>150465.56400000001</v>
      </c>
      <c r="I385" s="14">
        <v>150465.56400000001</v>
      </c>
      <c r="J385" s="14">
        <f t="shared" si="30"/>
        <v>-150465.56400000001</v>
      </c>
      <c r="K385" s="14">
        <f t="shared" si="31"/>
        <v>0</v>
      </c>
      <c r="L385" s="14">
        <f t="shared" si="31"/>
        <v>0</v>
      </c>
      <c r="M385" s="14">
        <f t="shared" si="31"/>
        <v>13888.274321580213</v>
      </c>
      <c r="N385" s="14">
        <f t="shared" si="31"/>
        <v>13888.274321580213</v>
      </c>
      <c r="O385" s="14">
        <f t="shared" si="31"/>
        <v>-13888.274321580213</v>
      </c>
      <c r="P385" s="14"/>
      <c r="Q385" s="14"/>
      <c r="R385" s="14"/>
      <c r="S385" s="14"/>
    </row>
    <row r="386" spans="1:19">
      <c r="A386" s="11" t="s">
        <v>360</v>
      </c>
      <c r="B386" s="11">
        <v>3000</v>
      </c>
      <c r="C386" s="13" t="s">
        <v>287</v>
      </c>
      <c r="D386" s="13" t="s">
        <v>164</v>
      </c>
      <c r="E386" s="13">
        <v>7841</v>
      </c>
      <c r="F386" s="13">
        <v>53958.417000000001</v>
      </c>
      <c r="G386" s="13">
        <v>108080.011</v>
      </c>
      <c r="H386" s="13">
        <v>42061.478000000003</v>
      </c>
      <c r="I386" s="13">
        <v>150141.489</v>
      </c>
      <c r="J386" s="13">
        <f t="shared" si="30"/>
        <v>-96183.072</v>
      </c>
      <c r="K386" s="13">
        <f t="shared" si="31"/>
        <v>6881.5733962504783</v>
      </c>
      <c r="L386" s="13">
        <f t="shared" si="31"/>
        <v>13783.957530927177</v>
      </c>
      <c r="M386" s="13">
        <f t="shared" si="31"/>
        <v>5364.3002168090807</v>
      </c>
      <c r="N386" s="13">
        <f t="shared" si="31"/>
        <v>19148.257747736261</v>
      </c>
      <c r="O386" s="13">
        <f t="shared" si="31"/>
        <v>-12266.684351485781</v>
      </c>
      <c r="P386" s="14"/>
      <c r="Q386" s="14"/>
      <c r="R386" s="14"/>
      <c r="S386" s="14"/>
    </row>
    <row r="387" spans="1:19">
      <c r="A387" t="s">
        <v>360</v>
      </c>
      <c r="B387">
        <v>7300</v>
      </c>
      <c r="C387" s="14" t="s">
        <v>288</v>
      </c>
      <c r="D387" s="14" t="s">
        <v>203</v>
      </c>
      <c r="E387" s="14">
        <v>5206</v>
      </c>
      <c r="F387" s="14">
        <v>237686.13399999999</v>
      </c>
      <c r="G387" s="14">
        <v>371646.18800000002</v>
      </c>
      <c r="H387" s="14">
        <v>122206.19799999999</v>
      </c>
      <c r="I387" s="14">
        <v>493852.386</v>
      </c>
      <c r="J387" s="14">
        <f t="shared" si="30"/>
        <v>-256166.25200000001</v>
      </c>
      <c r="K387" s="14">
        <f t="shared" si="31"/>
        <v>45656.191701882439</v>
      </c>
      <c r="L387" s="14">
        <f t="shared" si="31"/>
        <v>71388.0499423742</v>
      </c>
      <c r="M387" s="14">
        <f t="shared" si="31"/>
        <v>23474.106415674221</v>
      </c>
      <c r="N387" s="14">
        <f t="shared" si="31"/>
        <v>94862.156358048407</v>
      </c>
      <c r="O387" s="14">
        <f t="shared" si="31"/>
        <v>-49205.964656165961</v>
      </c>
      <c r="P387" s="14"/>
      <c r="Q387" s="14"/>
      <c r="R387" s="14"/>
      <c r="S387" s="14"/>
    </row>
    <row r="388" spans="1:19">
      <c r="A388" s="11" t="s">
        <v>360</v>
      </c>
      <c r="B388" s="11">
        <v>7400</v>
      </c>
      <c r="C388" s="13" t="s">
        <v>289</v>
      </c>
      <c r="D388" s="13" t="s">
        <v>204</v>
      </c>
      <c r="E388" s="13">
        <v>5057</v>
      </c>
      <c r="F388" s="13">
        <v>508086.28399999987</v>
      </c>
      <c r="G388" s="13">
        <v>84474.532000000007</v>
      </c>
      <c r="H388" s="13">
        <v>549816.826</v>
      </c>
      <c r="I388" s="13">
        <v>634291.35800000001</v>
      </c>
      <c r="J388" s="13">
        <f t="shared" si="30"/>
        <v>-126205.07400000014</v>
      </c>
      <c r="K388" s="13">
        <f t="shared" si="31"/>
        <v>100471.87739766657</v>
      </c>
      <c r="L388" s="13">
        <f t="shared" si="31"/>
        <v>16704.475380660471</v>
      </c>
      <c r="M388" s="13">
        <f t="shared" si="31"/>
        <v>108723.91259640103</v>
      </c>
      <c r="N388" s="13">
        <f t="shared" si="31"/>
        <v>125428.3879770615</v>
      </c>
      <c r="O388" s="13">
        <f t="shared" si="31"/>
        <v>-24956.510579394926</v>
      </c>
      <c r="P388" s="14"/>
      <c r="Q388" s="14"/>
      <c r="R388" s="14"/>
      <c r="S388" s="14"/>
    </row>
    <row r="389" spans="1:19">
      <c r="A389" t="s">
        <v>360</v>
      </c>
      <c r="B389">
        <v>1100</v>
      </c>
      <c r="C389" s="14" t="s">
        <v>381</v>
      </c>
      <c r="D389" s="14" t="s">
        <v>155</v>
      </c>
      <c r="E389" s="14">
        <v>4720</v>
      </c>
      <c r="F389" s="14">
        <v>0</v>
      </c>
      <c r="G389" s="14">
        <v>0</v>
      </c>
      <c r="H389" s="14">
        <v>46651.517999999996</v>
      </c>
      <c r="I389" s="14">
        <v>46651.517999999996</v>
      </c>
      <c r="J389" s="14">
        <f t="shared" si="30"/>
        <v>-46651.517999999996</v>
      </c>
      <c r="K389" s="14">
        <f t="shared" si="31"/>
        <v>0</v>
      </c>
      <c r="L389" s="14">
        <f t="shared" si="31"/>
        <v>0</v>
      </c>
      <c r="M389" s="14">
        <f t="shared" si="31"/>
        <v>9883.796186440677</v>
      </c>
      <c r="N389" s="14">
        <f t="shared" si="31"/>
        <v>9883.796186440677</v>
      </c>
      <c r="O389" s="14">
        <f t="shared" si="31"/>
        <v>-9883.796186440677</v>
      </c>
      <c r="P389" s="14"/>
      <c r="Q389" s="14"/>
      <c r="R389" s="14"/>
      <c r="S389" s="14"/>
    </row>
    <row r="390" spans="1:19">
      <c r="A390" s="11" t="s">
        <v>360</v>
      </c>
      <c r="B390" s="11">
        <v>8000</v>
      </c>
      <c r="C390" s="13" t="s">
        <v>290</v>
      </c>
      <c r="D390" s="13" t="s">
        <v>207</v>
      </c>
      <c r="E390" s="13">
        <v>4414</v>
      </c>
      <c r="F390" s="13">
        <v>3568.74</v>
      </c>
      <c r="G390" s="13">
        <v>37384.942999999999</v>
      </c>
      <c r="H390" s="13">
        <v>13582.262000000001</v>
      </c>
      <c r="I390" s="13">
        <v>50967.205000000002</v>
      </c>
      <c r="J390" s="13">
        <f t="shared" si="30"/>
        <v>-47398.465000000004</v>
      </c>
      <c r="K390" s="13">
        <f t="shared" si="31"/>
        <v>808.50475758948789</v>
      </c>
      <c r="L390" s="13">
        <f t="shared" si="31"/>
        <v>8469.6291345718164</v>
      </c>
      <c r="M390" s="13">
        <f t="shared" si="31"/>
        <v>3077.0869959220663</v>
      </c>
      <c r="N390" s="13">
        <f t="shared" si="31"/>
        <v>11546.716130493884</v>
      </c>
      <c r="O390" s="13">
        <f t="shared" si="31"/>
        <v>-10738.211372904396</v>
      </c>
      <c r="P390" s="14"/>
      <c r="Q390" s="14"/>
      <c r="R390" s="14"/>
      <c r="S390" s="14"/>
    </row>
    <row r="391" spans="1:19">
      <c r="A391" t="s">
        <v>360</v>
      </c>
      <c r="B391">
        <v>5200</v>
      </c>
      <c r="C391" s="14" t="s">
        <v>291</v>
      </c>
      <c r="D391" s="14" t="s">
        <v>183</v>
      </c>
      <c r="E391" s="14">
        <v>4090</v>
      </c>
      <c r="F391" s="14">
        <v>57994.951000000001</v>
      </c>
      <c r="G391" s="14">
        <v>102366.382</v>
      </c>
      <c r="H391" s="14">
        <v>39695.39</v>
      </c>
      <c r="I391" s="14">
        <v>142061.772</v>
      </c>
      <c r="J391" s="14">
        <f t="shared" si="30"/>
        <v>-84066.820999999996</v>
      </c>
      <c r="K391" s="14">
        <f t="shared" si="31"/>
        <v>14179.694621026896</v>
      </c>
      <c r="L391" s="14">
        <f t="shared" si="31"/>
        <v>25028.455256723719</v>
      </c>
      <c r="M391" s="14">
        <f t="shared" si="31"/>
        <v>9705.4743276283625</v>
      </c>
      <c r="N391" s="14">
        <f t="shared" si="31"/>
        <v>34733.929584352074</v>
      </c>
      <c r="O391" s="14">
        <f t="shared" si="31"/>
        <v>-20554.234963325183</v>
      </c>
      <c r="P391" s="14"/>
      <c r="Q391" s="14"/>
      <c r="R391" s="14"/>
      <c r="S391" s="14"/>
    </row>
    <row r="392" spans="1:19">
      <c r="A392" s="11" t="s">
        <v>360</v>
      </c>
      <c r="B392" s="11">
        <v>3609</v>
      </c>
      <c r="C392" s="13" t="s">
        <v>293</v>
      </c>
      <c r="D392" s="13" t="s">
        <v>167</v>
      </c>
      <c r="E392" s="13">
        <v>3868</v>
      </c>
      <c r="F392" s="13">
        <v>19322.121999999999</v>
      </c>
      <c r="G392" s="13">
        <v>68791.076000000001</v>
      </c>
      <c r="H392" s="13">
        <v>32908.249000000003</v>
      </c>
      <c r="I392" s="13">
        <v>101699.32500000001</v>
      </c>
      <c r="J392" s="13">
        <f t="shared" si="30"/>
        <v>-82377.203000000009</v>
      </c>
      <c r="K392" s="13">
        <f t="shared" si="31"/>
        <v>4995.3779731127197</v>
      </c>
      <c r="L392" s="13">
        <f t="shared" si="31"/>
        <v>17784.662874870734</v>
      </c>
      <c r="M392" s="13">
        <f t="shared" si="31"/>
        <v>8507.8203205791124</v>
      </c>
      <c r="N392" s="13">
        <f t="shared" si="31"/>
        <v>26292.483195449848</v>
      </c>
      <c r="O392" s="13">
        <f t="shared" si="31"/>
        <v>-21297.105222337126</v>
      </c>
      <c r="P392" s="14"/>
      <c r="Q392" s="14"/>
      <c r="R392" s="14"/>
      <c r="S392" s="14"/>
    </row>
    <row r="393" spans="1:19">
      <c r="A393" t="s">
        <v>360</v>
      </c>
      <c r="B393">
        <v>4200</v>
      </c>
      <c r="C393" s="14" t="s">
        <v>292</v>
      </c>
      <c r="D393" s="14" t="s">
        <v>175</v>
      </c>
      <c r="E393" s="14">
        <v>3840</v>
      </c>
      <c r="F393" s="14">
        <v>71510.33</v>
      </c>
      <c r="G393" s="14">
        <v>109686.53599999999</v>
      </c>
      <c r="H393" s="14">
        <v>63024.068000000014</v>
      </c>
      <c r="I393" s="14">
        <v>172710.60399999999</v>
      </c>
      <c r="J393" s="14">
        <f t="shared" si="30"/>
        <v>-101200.27399999999</v>
      </c>
      <c r="K393" s="14">
        <f t="shared" si="31"/>
        <v>18622.481770833336</v>
      </c>
      <c r="L393" s="14">
        <f t="shared" si="31"/>
        <v>28564.20208333333</v>
      </c>
      <c r="M393" s="14">
        <f t="shared" si="31"/>
        <v>16412.517708333336</v>
      </c>
      <c r="N393" s="14">
        <f t="shared" si="31"/>
        <v>44976.71979166667</v>
      </c>
      <c r="O393" s="14">
        <f t="shared" si="31"/>
        <v>-26354.238020833331</v>
      </c>
      <c r="P393" s="14"/>
      <c r="Q393" s="14"/>
      <c r="R393" s="14"/>
      <c r="S393" s="14"/>
    </row>
    <row r="394" spans="1:19">
      <c r="A394" s="11" t="s">
        <v>360</v>
      </c>
      <c r="B394" s="11">
        <v>2510</v>
      </c>
      <c r="C394" s="13" t="s">
        <v>294</v>
      </c>
      <c r="D394" s="13" t="s">
        <v>163</v>
      </c>
      <c r="E394" s="13">
        <v>3753</v>
      </c>
      <c r="F394" s="13">
        <v>-1E-3</v>
      </c>
      <c r="G394" s="13">
        <v>0</v>
      </c>
      <c r="H394" s="13">
        <v>76917.770999999993</v>
      </c>
      <c r="I394" s="13">
        <v>76917.770999999993</v>
      </c>
      <c r="J394" s="13">
        <f t="shared" si="30"/>
        <v>-76917.771999999997</v>
      </c>
      <c r="K394" s="13">
        <f t="shared" si="31"/>
        <v>-2.664535038635758E-4</v>
      </c>
      <c r="L394" s="13">
        <f t="shared" si="31"/>
        <v>0</v>
      </c>
      <c r="M394" s="13">
        <f t="shared" si="31"/>
        <v>20495.00959232614</v>
      </c>
      <c r="N394" s="13">
        <f t="shared" si="31"/>
        <v>20495.00959232614</v>
      </c>
      <c r="O394" s="13">
        <f t="shared" si="31"/>
        <v>-20495.009858779642</v>
      </c>
      <c r="P394" s="14"/>
      <c r="Q394" s="14"/>
      <c r="R394" s="14"/>
      <c r="S394" s="14"/>
    </row>
    <row r="395" spans="1:19">
      <c r="A395" t="s">
        <v>360</v>
      </c>
      <c r="B395">
        <v>2300</v>
      </c>
      <c r="C395" s="14" t="s">
        <v>295</v>
      </c>
      <c r="D395" s="14" t="s">
        <v>161</v>
      </c>
      <c r="E395" s="14">
        <v>3585</v>
      </c>
      <c r="F395" s="14">
        <v>15945.755999999999</v>
      </c>
      <c r="G395" s="14">
        <v>46091.286</v>
      </c>
      <c r="H395" s="14">
        <v>86332.322</v>
      </c>
      <c r="I395" s="14">
        <v>132423.60800000001</v>
      </c>
      <c r="J395" s="14">
        <f t="shared" si="30"/>
        <v>-116477.85200000001</v>
      </c>
      <c r="K395" s="14">
        <f t="shared" si="31"/>
        <v>4447.9096234309618</v>
      </c>
      <c r="L395" s="14">
        <f t="shared" si="31"/>
        <v>12856.704602510459</v>
      </c>
      <c r="M395" s="14">
        <f t="shared" si="31"/>
        <v>24081.540306834031</v>
      </c>
      <c r="N395" s="14">
        <f t="shared" si="31"/>
        <v>36938.244909344488</v>
      </c>
      <c r="O395" s="14">
        <f t="shared" si="31"/>
        <v>-32490.33528591353</v>
      </c>
      <c r="P395" s="14"/>
      <c r="Q395" s="14"/>
      <c r="R395" s="14"/>
      <c r="S395" s="14"/>
    </row>
    <row r="396" spans="1:19">
      <c r="A396" s="11" t="s">
        <v>360</v>
      </c>
      <c r="B396" s="11">
        <v>6100</v>
      </c>
      <c r="C396" s="13" t="s">
        <v>296</v>
      </c>
      <c r="D396" s="13" t="s">
        <v>191</v>
      </c>
      <c r="E396" s="13">
        <v>3041</v>
      </c>
      <c r="F396" s="13">
        <v>51121.783999999992</v>
      </c>
      <c r="G396" s="13">
        <v>80245.101999999999</v>
      </c>
      <c r="H396" s="13">
        <v>45639.382000000005</v>
      </c>
      <c r="I396" s="13">
        <v>125884.484</v>
      </c>
      <c r="J396" s="13">
        <f t="shared" si="30"/>
        <v>-74762.700000000012</v>
      </c>
      <c r="K396" s="13">
        <f t="shared" si="31"/>
        <v>16810.846432094702</v>
      </c>
      <c r="L396" s="13">
        <f t="shared" si="31"/>
        <v>26387.734955606706</v>
      </c>
      <c r="M396" s="13">
        <f t="shared" si="31"/>
        <v>15008.017757316675</v>
      </c>
      <c r="N396" s="13">
        <f t="shared" si="31"/>
        <v>41395.752712923386</v>
      </c>
      <c r="O396" s="13">
        <f t="shared" si="31"/>
        <v>-24584.90628082868</v>
      </c>
      <c r="P396" s="14"/>
      <c r="Q396" s="14"/>
      <c r="R396" s="14"/>
      <c r="S396" s="14"/>
    </row>
    <row r="397" spans="1:19">
      <c r="A397" t="s">
        <v>360</v>
      </c>
      <c r="B397">
        <v>8716</v>
      </c>
      <c r="C397" s="14" t="s">
        <v>297</v>
      </c>
      <c r="D397" s="14" t="s">
        <v>216</v>
      </c>
      <c r="E397" s="14">
        <v>2984</v>
      </c>
      <c r="F397" s="14">
        <v>0</v>
      </c>
      <c r="G397" s="14">
        <v>0</v>
      </c>
      <c r="H397" s="14">
        <v>48399.920000000006</v>
      </c>
      <c r="I397" s="14">
        <v>48399.920000000006</v>
      </c>
      <c r="J397" s="14">
        <f t="shared" si="30"/>
        <v>-48399.920000000006</v>
      </c>
      <c r="K397" s="14">
        <f t="shared" si="31"/>
        <v>0</v>
      </c>
      <c r="L397" s="14">
        <f t="shared" si="31"/>
        <v>0</v>
      </c>
      <c r="M397" s="14">
        <f t="shared" si="31"/>
        <v>16219.81233243968</v>
      </c>
      <c r="N397" s="14">
        <f t="shared" si="31"/>
        <v>16219.81233243968</v>
      </c>
      <c r="O397" s="14">
        <f t="shared" si="31"/>
        <v>-16219.81233243968</v>
      </c>
      <c r="P397" s="14"/>
      <c r="Q397" s="14"/>
      <c r="R397" s="14"/>
      <c r="S397" s="14"/>
    </row>
    <row r="398" spans="1:19">
      <c r="A398" s="11" t="s">
        <v>360</v>
      </c>
      <c r="B398" s="11">
        <v>8717</v>
      </c>
      <c r="C398" s="13" t="s">
        <v>299</v>
      </c>
      <c r="D398" s="13" t="s">
        <v>217</v>
      </c>
      <c r="E398" s="13">
        <v>2481</v>
      </c>
      <c r="F398" s="13">
        <v>0</v>
      </c>
      <c r="G398" s="13">
        <v>0</v>
      </c>
      <c r="H398" s="13">
        <v>46533.43</v>
      </c>
      <c r="I398" s="13">
        <v>46533.43</v>
      </c>
      <c r="J398" s="13">
        <f t="shared" si="30"/>
        <v>-46533.43</v>
      </c>
      <c r="K398" s="13">
        <f t="shared" si="31"/>
        <v>0</v>
      </c>
      <c r="L398" s="13">
        <f t="shared" si="31"/>
        <v>0</v>
      </c>
      <c r="M398" s="13">
        <f t="shared" si="31"/>
        <v>18755.916968964128</v>
      </c>
      <c r="N398" s="13">
        <f t="shared" si="31"/>
        <v>18755.916968964128</v>
      </c>
      <c r="O398" s="13">
        <f t="shared" si="31"/>
        <v>-18755.916968964128</v>
      </c>
      <c r="P398" s="14"/>
      <c r="Q398" s="14"/>
      <c r="R398" s="14"/>
      <c r="S398" s="14"/>
    </row>
    <row r="399" spans="1:19">
      <c r="A399" t="s">
        <v>360</v>
      </c>
      <c r="B399">
        <v>8401</v>
      </c>
      <c r="C399" s="14" t="s">
        <v>298</v>
      </c>
      <c r="D399" s="14" t="s">
        <v>209</v>
      </c>
      <c r="E399" s="14">
        <v>2450</v>
      </c>
      <c r="F399" s="14">
        <v>683.16099999999994</v>
      </c>
      <c r="G399" s="14">
        <v>15929.635</v>
      </c>
      <c r="H399" s="14">
        <v>26351.398000000001</v>
      </c>
      <c r="I399" s="14">
        <v>42281.033000000003</v>
      </c>
      <c r="J399" s="14">
        <f t="shared" si="30"/>
        <v>-41597.872000000003</v>
      </c>
      <c r="K399" s="14">
        <f t="shared" si="31"/>
        <v>278.84122448979588</v>
      </c>
      <c r="L399" s="14">
        <f t="shared" si="31"/>
        <v>6501.8918367346932</v>
      </c>
      <c r="M399" s="14">
        <f t="shared" si="31"/>
        <v>10755.672653061225</v>
      </c>
      <c r="N399" s="14">
        <f t="shared" si="31"/>
        <v>17257.564489795917</v>
      </c>
      <c r="O399" s="14">
        <f t="shared" si="31"/>
        <v>-16978.723265306122</v>
      </c>
      <c r="P399" s="14"/>
      <c r="Q399" s="14"/>
      <c r="R399" s="14"/>
      <c r="S399" s="14"/>
    </row>
    <row r="400" spans="1:19">
      <c r="A400" s="11" t="s">
        <v>360</v>
      </c>
      <c r="B400" s="11">
        <v>8613</v>
      </c>
      <c r="C400" s="13" t="s">
        <v>301</v>
      </c>
      <c r="D400" s="13" t="s">
        <v>213</v>
      </c>
      <c r="E400" s="13">
        <v>1971</v>
      </c>
      <c r="F400" s="13">
        <v>199.8</v>
      </c>
      <c r="G400" s="13">
        <v>0</v>
      </c>
      <c r="H400" s="13">
        <v>20650.46</v>
      </c>
      <c r="I400" s="13">
        <v>20650.46</v>
      </c>
      <c r="J400" s="13">
        <f t="shared" si="30"/>
        <v>-20450.66</v>
      </c>
      <c r="K400" s="13">
        <f t="shared" si="31"/>
        <v>101.36986301369863</v>
      </c>
      <c r="L400" s="13">
        <f t="shared" si="31"/>
        <v>0</v>
      </c>
      <c r="M400" s="13">
        <f t="shared" si="31"/>
        <v>10477.14865550482</v>
      </c>
      <c r="N400" s="13">
        <f t="shared" si="31"/>
        <v>10477.14865550482</v>
      </c>
      <c r="O400" s="13">
        <f t="shared" si="31"/>
        <v>-10375.778792491123</v>
      </c>
      <c r="P400" s="14"/>
      <c r="Q400" s="14"/>
      <c r="R400" s="14"/>
      <c r="S400" s="14"/>
    </row>
    <row r="401" spans="1:19">
      <c r="A401" t="s">
        <v>360</v>
      </c>
      <c r="B401">
        <v>6250</v>
      </c>
      <c r="C401" s="14" t="s">
        <v>300</v>
      </c>
      <c r="D401" s="14" t="s">
        <v>192</v>
      </c>
      <c r="E401" s="14">
        <v>1966</v>
      </c>
      <c r="F401" s="14">
        <v>318644.22100000002</v>
      </c>
      <c r="G401" s="14">
        <v>45663.927000000003</v>
      </c>
      <c r="H401" s="14">
        <v>383260.45000000013</v>
      </c>
      <c r="I401" s="14">
        <v>428924.37700000015</v>
      </c>
      <c r="J401" s="14">
        <f t="shared" si="30"/>
        <v>-110280.15600000013</v>
      </c>
      <c r="K401" s="14">
        <f t="shared" si="31"/>
        <v>162077.42675483215</v>
      </c>
      <c r="L401" s="14">
        <f t="shared" si="31"/>
        <v>23226.819430315361</v>
      </c>
      <c r="M401" s="14">
        <f t="shared" si="31"/>
        <v>194944.27772126149</v>
      </c>
      <c r="N401" s="14">
        <f t="shared" si="31"/>
        <v>218171.09715157686</v>
      </c>
      <c r="O401" s="14">
        <f t="shared" si="31"/>
        <v>-56093.670396744725</v>
      </c>
      <c r="P401" s="14"/>
      <c r="Q401" s="14"/>
      <c r="R401" s="14"/>
      <c r="S401" s="14"/>
    </row>
    <row r="402" spans="1:19">
      <c r="A402" s="11" t="s">
        <v>360</v>
      </c>
      <c r="B402" s="11">
        <v>6400</v>
      </c>
      <c r="C402" s="13" t="s">
        <v>302</v>
      </c>
      <c r="D402" s="13" t="s">
        <v>193</v>
      </c>
      <c r="E402" s="13">
        <v>1860</v>
      </c>
      <c r="F402" s="13">
        <v>538.77099999999996</v>
      </c>
      <c r="G402" s="13">
        <v>21396.965</v>
      </c>
      <c r="H402" s="13">
        <v>16792.331000000006</v>
      </c>
      <c r="I402" s="13">
        <v>38189.296000000002</v>
      </c>
      <c r="J402" s="13">
        <f t="shared" si="30"/>
        <v>-37650.525000000001</v>
      </c>
      <c r="K402" s="13">
        <f t="shared" si="31"/>
        <v>289.66182795698927</v>
      </c>
      <c r="L402" s="13">
        <f t="shared" si="31"/>
        <v>11503.744623655914</v>
      </c>
      <c r="M402" s="13">
        <f t="shared" si="31"/>
        <v>9028.1349462365633</v>
      </c>
      <c r="N402" s="13">
        <f t="shared" si="31"/>
        <v>20531.879569892473</v>
      </c>
      <c r="O402" s="13">
        <f t="shared" si="31"/>
        <v>-20242.217741935485</v>
      </c>
      <c r="P402" s="14"/>
      <c r="Q402" s="14"/>
      <c r="R402" s="14"/>
      <c r="S402" s="14"/>
    </row>
    <row r="403" spans="1:19">
      <c r="A403" t="s">
        <v>360</v>
      </c>
      <c r="B403">
        <v>8614</v>
      </c>
      <c r="C403" s="14" t="s">
        <v>303</v>
      </c>
      <c r="D403" s="14" t="s">
        <v>214</v>
      </c>
      <c r="E403" s="14">
        <v>1810</v>
      </c>
      <c r="F403" s="14">
        <v>894.6</v>
      </c>
      <c r="G403" s="14">
        <v>0</v>
      </c>
      <c r="H403" s="14">
        <v>24608.344999999998</v>
      </c>
      <c r="I403" s="14">
        <v>24608.344999999998</v>
      </c>
      <c r="J403" s="14">
        <f t="shared" si="30"/>
        <v>-23713.744999999999</v>
      </c>
      <c r="K403" s="14">
        <f t="shared" si="31"/>
        <v>494.25414364640886</v>
      </c>
      <c r="L403" s="14">
        <f t="shared" si="31"/>
        <v>0</v>
      </c>
      <c r="M403" s="14">
        <f t="shared" si="31"/>
        <v>13595.770718232043</v>
      </c>
      <c r="N403" s="14">
        <f t="shared" si="31"/>
        <v>13595.770718232043</v>
      </c>
      <c r="O403" s="14">
        <f t="shared" si="31"/>
        <v>-13101.516574585634</v>
      </c>
      <c r="P403" s="14"/>
      <c r="Q403" s="14"/>
      <c r="R403" s="14"/>
      <c r="S403" s="14"/>
    </row>
    <row r="404" spans="1:19">
      <c r="A404" s="11" t="s">
        <v>360</v>
      </c>
      <c r="B404" s="11">
        <v>3714</v>
      </c>
      <c r="C404" s="13" t="s">
        <v>304</v>
      </c>
      <c r="D404" s="13" t="s">
        <v>172</v>
      </c>
      <c r="E404" s="13">
        <v>1666</v>
      </c>
      <c r="F404" s="13">
        <v>14221.934000000001</v>
      </c>
      <c r="G404" s="13">
        <v>10320.312</v>
      </c>
      <c r="H404" s="13">
        <v>28200.757000000001</v>
      </c>
      <c r="I404" s="13">
        <v>38521.069000000003</v>
      </c>
      <c r="J404" s="13">
        <f t="shared" si="30"/>
        <v>-24299.135000000002</v>
      </c>
      <c r="K404" s="13">
        <f t="shared" si="31"/>
        <v>8536.5750300120071</v>
      </c>
      <c r="L404" s="13">
        <f t="shared" si="31"/>
        <v>6194.6650660264104</v>
      </c>
      <c r="M404" s="13">
        <f t="shared" si="31"/>
        <v>16927.225090036016</v>
      </c>
      <c r="N404" s="13">
        <f t="shared" si="31"/>
        <v>23121.890156062429</v>
      </c>
      <c r="O404" s="13">
        <f t="shared" si="31"/>
        <v>-14585.315126050422</v>
      </c>
      <c r="P404" s="14"/>
      <c r="Q404" s="14"/>
      <c r="R404" s="14"/>
      <c r="S404" s="14"/>
    </row>
    <row r="405" spans="1:19">
      <c r="A405" t="s">
        <v>360</v>
      </c>
      <c r="B405">
        <v>2506</v>
      </c>
      <c r="C405" s="14" t="s">
        <v>305</v>
      </c>
      <c r="D405" s="14" t="s">
        <v>162</v>
      </c>
      <c r="E405" s="14">
        <v>1354</v>
      </c>
      <c r="F405" s="14">
        <v>0</v>
      </c>
      <c r="G405" s="14">
        <v>0</v>
      </c>
      <c r="H405" s="14">
        <v>25682.667000000001</v>
      </c>
      <c r="I405" s="14">
        <v>25682.667000000001</v>
      </c>
      <c r="J405" s="14">
        <f t="shared" si="30"/>
        <v>-25682.667000000001</v>
      </c>
      <c r="K405" s="14">
        <f t="shared" si="31"/>
        <v>0</v>
      </c>
      <c r="L405" s="14">
        <f t="shared" si="31"/>
        <v>0</v>
      </c>
      <c r="M405" s="14">
        <f t="shared" si="31"/>
        <v>18967.996307237816</v>
      </c>
      <c r="N405" s="14">
        <f t="shared" si="31"/>
        <v>18967.996307237816</v>
      </c>
      <c r="O405" s="14">
        <f t="shared" si="31"/>
        <v>-18967.996307237816</v>
      </c>
      <c r="P405" s="14"/>
      <c r="Q405" s="14"/>
      <c r="R405" s="14"/>
      <c r="S405" s="14"/>
    </row>
    <row r="406" spans="1:19">
      <c r="A406" s="11" t="s">
        <v>360</v>
      </c>
      <c r="B406" s="11">
        <v>5508</v>
      </c>
      <c r="C406" s="13" t="s">
        <v>306</v>
      </c>
      <c r="D406" s="13" t="s">
        <v>184</v>
      </c>
      <c r="E406" s="13">
        <v>1226</v>
      </c>
      <c r="F406" s="13">
        <v>3864.65</v>
      </c>
      <c r="G406" s="13">
        <v>25551.43</v>
      </c>
      <c r="H406" s="13">
        <v>16965.091999999997</v>
      </c>
      <c r="I406" s="13">
        <v>42516.521999999997</v>
      </c>
      <c r="J406" s="13">
        <f t="shared" si="30"/>
        <v>-38651.871999999996</v>
      </c>
      <c r="K406" s="13">
        <f t="shared" si="31"/>
        <v>3152.2430668841762</v>
      </c>
      <c r="L406" s="13">
        <f t="shared" si="31"/>
        <v>20841.296900489397</v>
      </c>
      <c r="M406" s="13">
        <f t="shared" si="31"/>
        <v>13837.758564437192</v>
      </c>
      <c r="N406" s="13">
        <f t="shared" si="31"/>
        <v>34679.055464926591</v>
      </c>
      <c r="O406" s="13">
        <f t="shared" si="31"/>
        <v>-31526.81239804241</v>
      </c>
      <c r="P406" s="14"/>
      <c r="Q406" s="14"/>
      <c r="R406" s="14"/>
      <c r="S406" s="14"/>
    </row>
    <row r="407" spans="1:19">
      <c r="A407" t="s">
        <v>360</v>
      </c>
      <c r="B407">
        <v>3711</v>
      </c>
      <c r="C407" s="14" t="s">
        <v>307</v>
      </c>
      <c r="D407" s="14" t="s">
        <v>170</v>
      </c>
      <c r="E407" s="14">
        <v>1211</v>
      </c>
      <c r="F407" s="14">
        <v>1307.414</v>
      </c>
      <c r="G407" s="14">
        <v>8965.112000000001</v>
      </c>
      <c r="H407" s="14">
        <v>19225.878000000001</v>
      </c>
      <c r="I407" s="14">
        <v>28190.99</v>
      </c>
      <c r="J407" s="14">
        <f t="shared" si="30"/>
        <v>-26883.576000000001</v>
      </c>
      <c r="K407" s="14">
        <f t="shared" si="31"/>
        <v>1079.6151940545005</v>
      </c>
      <c r="L407" s="14">
        <f t="shared" si="31"/>
        <v>7403.0652353426931</v>
      </c>
      <c r="M407" s="14">
        <f t="shared" si="31"/>
        <v>15876.034682080926</v>
      </c>
      <c r="N407" s="14">
        <f t="shared" si="31"/>
        <v>23279.099917423617</v>
      </c>
      <c r="O407" s="14">
        <f t="shared" si="31"/>
        <v>-22199.484723369118</v>
      </c>
      <c r="P407" s="14"/>
      <c r="Q407" s="14"/>
      <c r="R407" s="14"/>
      <c r="S407" s="14"/>
    </row>
    <row r="408" spans="1:19">
      <c r="A408" s="11" t="s">
        <v>360</v>
      </c>
      <c r="B408" s="11">
        <v>8721</v>
      </c>
      <c r="C408" s="13" t="s">
        <v>308</v>
      </c>
      <c r="D408" s="13" t="s">
        <v>220</v>
      </c>
      <c r="E408" s="13">
        <v>1164</v>
      </c>
      <c r="F408" s="13">
        <v>1668.2639999999999</v>
      </c>
      <c r="G408" s="13">
        <v>0</v>
      </c>
      <c r="H408" s="13">
        <v>45222.520000000004</v>
      </c>
      <c r="I408" s="13">
        <v>45222.520000000004</v>
      </c>
      <c r="J408" s="13">
        <f t="shared" si="30"/>
        <v>-43554.256000000001</v>
      </c>
      <c r="K408" s="13">
        <f t="shared" si="31"/>
        <v>1433.2164948453608</v>
      </c>
      <c r="L408" s="13">
        <f t="shared" si="31"/>
        <v>0</v>
      </c>
      <c r="M408" s="13">
        <f t="shared" si="31"/>
        <v>38850.962199312715</v>
      </c>
      <c r="N408" s="13">
        <f t="shared" si="31"/>
        <v>38850.962199312715</v>
      </c>
      <c r="O408" s="13">
        <f t="shared" si="31"/>
        <v>-37417.745704467357</v>
      </c>
      <c r="P408" s="14"/>
      <c r="Q408" s="14"/>
      <c r="R408" s="14"/>
      <c r="S408" s="14"/>
    </row>
    <row r="409" spans="1:19">
      <c r="A409" t="s">
        <v>360</v>
      </c>
      <c r="B409">
        <v>4607</v>
      </c>
      <c r="C409" s="14" t="s">
        <v>310</v>
      </c>
      <c r="D409" s="14" t="s">
        <v>178</v>
      </c>
      <c r="E409" s="14">
        <v>1131</v>
      </c>
      <c r="F409" s="14">
        <v>5231.5640000000003</v>
      </c>
      <c r="G409" s="14">
        <v>16843.286</v>
      </c>
      <c r="H409" s="14">
        <v>26133.879000000001</v>
      </c>
      <c r="I409" s="14">
        <v>42977.165000000001</v>
      </c>
      <c r="J409" s="14">
        <f t="shared" si="30"/>
        <v>-37745.601000000002</v>
      </c>
      <c r="K409" s="14">
        <f t="shared" si="31"/>
        <v>4625.6091954022995</v>
      </c>
      <c r="L409" s="14">
        <f t="shared" si="31"/>
        <v>14892.383731211317</v>
      </c>
      <c r="M409" s="14">
        <f t="shared" si="31"/>
        <v>23106.87798408488</v>
      </c>
      <c r="N409" s="14">
        <f t="shared" si="31"/>
        <v>37999.261715296198</v>
      </c>
      <c r="O409" s="14">
        <f t="shared" si="31"/>
        <v>-33373.652519893905</v>
      </c>
      <c r="P409" s="14"/>
      <c r="Q409" s="14"/>
      <c r="R409" s="14"/>
      <c r="S409" s="14"/>
    </row>
    <row r="410" spans="1:19">
      <c r="A410" s="11" t="s">
        <v>360</v>
      </c>
      <c r="B410" s="11">
        <v>6513</v>
      </c>
      <c r="C410" s="13" t="s">
        <v>309</v>
      </c>
      <c r="D410" s="13" t="s">
        <v>194</v>
      </c>
      <c r="E410" s="13">
        <v>1119</v>
      </c>
      <c r="F410" s="13">
        <v>0</v>
      </c>
      <c r="G410" s="13">
        <v>0</v>
      </c>
      <c r="H410" s="13">
        <v>17163.739999999998</v>
      </c>
      <c r="I410" s="13">
        <v>17163.739999999998</v>
      </c>
      <c r="J410" s="13">
        <f t="shared" si="30"/>
        <v>-17163.739999999998</v>
      </c>
      <c r="K410" s="13">
        <f t="shared" ref="K410:O446" si="32">(F410/$E410)*1000</f>
        <v>0</v>
      </c>
      <c r="L410" s="13">
        <f t="shared" si="32"/>
        <v>0</v>
      </c>
      <c r="M410" s="13">
        <f t="shared" si="32"/>
        <v>15338.462913315459</v>
      </c>
      <c r="N410" s="13">
        <f t="shared" si="32"/>
        <v>15338.462913315459</v>
      </c>
      <c r="O410" s="13">
        <f t="shared" si="32"/>
        <v>-15338.462913315459</v>
      </c>
      <c r="P410" s="14"/>
      <c r="Q410" s="14"/>
      <c r="R410" s="14"/>
      <c r="S410" s="14"/>
    </row>
    <row r="411" spans="1:19">
      <c r="A411" t="s">
        <v>360</v>
      </c>
      <c r="B411">
        <v>4100</v>
      </c>
      <c r="C411" s="14" t="s">
        <v>311</v>
      </c>
      <c r="D411" s="14" t="s">
        <v>174</v>
      </c>
      <c r="E411" s="14">
        <v>956</v>
      </c>
      <c r="F411" s="14">
        <v>945.45299999999997</v>
      </c>
      <c r="G411" s="14">
        <v>16349.95</v>
      </c>
      <c r="H411" s="14">
        <v>8980.8540000000012</v>
      </c>
      <c r="I411" s="14">
        <v>25330.804000000004</v>
      </c>
      <c r="J411" s="14">
        <f t="shared" si="30"/>
        <v>-24385.351000000002</v>
      </c>
      <c r="K411" s="14">
        <f t="shared" si="32"/>
        <v>988.96757322175733</v>
      </c>
      <c r="L411" s="14">
        <f t="shared" si="32"/>
        <v>17102.458158995814</v>
      </c>
      <c r="M411" s="14">
        <f t="shared" si="32"/>
        <v>9394.1987447698757</v>
      </c>
      <c r="N411" s="14">
        <f t="shared" si="32"/>
        <v>26496.656903765692</v>
      </c>
      <c r="O411" s="14">
        <f t="shared" si="32"/>
        <v>-25507.689330543937</v>
      </c>
      <c r="P411" s="14"/>
      <c r="Q411" s="14"/>
      <c r="R411" s="14"/>
      <c r="S411" s="14"/>
    </row>
    <row r="412" spans="1:19">
      <c r="A412" s="11" t="s">
        <v>360</v>
      </c>
      <c r="B412" s="11">
        <v>5604</v>
      </c>
      <c r="C412" s="13" t="s">
        <v>312</v>
      </c>
      <c r="D412" s="13" t="s">
        <v>185</v>
      </c>
      <c r="E412" s="13">
        <v>928</v>
      </c>
      <c r="F412" s="13">
        <v>0</v>
      </c>
      <c r="G412" s="13">
        <v>0</v>
      </c>
      <c r="H412" s="13">
        <v>41227.591</v>
      </c>
      <c r="I412" s="13">
        <v>41227.591</v>
      </c>
      <c r="J412" s="13">
        <f t="shared" si="30"/>
        <v>-41227.591</v>
      </c>
      <c r="K412" s="13">
        <f t="shared" si="32"/>
        <v>0</v>
      </c>
      <c r="L412" s="13">
        <f t="shared" si="32"/>
        <v>0</v>
      </c>
      <c r="M412" s="13">
        <f t="shared" si="32"/>
        <v>44426.283405172413</v>
      </c>
      <c r="N412" s="13">
        <f t="shared" si="32"/>
        <v>44426.283405172413</v>
      </c>
      <c r="O412" s="13">
        <f t="shared" si="32"/>
        <v>-44426.283405172413</v>
      </c>
      <c r="P412" s="14"/>
      <c r="Q412" s="14"/>
      <c r="R412" s="14"/>
      <c r="S412" s="14"/>
    </row>
    <row r="413" spans="1:19">
      <c r="A413" t="s">
        <v>360</v>
      </c>
      <c r="B413">
        <v>6612</v>
      </c>
      <c r="C413" s="14" t="s">
        <v>314</v>
      </c>
      <c r="D413" s="14" t="s">
        <v>200</v>
      </c>
      <c r="E413" s="14">
        <v>867</v>
      </c>
      <c r="F413" s="14">
        <v>18402.365000000002</v>
      </c>
      <c r="G413" s="14">
        <v>39529.595000000001</v>
      </c>
      <c r="H413" s="14">
        <v>18689.506000000001</v>
      </c>
      <c r="I413" s="14">
        <v>58219.101000000002</v>
      </c>
      <c r="J413" s="14">
        <f t="shared" si="30"/>
        <v>-39816.736000000004</v>
      </c>
      <c r="K413" s="14">
        <f t="shared" si="32"/>
        <v>21225.334486735872</v>
      </c>
      <c r="L413" s="14">
        <f t="shared" si="32"/>
        <v>45593.535178777391</v>
      </c>
      <c r="M413" s="14">
        <f t="shared" si="32"/>
        <v>21556.523644752018</v>
      </c>
      <c r="N413" s="14">
        <f t="shared" si="32"/>
        <v>67150.058823529427</v>
      </c>
      <c r="O413" s="14">
        <f t="shared" si="32"/>
        <v>-45924.724336793544</v>
      </c>
      <c r="P413" s="14"/>
      <c r="Q413" s="14"/>
      <c r="R413" s="14"/>
      <c r="S413" s="14"/>
    </row>
    <row r="414" spans="1:19">
      <c r="A414" s="11" t="s">
        <v>360</v>
      </c>
      <c r="B414" s="11">
        <v>3709</v>
      </c>
      <c r="C414" s="13" t="s">
        <v>313</v>
      </c>
      <c r="D414" s="13" t="s">
        <v>168</v>
      </c>
      <c r="E414" s="13">
        <v>840</v>
      </c>
      <c r="F414" s="13">
        <v>1139.1220000000001</v>
      </c>
      <c r="G414" s="13">
        <v>18076.999</v>
      </c>
      <c r="H414" s="13">
        <v>12050.219000000001</v>
      </c>
      <c r="I414" s="13">
        <v>30127.218000000001</v>
      </c>
      <c r="J414" s="13">
        <f t="shared" si="30"/>
        <v>-28988.096000000001</v>
      </c>
      <c r="K414" s="13">
        <f t="shared" si="32"/>
        <v>1356.097619047619</v>
      </c>
      <c r="L414" s="13">
        <f t="shared" si="32"/>
        <v>21520.236904761907</v>
      </c>
      <c r="M414" s="13">
        <f t="shared" si="32"/>
        <v>14345.498809523811</v>
      </c>
      <c r="N414" s="13">
        <f t="shared" si="32"/>
        <v>35865.735714285714</v>
      </c>
      <c r="O414" s="13">
        <f t="shared" si="32"/>
        <v>-34509.638095238093</v>
      </c>
      <c r="P414" s="14"/>
      <c r="Q414" s="14"/>
      <c r="R414" s="14"/>
      <c r="S414" s="14"/>
    </row>
    <row r="415" spans="1:19">
      <c r="A415" t="s">
        <v>360</v>
      </c>
      <c r="B415">
        <v>8710</v>
      </c>
      <c r="C415" s="14" t="s">
        <v>315</v>
      </c>
      <c r="D415" s="14" t="s">
        <v>215</v>
      </c>
      <c r="E415" s="14">
        <v>818</v>
      </c>
      <c r="F415" s="14">
        <v>558.9</v>
      </c>
      <c r="G415" s="14">
        <v>0</v>
      </c>
      <c r="H415" s="14">
        <v>22370.055</v>
      </c>
      <c r="I415" s="14">
        <v>22370.055</v>
      </c>
      <c r="J415" s="14">
        <f t="shared" si="30"/>
        <v>-21811.154999999999</v>
      </c>
      <c r="K415" s="14">
        <f t="shared" si="32"/>
        <v>683.25183374083133</v>
      </c>
      <c r="L415" s="14">
        <f t="shared" si="32"/>
        <v>0</v>
      </c>
      <c r="M415" s="14">
        <f t="shared" si="32"/>
        <v>27347.255501222495</v>
      </c>
      <c r="N415" s="14">
        <f t="shared" si="32"/>
        <v>27347.255501222495</v>
      </c>
      <c r="O415" s="14">
        <f t="shared" si="32"/>
        <v>-26664.003667481662</v>
      </c>
      <c r="P415" s="14"/>
      <c r="Q415" s="14"/>
      <c r="R415" s="14"/>
      <c r="S415" s="14"/>
    </row>
    <row r="416" spans="1:19">
      <c r="A416" s="11" t="s">
        <v>360</v>
      </c>
      <c r="B416" s="11">
        <v>8508</v>
      </c>
      <c r="C416" s="13" t="s">
        <v>316</v>
      </c>
      <c r="D416" s="13" t="s">
        <v>210</v>
      </c>
      <c r="E416" s="13">
        <v>814</v>
      </c>
      <c r="F416" s="13">
        <v>1163.1120000000001</v>
      </c>
      <c r="G416" s="13">
        <v>23379.955999999998</v>
      </c>
      <c r="H416" s="13">
        <v>17770.298999999999</v>
      </c>
      <c r="I416" s="13">
        <v>41150.254999999997</v>
      </c>
      <c r="J416" s="13">
        <f t="shared" si="30"/>
        <v>-39987.142999999996</v>
      </c>
      <c r="K416" s="13">
        <f t="shared" si="32"/>
        <v>1428.884520884521</v>
      </c>
      <c r="L416" s="13">
        <f t="shared" si="32"/>
        <v>28722.304668304667</v>
      </c>
      <c r="M416" s="13">
        <f t="shared" si="32"/>
        <v>21830.834152334151</v>
      </c>
      <c r="N416" s="13">
        <f t="shared" si="32"/>
        <v>50553.138820638815</v>
      </c>
      <c r="O416" s="13">
        <f t="shared" si="32"/>
        <v>-49124.254299754299</v>
      </c>
      <c r="P416" s="14"/>
      <c r="Q416" s="14"/>
      <c r="R416" s="14"/>
      <c r="S416" s="14"/>
    </row>
    <row r="417" spans="1:19">
      <c r="A417" t="s">
        <v>360</v>
      </c>
      <c r="B417">
        <v>6515</v>
      </c>
      <c r="C417" s="14" t="s">
        <v>318</v>
      </c>
      <c r="D417" s="14" t="s">
        <v>195</v>
      </c>
      <c r="E417" s="14">
        <v>704</v>
      </c>
      <c r="F417" s="14">
        <v>0</v>
      </c>
      <c r="G417" s="14">
        <v>0</v>
      </c>
      <c r="H417" s="14">
        <v>9076.1620000000003</v>
      </c>
      <c r="I417" s="14">
        <v>9076.1620000000003</v>
      </c>
      <c r="J417" s="14">
        <f t="shared" si="30"/>
        <v>-9076.1620000000003</v>
      </c>
      <c r="K417" s="14">
        <f t="shared" si="32"/>
        <v>0</v>
      </c>
      <c r="L417" s="14">
        <f t="shared" si="32"/>
        <v>0</v>
      </c>
      <c r="M417" s="14">
        <f t="shared" si="32"/>
        <v>12892.275568181818</v>
      </c>
      <c r="N417" s="14">
        <f t="shared" si="32"/>
        <v>12892.275568181818</v>
      </c>
      <c r="O417" s="14">
        <f t="shared" si="32"/>
        <v>-12892.275568181818</v>
      </c>
      <c r="P417" s="14"/>
      <c r="Q417" s="14"/>
      <c r="R417" s="14"/>
      <c r="S417" s="14"/>
    </row>
    <row r="418" spans="1:19">
      <c r="A418" s="11" t="s">
        <v>360</v>
      </c>
      <c r="B418" s="11">
        <v>8722</v>
      </c>
      <c r="C418" s="13" t="s">
        <v>317</v>
      </c>
      <c r="D418" s="13" t="s">
        <v>221</v>
      </c>
      <c r="E418" s="13">
        <v>694</v>
      </c>
      <c r="F418" s="13">
        <v>0</v>
      </c>
      <c r="G418" s="13">
        <v>152.51</v>
      </c>
      <c r="H418" s="13">
        <v>14577.992</v>
      </c>
      <c r="I418" s="13">
        <v>14730.502</v>
      </c>
      <c r="J418" s="13">
        <f t="shared" si="30"/>
        <v>-14730.502</v>
      </c>
      <c r="K418" s="13">
        <f t="shared" si="32"/>
        <v>0</v>
      </c>
      <c r="L418" s="13">
        <f t="shared" si="32"/>
        <v>219.75504322766571</v>
      </c>
      <c r="M418" s="13">
        <f t="shared" si="32"/>
        <v>21005.752161383283</v>
      </c>
      <c r="N418" s="13">
        <f t="shared" si="32"/>
        <v>21225.507204610953</v>
      </c>
      <c r="O418" s="13">
        <f t="shared" si="32"/>
        <v>-21225.507204610953</v>
      </c>
      <c r="P418" s="14"/>
      <c r="Q418" s="14"/>
      <c r="R418" s="14"/>
      <c r="S418" s="14"/>
    </row>
    <row r="419" spans="1:19">
      <c r="A419" t="s">
        <v>360</v>
      </c>
      <c r="B419">
        <v>3511</v>
      </c>
      <c r="C419" s="14" t="s">
        <v>320</v>
      </c>
      <c r="D419" s="14" t="s">
        <v>166</v>
      </c>
      <c r="E419" s="14">
        <v>687</v>
      </c>
      <c r="F419" s="14">
        <v>9.5719999999999992</v>
      </c>
      <c r="G419" s="14">
        <v>0</v>
      </c>
      <c r="H419" s="14">
        <v>52104.499999999993</v>
      </c>
      <c r="I419" s="14">
        <v>52104.499999999993</v>
      </c>
      <c r="J419" s="14">
        <f t="shared" si="30"/>
        <v>-52094.927999999993</v>
      </c>
      <c r="K419" s="14">
        <f t="shared" si="32"/>
        <v>13.933042212518194</v>
      </c>
      <c r="L419" s="14">
        <f t="shared" si="32"/>
        <v>0</v>
      </c>
      <c r="M419" s="14">
        <f t="shared" si="32"/>
        <v>75843.522561863167</v>
      </c>
      <c r="N419" s="14">
        <f t="shared" si="32"/>
        <v>75843.522561863167</v>
      </c>
      <c r="O419" s="14">
        <f t="shared" si="32"/>
        <v>-75829.589519650646</v>
      </c>
      <c r="P419" s="14"/>
      <c r="Q419" s="14"/>
      <c r="R419" s="14"/>
      <c r="S419" s="14"/>
    </row>
    <row r="420" spans="1:19">
      <c r="A420" s="11" t="s">
        <v>360</v>
      </c>
      <c r="B420" s="11">
        <v>3811</v>
      </c>
      <c r="C420" s="13" t="s">
        <v>322</v>
      </c>
      <c r="D420" s="13" t="s">
        <v>173</v>
      </c>
      <c r="E420" s="13">
        <v>665</v>
      </c>
      <c r="F420" s="13">
        <v>0</v>
      </c>
      <c r="G420" s="13">
        <v>2301.1279999999997</v>
      </c>
      <c r="H420" s="13">
        <v>22731.925000000003</v>
      </c>
      <c r="I420" s="13">
        <v>25033.053000000004</v>
      </c>
      <c r="J420" s="13">
        <f t="shared" si="30"/>
        <v>-25033.053000000004</v>
      </c>
      <c r="K420" s="13">
        <f t="shared" si="32"/>
        <v>0</v>
      </c>
      <c r="L420" s="13">
        <f t="shared" si="32"/>
        <v>3460.3428571428567</v>
      </c>
      <c r="M420" s="13">
        <f t="shared" si="32"/>
        <v>34183.345864661664</v>
      </c>
      <c r="N420" s="13">
        <f t="shared" si="32"/>
        <v>37643.688721804516</v>
      </c>
      <c r="O420" s="13">
        <f t="shared" si="32"/>
        <v>-37643.688721804516</v>
      </c>
      <c r="P420" s="14"/>
      <c r="Q420" s="14"/>
      <c r="R420" s="14"/>
      <c r="S420" s="14"/>
    </row>
    <row r="421" spans="1:19">
      <c r="A421" t="s">
        <v>360</v>
      </c>
      <c r="B421">
        <v>7502</v>
      </c>
      <c r="C421" s="14" t="s">
        <v>319</v>
      </c>
      <c r="D421" s="14" t="s">
        <v>205</v>
      </c>
      <c r="E421" s="14">
        <v>665</v>
      </c>
      <c r="F421" s="14">
        <v>20816.849000000002</v>
      </c>
      <c r="G421" s="14">
        <v>29388.881000000001</v>
      </c>
      <c r="H421" s="14">
        <v>27800.49</v>
      </c>
      <c r="I421" s="14">
        <v>57189.370999999999</v>
      </c>
      <c r="J421" s="14">
        <f t="shared" si="30"/>
        <v>-36372.521999999997</v>
      </c>
      <c r="K421" s="14">
        <f t="shared" si="32"/>
        <v>31303.532330827071</v>
      </c>
      <c r="L421" s="14">
        <f t="shared" si="32"/>
        <v>44193.806015037597</v>
      </c>
      <c r="M421" s="14">
        <f t="shared" si="32"/>
        <v>41805.248120300756</v>
      </c>
      <c r="N421" s="14">
        <f t="shared" si="32"/>
        <v>85999.054135338345</v>
      </c>
      <c r="O421" s="14">
        <f t="shared" si="32"/>
        <v>-54695.521804511271</v>
      </c>
      <c r="P421" s="14"/>
      <c r="Q421" s="14"/>
      <c r="R421" s="14"/>
      <c r="S421" s="14"/>
    </row>
    <row r="422" spans="1:19">
      <c r="A422" s="11" t="s">
        <v>360</v>
      </c>
      <c r="B422" s="11">
        <v>8509</v>
      </c>
      <c r="C422" s="13" t="s">
        <v>321</v>
      </c>
      <c r="D422" s="13" t="s">
        <v>211</v>
      </c>
      <c r="E422" s="13">
        <v>641</v>
      </c>
      <c r="F422" s="13">
        <v>1010.3</v>
      </c>
      <c r="G422" s="13">
        <v>15589.753000000001</v>
      </c>
      <c r="H422" s="13">
        <v>7135.3889999999983</v>
      </c>
      <c r="I422" s="13">
        <v>22725.142</v>
      </c>
      <c r="J422" s="13">
        <f t="shared" si="30"/>
        <v>-21714.842000000001</v>
      </c>
      <c r="K422" s="13">
        <f t="shared" si="32"/>
        <v>1576.1310452418095</v>
      </c>
      <c r="L422" s="13">
        <f t="shared" si="32"/>
        <v>24320.987519500781</v>
      </c>
      <c r="M422" s="13">
        <f t="shared" si="32"/>
        <v>11131.652106084241</v>
      </c>
      <c r="N422" s="13">
        <f t="shared" si="32"/>
        <v>35452.63962558502</v>
      </c>
      <c r="O422" s="13">
        <f t="shared" si="32"/>
        <v>-33876.508580343216</v>
      </c>
      <c r="P422" s="14"/>
      <c r="Q422" s="14"/>
      <c r="R422" s="14"/>
      <c r="S422" s="14"/>
    </row>
    <row r="423" spans="1:19">
      <c r="A423" t="s">
        <v>360</v>
      </c>
      <c r="B423">
        <v>8720</v>
      </c>
      <c r="C423" s="14" t="s">
        <v>323</v>
      </c>
      <c r="D423" s="14" t="s">
        <v>219</v>
      </c>
      <c r="E423" s="14">
        <v>576</v>
      </c>
      <c r="F423" s="14">
        <v>381.6</v>
      </c>
      <c r="G423" s="14">
        <v>0</v>
      </c>
      <c r="H423" s="14">
        <v>21096.423000000003</v>
      </c>
      <c r="I423" s="14">
        <v>21096.423000000003</v>
      </c>
      <c r="J423" s="14">
        <f t="shared" si="30"/>
        <v>-20714.823000000004</v>
      </c>
      <c r="K423" s="14">
        <f t="shared" si="32"/>
        <v>662.50000000000011</v>
      </c>
      <c r="L423" s="14">
        <f t="shared" si="32"/>
        <v>0</v>
      </c>
      <c r="M423" s="14">
        <f t="shared" si="32"/>
        <v>36625.734375000007</v>
      </c>
      <c r="N423" s="14">
        <f t="shared" si="32"/>
        <v>36625.734375000007</v>
      </c>
      <c r="O423" s="14">
        <f t="shared" si="32"/>
        <v>-35963.234375000007</v>
      </c>
      <c r="P423" s="14"/>
      <c r="Q423" s="14"/>
      <c r="R423" s="14"/>
      <c r="S423" s="14"/>
    </row>
    <row r="424" spans="1:19">
      <c r="A424" s="11" t="s">
        <v>360</v>
      </c>
      <c r="B424" s="11">
        <v>8719</v>
      </c>
      <c r="C424" s="13" t="s">
        <v>325</v>
      </c>
      <c r="D424" s="13" t="s">
        <v>218</v>
      </c>
      <c r="E424" s="13">
        <v>525</v>
      </c>
      <c r="F424" s="13">
        <v>276</v>
      </c>
      <c r="G424" s="13">
        <v>0</v>
      </c>
      <c r="H424" s="13">
        <v>45760.449000000001</v>
      </c>
      <c r="I424" s="13">
        <v>45760.449000000001</v>
      </c>
      <c r="J424" s="13">
        <f t="shared" si="30"/>
        <v>-45484.449000000001</v>
      </c>
      <c r="K424" s="13">
        <f t="shared" si="32"/>
        <v>525.71428571428567</v>
      </c>
      <c r="L424" s="13">
        <f t="shared" si="32"/>
        <v>0</v>
      </c>
      <c r="M424" s="13">
        <f t="shared" si="32"/>
        <v>87162.760000000009</v>
      </c>
      <c r="N424" s="13">
        <f t="shared" si="32"/>
        <v>87162.760000000009</v>
      </c>
      <c r="O424" s="13">
        <f t="shared" si="32"/>
        <v>-86637.045714285719</v>
      </c>
      <c r="P424" s="14"/>
      <c r="Q424" s="14"/>
      <c r="R424" s="14"/>
      <c r="S424" s="14"/>
    </row>
    <row r="425" spans="1:19">
      <c r="A425" t="s">
        <v>360</v>
      </c>
      <c r="B425">
        <v>6709</v>
      </c>
      <c r="C425" s="14" t="s">
        <v>324</v>
      </c>
      <c r="D425" s="14" t="s">
        <v>202</v>
      </c>
      <c r="E425" s="14">
        <v>506</v>
      </c>
      <c r="F425" s="14">
        <v>16488.450000000004</v>
      </c>
      <c r="G425" s="14">
        <v>22149.957000000002</v>
      </c>
      <c r="H425" s="14">
        <v>14419.600000000002</v>
      </c>
      <c r="I425" s="14">
        <v>36569.557000000001</v>
      </c>
      <c r="J425" s="14">
        <f t="shared" si="30"/>
        <v>-20081.106999999996</v>
      </c>
      <c r="K425" s="14">
        <f t="shared" si="32"/>
        <v>32585.869565217399</v>
      </c>
      <c r="L425" s="14">
        <f t="shared" si="32"/>
        <v>43774.618577075104</v>
      </c>
      <c r="M425" s="14">
        <f t="shared" si="32"/>
        <v>28497.233201581032</v>
      </c>
      <c r="N425" s="14">
        <f t="shared" si="32"/>
        <v>72271.851778656128</v>
      </c>
      <c r="O425" s="14">
        <f t="shared" si="32"/>
        <v>-39685.982213438729</v>
      </c>
      <c r="P425" s="14"/>
      <c r="Q425" s="14"/>
      <c r="R425" s="14"/>
      <c r="S425" s="14"/>
    </row>
    <row r="426" spans="1:19">
      <c r="A426" s="11" t="s">
        <v>360</v>
      </c>
      <c r="B426" s="11">
        <v>5609</v>
      </c>
      <c r="C426" s="13" t="s">
        <v>327</v>
      </c>
      <c r="D426" s="13" t="s">
        <v>186</v>
      </c>
      <c r="E426" s="13">
        <v>483</v>
      </c>
      <c r="F426" s="13">
        <v>2065.5340000000001</v>
      </c>
      <c r="G426" s="13">
        <v>5484.9360000000006</v>
      </c>
      <c r="H426" s="13">
        <v>3618.8150000000001</v>
      </c>
      <c r="I426" s="13">
        <v>9103.7510000000002</v>
      </c>
      <c r="J426" s="13">
        <f t="shared" si="30"/>
        <v>-7038.2170000000006</v>
      </c>
      <c r="K426" s="13">
        <f t="shared" si="32"/>
        <v>4276.4679089026922</v>
      </c>
      <c r="L426" s="13">
        <f t="shared" si="32"/>
        <v>11355.975155279504</v>
      </c>
      <c r="M426" s="13">
        <f t="shared" si="32"/>
        <v>7492.3706004140786</v>
      </c>
      <c r="N426" s="13">
        <f t="shared" si="32"/>
        <v>18848.345755693583</v>
      </c>
      <c r="O426" s="13">
        <f t="shared" si="32"/>
        <v>-14571.877846790892</v>
      </c>
      <c r="P426" s="14"/>
      <c r="Q426" s="14"/>
      <c r="R426" s="14"/>
      <c r="S426" s="14"/>
    </row>
    <row r="427" spans="1:19">
      <c r="A427" t="s">
        <v>360</v>
      </c>
      <c r="B427">
        <v>6607</v>
      </c>
      <c r="C427" s="14" t="s">
        <v>326</v>
      </c>
      <c r="D427" s="14" t="s">
        <v>198</v>
      </c>
      <c r="E427" s="14">
        <v>483</v>
      </c>
      <c r="F427" s="14">
        <v>0</v>
      </c>
      <c r="G427" s="14">
        <v>0</v>
      </c>
      <c r="H427" s="14">
        <v>18217.445000000003</v>
      </c>
      <c r="I427" s="14">
        <v>18217.445000000003</v>
      </c>
      <c r="J427" s="14">
        <f t="shared" si="30"/>
        <v>-18217.445000000003</v>
      </c>
      <c r="K427" s="14">
        <f t="shared" si="32"/>
        <v>0</v>
      </c>
      <c r="L427" s="14">
        <f t="shared" si="32"/>
        <v>0</v>
      </c>
      <c r="M427" s="14">
        <f t="shared" si="32"/>
        <v>37717.277432712224</v>
      </c>
      <c r="N427" s="14">
        <f t="shared" si="32"/>
        <v>37717.277432712224</v>
      </c>
      <c r="O427" s="14">
        <f t="shared" si="32"/>
        <v>-37717.277432712224</v>
      </c>
      <c r="P427" s="14"/>
      <c r="Q427" s="14"/>
      <c r="R427" s="14"/>
      <c r="S427" s="14"/>
    </row>
    <row r="428" spans="1:19">
      <c r="A428" s="11" t="s">
        <v>360</v>
      </c>
      <c r="B428" s="11">
        <v>6601</v>
      </c>
      <c r="C428" s="13" t="s">
        <v>328</v>
      </c>
      <c r="D428" s="13" t="s">
        <v>196</v>
      </c>
      <c r="E428" s="13">
        <v>449</v>
      </c>
      <c r="F428" s="13">
        <v>0</v>
      </c>
      <c r="G428" s="13">
        <v>0</v>
      </c>
      <c r="H428" s="13">
        <v>6569.5379999999996</v>
      </c>
      <c r="I428" s="13">
        <v>6569.5379999999996</v>
      </c>
      <c r="J428" s="13">
        <f t="shared" si="30"/>
        <v>-6569.5379999999996</v>
      </c>
      <c r="K428" s="13">
        <f t="shared" si="32"/>
        <v>0</v>
      </c>
      <c r="L428" s="13">
        <f t="shared" si="32"/>
        <v>0</v>
      </c>
      <c r="M428" s="13">
        <f t="shared" si="32"/>
        <v>14631.487750556791</v>
      </c>
      <c r="N428" s="13">
        <f t="shared" si="32"/>
        <v>14631.487750556791</v>
      </c>
      <c r="O428" s="13">
        <f t="shared" si="32"/>
        <v>-14631.487750556791</v>
      </c>
      <c r="P428" s="14"/>
      <c r="Q428" s="14"/>
      <c r="R428" s="14"/>
      <c r="S428" s="14"/>
    </row>
    <row r="429" spans="1:19">
      <c r="A429" t="s">
        <v>360</v>
      </c>
      <c r="B429">
        <v>4911</v>
      </c>
      <c r="C429" s="14" t="s">
        <v>329</v>
      </c>
      <c r="D429" s="14" t="s">
        <v>182</v>
      </c>
      <c r="E429" s="14">
        <v>424</v>
      </c>
      <c r="F429" s="14">
        <v>0</v>
      </c>
      <c r="G429" s="14">
        <v>3985.7089999999998</v>
      </c>
      <c r="H429" s="14">
        <v>14529.069000000001</v>
      </c>
      <c r="I429" s="14">
        <v>18514.778000000002</v>
      </c>
      <c r="J429" s="14">
        <f t="shared" si="30"/>
        <v>-18514.778000000002</v>
      </c>
      <c r="K429" s="14">
        <f t="shared" si="32"/>
        <v>0</v>
      </c>
      <c r="L429" s="14">
        <f t="shared" si="32"/>
        <v>9400.257075471698</v>
      </c>
      <c r="M429" s="14">
        <f t="shared" si="32"/>
        <v>34266.672169811325</v>
      </c>
      <c r="N429" s="14">
        <f t="shared" si="32"/>
        <v>43666.92924528302</v>
      </c>
      <c r="O429" s="14">
        <f t="shared" si="32"/>
        <v>-43666.92924528302</v>
      </c>
      <c r="P429" s="14"/>
      <c r="Q429" s="14"/>
      <c r="R429" s="14"/>
      <c r="S429" s="14"/>
    </row>
    <row r="430" spans="1:19">
      <c r="A430" s="11" t="s">
        <v>360</v>
      </c>
      <c r="B430" s="11">
        <v>5612</v>
      </c>
      <c r="C430" s="13" t="s">
        <v>330</v>
      </c>
      <c r="D430" s="13" t="s">
        <v>188</v>
      </c>
      <c r="E430" s="13">
        <v>384</v>
      </c>
      <c r="F430" s="13">
        <v>0</v>
      </c>
      <c r="G430" s="13">
        <v>0</v>
      </c>
      <c r="H430" s="13">
        <v>16984.535</v>
      </c>
      <c r="I430" s="13">
        <v>16984.535</v>
      </c>
      <c r="J430" s="13">
        <f t="shared" si="30"/>
        <v>-16984.535</v>
      </c>
      <c r="K430" s="13">
        <f t="shared" si="32"/>
        <v>0</v>
      </c>
      <c r="L430" s="13">
        <f t="shared" si="32"/>
        <v>0</v>
      </c>
      <c r="M430" s="13">
        <f t="shared" si="32"/>
        <v>44230.559895833328</v>
      </c>
      <c r="N430" s="13">
        <f t="shared" si="32"/>
        <v>44230.559895833328</v>
      </c>
      <c r="O430" s="13">
        <f t="shared" si="32"/>
        <v>-44230.559895833328</v>
      </c>
      <c r="P430" s="14"/>
      <c r="Q430" s="14"/>
      <c r="R430" s="14"/>
      <c r="S430" s="14"/>
    </row>
    <row r="431" spans="1:19">
      <c r="A431" t="s">
        <v>360</v>
      </c>
      <c r="B431">
        <v>6602</v>
      </c>
      <c r="C431" s="14" t="s">
        <v>331</v>
      </c>
      <c r="D431" s="14" t="s">
        <v>197</v>
      </c>
      <c r="E431" s="14">
        <v>369</v>
      </c>
      <c r="F431" s="14">
        <v>822.8</v>
      </c>
      <c r="G431" s="14">
        <v>9529.5769999999993</v>
      </c>
      <c r="H431" s="14">
        <v>9158.3280000000013</v>
      </c>
      <c r="I431" s="14">
        <v>18687.904999999999</v>
      </c>
      <c r="J431" s="14">
        <f t="shared" si="30"/>
        <v>-17865.105</v>
      </c>
      <c r="K431" s="14">
        <f t="shared" si="32"/>
        <v>2229.8102981029811</v>
      </c>
      <c r="L431" s="14">
        <f t="shared" si="32"/>
        <v>25825.411924119242</v>
      </c>
      <c r="M431" s="14">
        <f t="shared" si="32"/>
        <v>24819.317073170736</v>
      </c>
      <c r="N431" s="14">
        <f t="shared" si="32"/>
        <v>50644.728997289967</v>
      </c>
      <c r="O431" s="14">
        <f t="shared" si="32"/>
        <v>-48414.918699186994</v>
      </c>
      <c r="P431" s="14"/>
      <c r="Q431" s="14"/>
      <c r="R431" s="14"/>
      <c r="S431" s="14"/>
    </row>
    <row r="432" spans="1:19">
      <c r="A432" s="11" t="s">
        <v>360</v>
      </c>
      <c r="B432" s="11">
        <v>8610</v>
      </c>
      <c r="C432" s="13" t="s">
        <v>332</v>
      </c>
      <c r="D432" s="13" t="s">
        <v>212</v>
      </c>
      <c r="E432" s="13">
        <v>261</v>
      </c>
      <c r="F432" s="13">
        <v>0</v>
      </c>
      <c r="G432" s="13">
        <v>0</v>
      </c>
      <c r="H432" s="13">
        <v>4282.7240000000002</v>
      </c>
      <c r="I432" s="13">
        <v>4282.7240000000002</v>
      </c>
      <c r="J432" s="13">
        <f t="shared" si="30"/>
        <v>-4282.7240000000002</v>
      </c>
      <c r="K432" s="13">
        <f t="shared" si="32"/>
        <v>0</v>
      </c>
      <c r="L432" s="13">
        <f t="shared" si="32"/>
        <v>0</v>
      </c>
      <c r="M432" s="13">
        <f t="shared" si="32"/>
        <v>16408.904214559388</v>
      </c>
      <c r="N432" s="13">
        <f t="shared" si="32"/>
        <v>16408.904214559388</v>
      </c>
      <c r="O432" s="13">
        <f t="shared" si="32"/>
        <v>-16408.904214559388</v>
      </c>
      <c r="P432" s="14"/>
      <c r="Q432" s="14"/>
      <c r="R432" s="14"/>
      <c r="S432" s="14"/>
    </row>
    <row r="433" spans="1:19">
      <c r="A433" t="s">
        <v>360</v>
      </c>
      <c r="B433">
        <v>4604</v>
      </c>
      <c r="C433" s="14" t="s">
        <v>333</v>
      </c>
      <c r="D433" s="14" t="s">
        <v>177</v>
      </c>
      <c r="E433" s="14">
        <v>255</v>
      </c>
      <c r="F433" s="14">
        <v>334.8</v>
      </c>
      <c r="G433" s="14">
        <v>3015.9960000000001</v>
      </c>
      <c r="H433" s="14">
        <v>5313.4309999999996</v>
      </c>
      <c r="I433" s="14">
        <v>8329.4269999999997</v>
      </c>
      <c r="J433" s="14">
        <f t="shared" si="30"/>
        <v>-7994.6269999999995</v>
      </c>
      <c r="K433" s="14">
        <f t="shared" si="32"/>
        <v>1312.9411764705883</v>
      </c>
      <c r="L433" s="14">
        <f t="shared" si="32"/>
        <v>11827.435294117648</v>
      </c>
      <c r="M433" s="14">
        <f t="shared" si="32"/>
        <v>20836.984313725487</v>
      </c>
      <c r="N433" s="14">
        <f t="shared" si="32"/>
        <v>32664.419607843138</v>
      </c>
      <c r="O433" s="14">
        <f t="shared" si="32"/>
        <v>-31351.478431372547</v>
      </c>
      <c r="P433" s="14"/>
      <c r="Q433" s="14"/>
      <c r="R433" s="14"/>
      <c r="S433" s="14"/>
    </row>
    <row r="434" spans="1:19">
      <c r="A434" s="11" t="s">
        <v>360</v>
      </c>
      <c r="B434" s="11">
        <v>1606</v>
      </c>
      <c r="C434" s="13" t="s">
        <v>334</v>
      </c>
      <c r="D434" s="13" t="s">
        <v>159</v>
      </c>
      <c r="E434" s="13">
        <v>244</v>
      </c>
      <c r="F434" s="13">
        <v>0</v>
      </c>
      <c r="G434" s="13">
        <v>0</v>
      </c>
      <c r="H434" s="13">
        <v>1949.558</v>
      </c>
      <c r="I434" s="13">
        <v>1949.558</v>
      </c>
      <c r="J434" s="13">
        <f t="shared" si="30"/>
        <v>-1949.558</v>
      </c>
      <c r="K434" s="13">
        <f t="shared" si="32"/>
        <v>0</v>
      </c>
      <c r="L434" s="13">
        <f t="shared" si="32"/>
        <v>0</v>
      </c>
      <c r="M434" s="13">
        <f t="shared" si="32"/>
        <v>7989.9918032786891</v>
      </c>
      <c r="N434" s="13">
        <f t="shared" si="32"/>
        <v>7989.9918032786891</v>
      </c>
      <c r="O434" s="13">
        <f t="shared" si="32"/>
        <v>-7989.9918032786891</v>
      </c>
      <c r="P434" s="14"/>
      <c r="Q434" s="14"/>
      <c r="R434" s="14"/>
      <c r="S434" s="14"/>
    </row>
    <row r="435" spans="1:19">
      <c r="A435" t="s">
        <v>360</v>
      </c>
      <c r="B435">
        <v>4502</v>
      </c>
      <c r="C435" s="14" t="s">
        <v>335</v>
      </c>
      <c r="D435" s="14" t="s">
        <v>176</v>
      </c>
      <c r="E435" s="14">
        <v>233</v>
      </c>
      <c r="F435" s="14">
        <v>236.291</v>
      </c>
      <c r="G435" s="14">
        <v>2962.4480000000003</v>
      </c>
      <c r="H435" s="14">
        <v>9532.1140000000014</v>
      </c>
      <c r="I435" s="14">
        <v>12494.562000000002</v>
      </c>
      <c r="J435" s="14">
        <f t="shared" si="30"/>
        <v>-12258.271000000002</v>
      </c>
      <c r="K435" s="14">
        <f t="shared" si="32"/>
        <v>1014.1244635193134</v>
      </c>
      <c r="L435" s="14">
        <f t="shared" si="32"/>
        <v>12714.369098712448</v>
      </c>
      <c r="M435" s="14">
        <f t="shared" si="32"/>
        <v>40910.360515021464</v>
      </c>
      <c r="N435" s="14">
        <f t="shared" si="32"/>
        <v>53624.729613733914</v>
      </c>
      <c r="O435" s="14">
        <f t="shared" si="32"/>
        <v>-52610.6051502146</v>
      </c>
      <c r="P435" s="14"/>
      <c r="Q435" s="14"/>
      <c r="R435" s="14"/>
      <c r="S435" s="14"/>
    </row>
    <row r="436" spans="1:19">
      <c r="A436" s="11" t="s">
        <v>360</v>
      </c>
      <c r="B436" s="11">
        <v>4803</v>
      </c>
      <c r="C436" s="13" t="s">
        <v>337</v>
      </c>
      <c r="D436" s="13" t="s">
        <v>179</v>
      </c>
      <c r="E436" s="13">
        <v>215</v>
      </c>
      <c r="F436" s="13">
        <v>23.012</v>
      </c>
      <c r="G436" s="13">
        <v>2031.9349999999999</v>
      </c>
      <c r="H436" s="13">
        <v>1780.624</v>
      </c>
      <c r="I436" s="13">
        <v>3812.5590000000002</v>
      </c>
      <c r="J436" s="13">
        <f t="shared" si="30"/>
        <v>-3789.547</v>
      </c>
      <c r="K436" s="13">
        <f t="shared" si="32"/>
        <v>107.03255813953488</v>
      </c>
      <c r="L436" s="13">
        <f t="shared" si="32"/>
        <v>9450.8604651162786</v>
      </c>
      <c r="M436" s="13">
        <f t="shared" si="32"/>
        <v>8281.9720930232561</v>
      </c>
      <c r="N436" s="13">
        <f t="shared" si="32"/>
        <v>17732.832558139533</v>
      </c>
      <c r="O436" s="13">
        <f t="shared" si="32"/>
        <v>-17625.800000000003</v>
      </c>
      <c r="P436" s="14"/>
      <c r="Q436" s="14"/>
      <c r="R436" s="14"/>
      <c r="S436" s="14"/>
    </row>
    <row r="437" spans="1:19">
      <c r="A437" t="s">
        <v>360</v>
      </c>
      <c r="B437">
        <v>5706</v>
      </c>
      <c r="C437" s="14" t="s">
        <v>336</v>
      </c>
      <c r="D437" s="14" t="s">
        <v>189</v>
      </c>
      <c r="E437" s="14">
        <v>204</v>
      </c>
      <c r="F437" s="14">
        <v>0</v>
      </c>
      <c r="G437" s="14">
        <v>0</v>
      </c>
      <c r="H437" s="14">
        <v>3945</v>
      </c>
      <c r="I437" s="14">
        <v>3945</v>
      </c>
      <c r="J437" s="14">
        <f t="shared" si="30"/>
        <v>-3945</v>
      </c>
      <c r="K437" s="14">
        <f t="shared" si="32"/>
        <v>0</v>
      </c>
      <c r="L437" s="14">
        <f t="shared" si="32"/>
        <v>0</v>
      </c>
      <c r="M437" s="14">
        <f t="shared" si="32"/>
        <v>19338.235294117647</v>
      </c>
      <c r="N437" s="14">
        <f t="shared" si="32"/>
        <v>19338.235294117647</v>
      </c>
      <c r="O437" s="14">
        <f t="shared" si="32"/>
        <v>-19338.235294117647</v>
      </c>
      <c r="P437" s="14"/>
      <c r="Q437" s="14"/>
      <c r="R437" s="14"/>
      <c r="S437" s="14"/>
    </row>
    <row r="438" spans="1:19">
      <c r="A438" s="11" t="s">
        <v>360</v>
      </c>
      <c r="B438" s="11">
        <v>4902</v>
      </c>
      <c r="C438" s="13" t="s">
        <v>339</v>
      </c>
      <c r="D438" s="13" t="s">
        <v>181</v>
      </c>
      <c r="E438" s="13">
        <v>109</v>
      </c>
      <c r="F438" s="13">
        <v>0</v>
      </c>
      <c r="G438" s="13">
        <v>1689.6669999999999</v>
      </c>
      <c r="H438" s="13">
        <v>978.2</v>
      </c>
      <c r="I438" s="13">
        <v>2667.8670000000002</v>
      </c>
      <c r="J438" s="13">
        <f t="shared" si="30"/>
        <v>-2667.8670000000002</v>
      </c>
      <c r="K438" s="13">
        <f t="shared" si="32"/>
        <v>0</v>
      </c>
      <c r="L438" s="13">
        <f t="shared" si="32"/>
        <v>15501.532110091743</v>
      </c>
      <c r="M438" s="13">
        <f t="shared" si="32"/>
        <v>8974.3119266055055</v>
      </c>
      <c r="N438" s="13">
        <f t="shared" si="32"/>
        <v>24475.84403669725</v>
      </c>
      <c r="O438" s="13">
        <f t="shared" si="32"/>
        <v>-24475.84403669725</v>
      </c>
      <c r="P438" s="14"/>
      <c r="Q438" s="14"/>
      <c r="R438" s="14"/>
      <c r="S438" s="14"/>
    </row>
    <row r="439" spans="1:19">
      <c r="A439" t="s">
        <v>360</v>
      </c>
      <c r="B439">
        <v>7505</v>
      </c>
      <c r="C439" s="14" t="s">
        <v>340</v>
      </c>
      <c r="D439" s="14" t="s">
        <v>206</v>
      </c>
      <c r="E439" s="14">
        <v>103</v>
      </c>
      <c r="F439" s="14">
        <v>0</v>
      </c>
      <c r="G439" s="14">
        <v>0</v>
      </c>
      <c r="H439" s="14">
        <v>4214</v>
      </c>
      <c r="I439" s="14">
        <v>4214</v>
      </c>
      <c r="J439" s="14">
        <f t="shared" si="30"/>
        <v>-4214</v>
      </c>
      <c r="K439" s="14">
        <f t="shared" si="32"/>
        <v>0</v>
      </c>
      <c r="L439" s="14">
        <f t="shared" si="32"/>
        <v>0</v>
      </c>
      <c r="M439" s="14">
        <f t="shared" si="32"/>
        <v>40912.621359223303</v>
      </c>
      <c r="N439" s="14">
        <f t="shared" si="32"/>
        <v>40912.621359223303</v>
      </c>
      <c r="O439" s="14">
        <f t="shared" si="32"/>
        <v>-40912.621359223303</v>
      </c>
      <c r="P439" s="14"/>
      <c r="Q439" s="14"/>
      <c r="R439" s="14"/>
      <c r="S439" s="14"/>
    </row>
    <row r="440" spans="1:19">
      <c r="A440" s="11" t="s">
        <v>360</v>
      </c>
      <c r="B440" s="11">
        <v>3713</v>
      </c>
      <c r="C440" s="13" t="s">
        <v>338</v>
      </c>
      <c r="D440" s="13" t="s">
        <v>171</v>
      </c>
      <c r="E440" s="13">
        <v>102</v>
      </c>
      <c r="F440" s="13">
        <v>0</v>
      </c>
      <c r="G440" s="13">
        <v>0</v>
      </c>
      <c r="H440" s="13">
        <v>0</v>
      </c>
      <c r="I440" s="13">
        <v>0</v>
      </c>
      <c r="J440" s="13">
        <f t="shared" si="30"/>
        <v>0</v>
      </c>
      <c r="K440" s="13">
        <f t="shared" si="32"/>
        <v>0</v>
      </c>
      <c r="L440" s="13">
        <f t="shared" si="32"/>
        <v>0</v>
      </c>
      <c r="M440" s="13">
        <f t="shared" si="32"/>
        <v>0</v>
      </c>
      <c r="N440" s="13">
        <f t="shared" si="32"/>
        <v>0</v>
      </c>
      <c r="O440" s="13">
        <f t="shared" si="32"/>
        <v>0</v>
      </c>
      <c r="P440" s="14"/>
      <c r="Q440" s="14"/>
      <c r="R440" s="14"/>
      <c r="S440" s="14"/>
    </row>
    <row r="441" spans="1:19">
      <c r="A441" t="s">
        <v>360</v>
      </c>
      <c r="B441">
        <v>6706</v>
      </c>
      <c r="C441" s="14" t="s">
        <v>341</v>
      </c>
      <c r="D441" s="14" t="s">
        <v>201</v>
      </c>
      <c r="E441" s="14">
        <v>94</v>
      </c>
      <c r="F441" s="14">
        <v>0</v>
      </c>
      <c r="G441" s="14">
        <v>0</v>
      </c>
      <c r="H441" s="14">
        <v>3370</v>
      </c>
      <c r="I441" s="14">
        <v>3370</v>
      </c>
      <c r="J441" s="14">
        <f t="shared" si="30"/>
        <v>-3370</v>
      </c>
      <c r="K441" s="14">
        <f t="shared" si="32"/>
        <v>0</v>
      </c>
      <c r="L441" s="14">
        <f t="shared" si="32"/>
        <v>0</v>
      </c>
      <c r="M441" s="14">
        <f t="shared" si="32"/>
        <v>35851.063829787236</v>
      </c>
      <c r="N441" s="14">
        <f t="shared" si="32"/>
        <v>35851.063829787236</v>
      </c>
      <c r="O441" s="14">
        <f t="shared" si="32"/>
        <v>-35851.063829787236</v>
      </c>
      <c r="P441" s="14"/>
      <c r="Q441" s="14"/>
      <c r="R441" s="14"/>
      <c r="S441" s="14"/>
    </row>
    <row r="442" spans="1:19">
      <c r="A442" s="11" t="s">
        <v>360</v>
      </c>
      <c r="B442" s="11">
        <v>5611</v>
      </c>
      <c r="C442" s="13" t="s">
        <v>342</v>
      </c>
      <c r="D442" s="13" t="s">
        <v>187</v>
      </c>
      <c r="E442" s="13">
        <v>90</v>
      </c>
      <c r="F442" s="13">
        <v>74</v>
      </c>
      <c r="G442" s="13">
        <v>0</v>
      </c>
      <c r="H442" s="13">
        <v>1432</v>
      </c>
      <c r="I442" s="13">
        <v>1432</v>
      </c>
      <c r="J442" s="13">
        <f t="shared" ref="J442:J446" si="33">F442-I442</f>
        <v>-1358</v>
      </c>
      <c r="K442" s="13">
        <f t="shared" si="32"/>
        <v>822.22222222222217</v>
      </c>
      <c r="L442" s="13">
        <f t="shared" si="32"/>
        <v>0</v>
      </c>
      <c r="M442" s="13">
        <f t="shared" si="32"/>
        <v>15911.111111111111</v>
      </c>
      <c r="N442" s="13">
        <f t="shared" si="32"/>
        <v>15911.111111111111</v>
      </c>
      <c r="O442" s="13">
        <f t="shared" si="32"/>
        <v>-15088.888888888889</v>
      </c>
      <c r="P442" s="14"/>
      <c r="Q442" s="14"/>
      <c r="R442" s="14"/>
      <c r="S442" s="14"/>
    </row>
    <row r="443" spans="1:19">
      <c r="A443" t="s">
        <v>360</v>
      </c>
      <c r="B443">
        <v>3710</v>
      </c>
      <c r="C443" s="14" t="s">
        <v>344</v>
      </c>
      <c r="D443" s="14" t="s">
        <v>169</v>
      </c>
      <c r="E443" s="14">
        <v>79</v>
      </c>
      <c r="F443" s="14">
        <v>51</v>
      </c>
      <c r="G443" s="14">
        <v>0</v>
      </c>
      <c r="H443" s="14">
        <v>1307</v>
      </c>
      <c r="I443" s="14">
        <v>1307</v>
      </c>
      <c r="J443" s="14">
        <f t="shared" si="33"/>
        <v>-1256</v>
      </c>
      <c r="K443" s="14">
        <f t="shared" si="32"/>
        <v>645.56962025316454</v>
      </c>
      <c r="L443" s="14">
        <f t="shared" si="32"/>
        <v>0</v>
      </c>
      <c r="M443" s="14">
        <f t="shared" si="32"/>
        <v>16544.303797468354</v>
      </c>
      <c r="N443" s="14">
        <f t="shared" si="32"/>
        <v>16544.303797468354</v>
      </c>
      <c r="O443" s="14">
        <f t="shared" si="32"/>
        <v>-15898.734177215189</v>
      </c>
      <c r="P443" s="14"/>
      <c r="Q443" s="14"/>
      <c r="R443" s="14"/>
      <c r="S443" s="14"/>
    </row>
    <row r="444" spans="1:19">
      <c r="A444" s="11" t="s">
        <v>360</v>
      </c>
      <c r="B444" s="11">
        <v>6611</v>
      </c>
      <c r="C444" s="13" t="s">
        <v>345</v>
      </c>
      <c r="D444" s="13" t="s">
        <v>199</v>
      </c>
      <c r="E444" s="13">
        <v>61</v>
      </c>
      <c r="F444" s="13">
        <v>0</v>
      </c>
      <c r="G444" s="13">
        <v>0</v>
      </c>
      <c r="H444" s="13">
        <v>2069.636</v>
      </c>
      <c r="I444" s="13">
        <v>2069.636</v>
      </c>
      <c r="J444" s="13">
        <f t="shared" si="33"/>
        <v>-2069.636</v>
      </c>
      <c r="K444" s="13">
        <f t="shared" si="32"/>
        <v>0</v>
      </c>
      <c r="L444" s="13">
        <f t="shared" si="32"/>
        <v>0</v>
      </c>
      <c r="M444" s="13">
        <f t="shared" si="32"/>
        <v>33928.459016393441</v>
      </c>
      <c r="N444" s="13">
        <f t="shared" si="32"/>
        <v>33928.459016393441</v>
      </c>
      <c r="O444" s="13">
        <f t="shared" si="32"/>
        <v>-33928.459016393441</v>
      </c>
      <c r="P444" s="14"/>
      <c r="Q444" s="14"/>
      <c r="R444" s="14"/>
      <c r="S444" s="14"/>
    </row>
    <row r="445" spans="1:19">
      <c r="A445" t="s">
        <v>360</v>
      </c>
      <c r="B445">
        <v>3506</v>
      </c>
      <c r="C445" s="14" t="s">
        <v>343</v>
      </c>
      <c r="D445" s="14" t="s">
        <v>165</v>
      </c>
      <c r="E445" s="14">
        <v>60</v>
      </c>
      <c r="F445" s="14">
        <v>0</v>
      </c>
      <c r="G445" s="14">
        <v>0</v>
      </c>
      <c r="H445" s="14">
        <v>12914.254000000001</v>
      </c>
      <c r="I445" s="14">
        <v>12914.254000000001</v>
      </c>
      <c r="J445" s="14">
        <f t="shared" si="33"/>
        <v>-12914.254000000001</v>
      </c>
      <c r="K445" s="14">
        <f t="shared" si="32"/>
        <v>0</v>
      </c>
      <c r="L445" s="14">
        <f t="shared" si="32"/>
        <v>0</v>
      </c>
      <c r="M445" s="14">
        <f t="shared" si="32"/>
        <v>215237.56666666668</v>
      </c>
      <c r="N445" s="14">
        <f t="shared" si="32"/>
        <v>215237.56666666668</v>
      </c>
      <c r="O445" s="14">
        <f t="shared" si="32"/>
        <v>-215237.56666666668</v>
      </c>
      <c r="P445" s="14"/>
      <c r="Q445" s="14"/>
      <c r="R445" s="14"/>
      <c r="S445" s="14"/>
    </row>
    <row r="446" spans="1:19">
      <c r="A446" s="11" t="s">
        <v>360</v>
      </c>
      <c r="B446" s="11">
        <v>4901</v>
      </c>
      <c r="C446" s="13" t="s">
        <v>346</v>
      </c>
      <c r="D446" s="13" t="s">
        <v>180</v>
      </c>
      <c r="E446" s="13">
        <v>42</v>
      </c>
      <c r="F446" s="13">
        <v>0</v>
      </c>
      <c r="G446" s="13">
        <v>0</v>
      </c>
      <c r="H446" s="13">
        <v>0</v>
      </c>
      <c r="I446" s="13">
        <v>0</v>
      </c>
      <c r="J446" s="13">
        <f t="shared" si="33"/>
        <v>0</v>
      </c>
      <c r="K446" s="13">
        <f t="shared" si="32"/>
        <v>0</v>
      </c>
      <c r="L446" s="13">
        <f t="shared" si="32"/>
        <v>0</v>
      </c>
      <c r="M446" s="13">
        <f t="shared" si="32"/>
        <v>0</v>
      </c>
      <c r="N446" s="13">
        <f t="shared" si="32"/>
        <v>0</v>
      </c>
      <c r="O446" s="13">
        <f t="shared" si="32"/>
        <v>0</v>
      </c>
      <c r="P446" s="14"/>
      <c r="Q446" s="14"/>
      <c r="R446" s="14"/>
      <c r="S446" s="14"/>
    </row>
    <row r="447" spans="1:19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19">
      <c r="E448" s="19">
        <f>SUM(E378:E446)</f>
        <v>376248</v>
      </c>
      <c r="F448" s="19">
        <f t="shared" ref="F448:J448" si="34">SUM(F378:F446)</f>
        <v>1764107.2400000002</v>
      </c>
      <c r="G448" s="19">
        <f t="shared" si="34"/>
        <v>1813350.0370000002</v>
      </c>
      <c r="H448" s="19">
        <f t="shared" si="34"/>
        <v>5056119.2659999998</v>
      </c>
      <c r="I448" s="19">
        <f t="shared" si="34"/>
        <v>6869469.3030000031</v>
      </c>
      <c r="J448" s="19">
        <f t="shared" si="34"/>
        <v>-5105362.0630000038</v>
      </c>
      <c r="K448" s="19">
        <f t="shared" ref="K448:O448" si="35">(F448/$E448)*1000</f>
        <v>4688.6820395058585</v>
      </c>
      <c r="L448" s="19">
        <f t="shared" si="35"/>
        <v>4819.5606009865842</v>
      </c>
      <c r="M448" s="19">
        <f t="shared" si="35"/>
        <v>13438.262172822182</v>
      </c>
      <c r="N448" s="19">
        <f t="shared" si="35"/>
        <v>18257.822773808773</v>
      </c>
      <c r="O448" s="19">
        <f t="shared" si="35"/>
        <v>-13569.140734302917</v>
      </c>
      <c r="P448" s="14"/>
      <c r="Q448" s="14"/>
      <c r="R448" s="14"/>
      <c r="S448" s="14"/>
    </row>
    <row r="449" spans="1:19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19">
      <c r="D450" s="77" t="s">
        <v>78</v>
      </c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19">
      <c r="D451" s="89" t="s">
        <v>269</v>
      </c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19">
      <c r="A452" s="11" t="s">
        <v>361</v>
      </c>
      <c r="B452" s="11">
        <v>0</v>
      </c>
      <c r="C452" s="13" t="s">
        <v>280</v>
      </c>
      <c r="D452" s="13" t="s">
        <v>9</v>
      </c>
      <c r="E452" s="13">
        <v>135688</v>
      </c>
      <c r="F452" s="13">
        <v>2324404.3050000002</v>
      </c>
      <c r="G452" s="13">
        <v>893234.64199999999</v>
      </c>
      <c r="H452" s="13">
        <v>1621147.3570000003</v>
      </c>
      <c r="I452" s="13">
        <v>2514381.9990000003</v>
      </c>
      <c r="J452" s="13">
        <f t="shared" ref="J452:J515" si="36">F452-I452</f>
        <v>-189977.69400000013</v>
      </c>
      <c r="K452" s="13">
        <f t="shared" ref="K452:O483" si="37">(F452/$E452)*1000</f>
        <v>17130.507524615296</v>
      </c>
      <c r="L452" s="13">
        <f t="shared" si="37"/>
        <v>6583.0039649784803</v>
      </c>
      <c r="M452" s="13">
        <f t="shared" si="37"/>
        <v>11947.610378220626</v>
      </c>
      <c r="N452" s="13">
        <f t="shared" si="37"/>
        <v>18530.614343199104</v>
      </c>
      <c r="O452" s="13">
        <f t="shared" si="37"/>
        <v>-1400.1068185838108</v>
      </c>
      <c r="P452" s="14"/>
      <c r="Q452" s="14"/>
      <c r="R452" s="14"/>
      <c r="S452" s="14"/>
    </row>
    <row r="453" spans="1:19">
      <c r="A453" t="s">
        <v>361</v>
      </c>
      <c r="B453">
        <v>1000</v>
      </c>
      <c r="C453" s="14" t="s">
        <v>281</v>
      </c>
      <c r="D453" s="14" t="s">
        <v>154</v>
      </c>
      <c r="E453" s="14">
        <v>38998</v>
      </c>
      <c r="F453" s="14">
        <v>649604.53699999989</v>
      </c>
      <c r="G453" s="14">
        <v>0</v>
      </c>
      <c r="H453" s="14">
        <v>672171.1719999999</v>
      </c>
      <c r="I453" s="14">
        <v>672171.1719999999</v>
      </c>
      <c r="J453" s="14">
        <f t="shared" si="36"/>
        <v>-22566.635000000009</v>
      </c>
      <c r="K453" s="14">
        <f t="shared" si="37"/>
        <v>16657.380814400734</v>
      </c>
      <c r="L453" s="14">
        <f t="shared" si="37"/>
        <v>0</v>
      </c>
      <c r="M453" s="14">
        <f t="shared" si="37"/>
        <v>17236.042156007996</v>
      </c>
      <c r="N453" s="14">
        <f t="shared" si="37"/>
        <v>17236.042156007996</v>
      </c>
      <c r="O453" s="14">
        <f t="shared" si="37"/>
        <v>-578.6613416072621</v>
      </c>
      <c r="P453" s="14"/>
      <c r="Q453" s="14"/>
      <c r="R453" s="14"/>
      <c r="S453" s="14"/>
    </row>
    <row r="454" spans="1:19">
      <c r="A454" s="11" t="s">
        <v>361</v>
      </c>
      <c r="B454" s="11">
        <v>1400</v>
      </c>
      <c r="C454" s="13" t="s">
        <v>282</v>
      </c>
      <c r="D454" s="13" t="s">
        <v>157</v>
      </c>
      <c r="E454" s="13">
        <v>29763</v>
      </c>
      <c r="F454" s="13">
        <v>537188.93200000003</v>
      </c>
      <c r="G454" s="13">
        <v>0</v>
      </c>
      <c r="H454" s="13">
        <v>474721.022</v>
      </c>
      <c r="I454" s="13">
        <v>474721.022</v>
      </c>
      <c r="J454" s="13">
        <f t="shared" si="36"/>
        <v>62467.910000000033</v>
      </c>
      <c r="K454" s="13">
        <f t="shared" si="37"/>
        <v>18048.883916271883</v>
      </c>
      <c r="L454" s="13">
        <f t="shared" si="37"/>
        <v>0</v>
      </c>
      <c r="M454" s="13">
        <f t="shared" si="37"/>
        <v>15950.0393777509</v>
      </c>
      <c r="N454" s="13">
        <f t="shared" si="37"/>
        <v>15950.0393777509</v>
      </c>
      <c r="O454" s="13">
        <f t="shared" si="37"/>
        <v>2098.8445385209834</v>
      </c>
      <c r="P454" s="14"/>
      <c r="Q454" s="14"/>
      <c r="R454" s="14"/>
      <c r="S454" s="14"/>
    </row>
    <row r="455" spans="1:19">
      <c r="A455" t="s">
        <v>361</v>
      </c>
      <c r="B455">
        <v>2000</v>
      </c>
      <c r="C455" s="14" t="s">
        <v>283</v>
      </c>
      <c r="D455" s="14" t="s">
        <v>160</v>
      </c>
      <c r="E455" s="14">
        <v>20416</v>
      </c>
      <c r="F455" s="14">
        <v>370707.40599999996</v>
      </c>
      <c r="G455" s="14">
        <v>0</v>
      </c>
      <c r="H455" s="14">
        <v>441001.04399999999</v>
      </c>
      <c r="I455" s="14">
        <v>441001.04399999999</v>
      </c>
      <c r="J455" s="14">
        <f t="shared" si="36"/>
        <v>-70293.638000000035</v>
      </c>
      <c r="K455" s="14">
        <f t="shared" si="37"/>
        <v>18157.690340909088</v>
      </c>
      <c r="L455" s="14">
        <f t="shared" si="37"/>
        <v>0</v>
      </c>
      <c r="M455" s="14">
        <f t="shared" si="37"/>
        <v>21600.756465517239</v>
      </c>
      <c r="N455" s="14">
        <f t="shared" si="37"/>
        <v>21600.756465517239</v>
      </c>
      <c r="O455" s="14">
        <f t="shared" si="37"/>
        <v>-3443.0661246081522</v>
      </c>
      <c r="P455" s="14"/>
      <c r="Q455" s="14"/>
      <c r="R455" s="14"/>
      <c r="S455" s="14"/>
    </row>
    <row r="456" spans="1:19">
      <c r="A456" s="11" t="s">
        <v>361</v>
      </c>
      <c r="B456" s="11">
        <v>6000</v>
      </c>
      <c r="C456" s="13" t="s">
        <v>1217</v>
      </c>
      <c r="D456" s="13" t="s">
        <v>1195</v>
      </c>
      <c r="E456" s="13">
        <v>19642</v>
      </c>
      <c r="F456" s="13">
        <v>401986.10100000002</v>
      </c>
      <c r="G456" s="13">
        <v>11791.309000000001</v>
      </c>
      <c r="H456" s="13">
        <v>429751.29399999994</v>
      </c>
      <c r="I456" s="13">
        <v>441542.60299999994</v>
      </c>
      <c r="J456" s="13">
        <f t="shared" si="36"/>
        <v>-39556.50199999992</v>
      </c>
      <c r="K456" s="13">
        <f t="shared" si="37"/>
        <v>20465.640006109355</v>
      </c>
      <c r="L456" s="13">
        <f t="shared" si="37"/>
        <v>600.31101720802371</v>
      </c>
      <c r="M456" s="13">
        <f t="shared" si="37"/>
        <v>21879.202423378472</v>
      </c>
      <c r="N456" s="13">
        <f t="shared" si="37"/>
        <v>22479.513440586496</v>
      </c>
      <c r="O456" s="13">
        <f t="shared" si="37"/>
        <v>-2013.8734344771367</v>
      </c>
      <c r="P456" s="14"/>
      <c r="Q456" s="14"/>
      <c r="R456" s="14"/>
      <c r="S456" s="14"/>
    </row>
    <row r="457" spans="1:19">
      <c r="A457" t="s">
        <v>361</v>
      </c>
      <c r="B457">
        <v>1300</v>
      </c>
      <c r="C457" s="14" t="s">
        <v>284</v>
      </c>
      <c r="D457" s="14" t="s">
        <v>156</v>
      </c>
      <c r="E457" s="14">
        <v>18445</v>
      </c>
      <c r="F457" s="14">
        <v>254598.11499999999</v>
      </c>
      <c r="G457" s="14">
        <v>0</v>
      </c>
      <c r="H457" s="14">
        <v>298166.17200000002</v>
      </c>
      <c r="I457" s="14">
        <v>298166.17200000002</v>
      </c>
      <c r="J457" s="14">
        <f t="shared" si="36"/>
        <v>-43568.05700000003</v>
      </c>
      <c r="K457" s="14">
        <f t="shared" si="37"/>
        <v>13803.096503117375</v>
      </c>
      <c r="L457" s="14">
        <f t="shared" si="37"/>
        <v>0</v>
      </c>
      <c r="M457" s="14">
        <f t="shared" si="37"/>
        <v>16165.148929249121</v>
      </c>
      <c r="N457" s="14">
        <f t="shared" si="37"/>
        <v>16165.148929249121</v>
      </c>
      <c r="O457" s="14">
        <f t="shared" si="37"/>
        <v>-2362.0524261317446</v>
      </c>
      <c r="P457" s="14"/>
      <c r="Q457" s="14"/>
      <c r="R457" s="14"/>
      <c r="S457" s="14"/>
    </row>
    <row r="458" spans="1:19">
      <c r="A458" s="11" t="s">
        <v>361</v>
      </c>
      <c r="B458" s="11">
        <v>1604</v>
      </c>
      <c r="C458" s="13" t="s">
        <v>285</v>
      </c>
      <c r="D458" s="13" t="s">
        <v>158</v>
      </c>
      <c r="E458" s="13">
        <v>13024</v>
      </c>
      <c r="F458" s="13">
        <v>186578.087</v>
      </c>
      <c r="G458" s="13">
        <v>0</v>
      </c>
      <c r="H458" s="13">
        <v>147067.986</v>
      </c>
      <c r="I458" s="13">
        <v>147067.986</v>
      </c>
      <c r="J458" s="13">
        <f t="shared" si="36"/>
        <v>39510.100999999995</v>
      </c>
      <c r="K458" s="13">
        <f t="shared" si="37"/>
        <v>14325.713068181818</v>
      </c>
      <c r="L458" s="13">
        <f t="shared" si="37"/>
        <v>0</v>
      </c>
      <c r="M458" s="13">
        <f t="shared" si="37"/>
        <v>11292.075092137593</v>
      </c>
      <c r="N458" s="13">
        <f t="shared" si="37"/>
        <v>11292.075092137593</v>
      </c>
      <c r="O458" s="13">
        <f t="shared" si="37"/>
        <v>3033.6379760442255</v>
      </c>
      <c r="P458" s="14"/>
      <c r="Q458" s="14"/>
      <c r="R458" s="14"/>
      <c r="S458" s="14"/>
    </row>
    <row r="459" spans="1:19">
      <c r="A459" t="s">
        <v>361</v>
      </c>
      <c r="B459">
        <v>8200</v>
      </c>
      <c r="C459" s="14" t="s">
        <v>286</v>
      </c>
      <c r="D459" s="14" t="s">
        <v>208</v>
      </c>
      <c r="E459" s="14">
        <v>10834</v>
      </c>
      <c r="F459" s="14">
        <v>305694.32300000003</v>
      </c>
      <c r="G459" s="14">
        <v>38658.970999999998</v>
      </c>
      <c r="H459" s="14">
        <v>356021.50699999993</v>
      </c>
      <c r="I459" s="14">
        <v>394680.47799999994</v>
      </c>
      <c r="J459" s="14">
        <f t="shared" si="36"/>
        <v>-88986.154999999912</v>
      </c>
      <c r="K459" s="14">
        <f t="shared" si="37"/>
        <v>28216.201126084554</v>
      </c>
      <c r="L459" s="14">
        <f t="shared" si="37"/>
        <v>3568.3008122577071</v>
      </c>
      <c r="M459" s="14">
        <f t="shared" si="37"/>
        <v>32861.501476832185</v>
      </c>
      <c r="N459" s="14">
        <f t="shared" si="37"/>
        <v>36429.802289089901</v>
      </c>
      <c r="O459" s="14">
        <f t="shared" si="37"/>
        <v>-8213.6011630053454</v>
      </c>
      <c r="P459" s="14"/>
      <c r="Q459" s="14"/>
      <c r="R459" s="14"/>
      <c r="S459" s="14"/>
    </row>
    <row r="460" spans="1:19">
      <c r="A460" s="11" t="s">
        <v>361</v>
      </c>
      <c r="B460" s="11">
        <v>3000</v>
      </c>
      <c r="C460" s="13" t="s">
        <v>287</v>
      </c>
      <c r="D460" s="13" t="s">
        <v>164</v>
      </c>
      <c r="E460" s="13">
        <v>7841</v>
      </c>
      <c r="F460" s="13">
        <v>110728.71900000001</v>
      </c>
      <c r="G460" s="13">
        <v>0</v>
      </c>
      <c r="H460" s="13">
        <v>108438.32999999999</v>
      </c>
      <c r="I460" s="13">
        <v>108438.32999999999</v>
      </c>
      <c r="J460" s="13">
        <f t="shared" si="36"/>
        <v>2290.3890000000247</v>
      </c>
      <c r="K460" s="13">
        <f t="shared" si="37"/>
        <v>14121.759852059688</v>
      </c>
      <c r="L460" s="13">
        <f t="shared" si="37"/>
        <v>0</v>
      </c>
      <c r="M460" s="13">
        <f t="shared" si="37"/>
        <v>13829.655656166304</v>
      </c>
      <c r="N460" s="13">
        <f t="shared" si="37"/>
        <v>13829.655656166304</v>
      </c>
      <c r="O460" s="13">
        <f t="shared" si="37"/>
        <v>292.10419589338409</v>
      </c>
      <c r="P460" s="14"/>
      <c r="Q460" s="14"/>
      <c r="R460" s="14"/>
      <c r="S460" s="14"/>
    </row>
    <row r="461" spans="1:19">
      <c r="A461" t="s">
        <v>361</v>
      </c>
      <c r="B461">
        <v>7300</v>
      </c>
      <c r="C461" s="14" t="s">
        <v>288</v>
      </c>
      <c r="D461" s="14" t="s">
        <v>203</v>
      </c>
      <c r="E461" s="14">
        <v>5206</v>
      </c>
      <c r="F461" s="14">
        <v>6033.3860000000004</v>
      </c>
      <c r="G461" s="14">
        <v>0</v>
      </c>
      <c r="H461" s="14">
        <v>4121.7840000000006</v>
      </c>
      <c r="I461" s="14">
        <v>4121.7840000000006</v>
      </c>
      <c r="J461" s="14">
        <f t="shared" si="36"/>
        <v>1911.6019999999999</v>
      </c>
      <c r="K461" s="14">
        <f t="shared" si="37"/>
        <v>1158.9293123319248</v>
      </c>
      <c r="L461" s="14">
        <f t="shared" si="37"/>
        <v>0</v>
      </c>
      <c r="M461" s="14">
        <f t="shared" si="37"/>
        <v>791.73722627737243</v>
      </c>
      <c r="N461" s="14">
        <f t="shared" si="37"/>
        <v>791.73722627737243</v>
      </c>
      <c r="O461" s="14">
        <f t="shared" si="37"/>
        <v>367.19208605455242</v>
      </c>
      <c r="P461" s="14"/>
      <c r="Q461" s="14"/>
      <c r="R461" s="14"/>
      <c r="S461" s="14"/>
    </row>
    <row r="462" spans="1:19">
      <c r="A462" s="11" t="s">
        <v>361</v>
      </c>
      <c r="B462" s="11">
        <v>7400</v>
      </c>
      <c r="C462" s="13" t="s">
        <v>289</v>
      </c>
      <c r="D462" s="13" t="s">
        <v>204</v>
      </c>
      <c r="E462" s="13">
        <v>5057</v>
      </c>
      <c r="F462" s="13">
        <v>153596.84800000003</v>
      </c>
      <c r="G462" s="13">
        <v>3925.8389999999999</v>
      </c>
      <c r="H462" s="13">
        <v>219452.69499999998</v>
      </c>
      <c r="I462" s="13">
        <v>223378.53399999999</v>
      </c>
      <c r="J462" s="13">
        <f t="shared" si="36"/>
        <v>-69781.685999999958</v>
      </c>
      <c r="K462" s="13">
        <f t="shared" si="37"/>
        <v>30373.116076725335</v>
      </c>
      <c r="L462" s="13">
        <f t="shared" si="37"/>
        <v>776.31777733834281</v>
      </c>
      <c r="M462" s="13">
        <f t="shared" si="37"/>
        <v>43395.826577021944</v>
      </c>
      <c r="N462" s="13">
        <f t="shared" si="37"/>
        <v>44172.144354360295</v>
      </c>
      <c r="O462" s="13">
        <f t="shared" si="37"/>
        <v>-13799.028277634952</v>
      </c>
      <c r="P462" s="14"/>
      <c r="Q462" s="14"/>
      <c r="R462" s="14"/>
      <c r="S462" s="14"/>
    </row>
    <row r="463" spans="1:19">
      <c r="A463" t="s">
        <v>361</v>
      </c>
      <c r="B463">
        <v>1100</v>
      </c>
      <c r="C463" s="14" t="s">
        <v>381</v>
      </c>
      <c r="D463" s="14" t="s">
        <v>155</v>
      </c>
      <c r="E463" s="14">
        <v>4720</v>
      </c>
      <c r="F463" s="14">
        <v>82821.635000000009</v>
      </c>
      <c r="G463" s="14">
        <v>0</v>
      </c>
      <c r="H463" s="14">
        <v>89167.31</v>
      </c>
      <c r="I463" s="14">
        <v>89167.31</v>
      </c>
      <c r="J463" s="14">
        <f t="shared" si="36"/>
        <v>-6345.6749999999884</v>
      </c>
      <c r="K463" s="14">
        <f t="shared" si="37"/>
        <v>17546.956567796613</v>
      </c>
      <c r="L463" s="14">
        <f t="shared" si="37"/>
        <v>0</v>
      </c>
      <c r="M463" s="14">
        <f t="shared" si="37"/>
        <v>18891.379237288136</v>
      </c>
      <c r="N463" s="14">
        <f t="shared" si="37"/>
        <v>18891.379237288136</v>
      </c>
      <c r="O463" s="14">
        <f t="shared" si="37"/>
        <v>-1344.4226694915228</v>
      </c>
      <c r="P463" s="14"/>
      <c r="Q463" s="14"/>
      <c r="R463" s="14"/>
      <c r="S463" s="14"/>
    </row>
    <row r="464" spans="1:19">
      <c r="A464" s="11" t="s">
        <v>361</v>
      </c>
      <c r="B464" s="11">
        <v>8000</v>
      </c>
      <c r="C464" s="13" t="s">
        <v>290</v>
      </c>
      <c r="D464" s="13" t="s">
        <v>207</v>
      </c>
      <c r="E464" s="13">
        <v>4414</v>
      </c>
      <c r="F464" s="13">
        <v>118065.51299999999</v>
      </c>
      <c r="G464" s="13">
        <v>0</v>
      </c>
      <c r="H464" s="13">
        <v>197517.864</v>
      </c>
      <c r="I464" s="13">
        <v>197517.864</v>
      </c>
      <c r="J464" s="13">
        <f t="shared" si="36"/>
        <v>-79452.35100000001</v>
      </c>
      <c r="K464" s="13">
        <f t="shared" si="37"/>
        <v>26747.963978251017</v>
      </c>
      <c r="L464" s="13">
        <f t="shared" si="37"/>
        <v>0</v>
      </c>
      <c r="M464" s="13">
        <f t="shared" si="37"/>
        <v>44748.043497961036</v>
      </c>
      <c r="N464" s="13">
        <f t="shared" si="37"/>
        <v>44748.043497961036</v>
      </c>
      <c r="O464" s="13">
        <f t="shared" si="37"/>
        <v>-18000.079519710016</v>
      </c>
      <c r="P464" s="14"/>
      <c r="Q464" s="14"/>
      <c r="R464" s="14"/>
      <c r="S464" s="14"/>
    </row>
    <row r="465" spans="1:19">
      <c r="A465" t="s">
        <v>361</v>
      </c>
      <c r="B465">
        <v>5200</v>
      </c>
      <c r="C465" s="14" t="s">
        <v>291</v>
      </c>
      <c r="D465" s="14" t="s">
        <v>183</v>
      </c>
      <c r="E465" s="14">
        <v>4090</v>
      </c>
      <c r="F465" s="14">
        <v>91705.645999999993</v>
      </c>
      <c r="G465" s="14">
        <v>0</v>
      </c>
      <c r="H465" s="14">
        <v>150926.00300000006</v>
      </c>
      <c r="I465" s="14">
        <v>150926.00300000006</v>
      </c>
      <c r="J465" s="14">
        <f t="shared" si="36"/>
        <v>-59220.357000000062</v>
      </c>
      <c r="K465" s="14">
        <f t="shared" si="37"/>
        <v>22421.918337408311</v>
      </c>
      <c r="L465" s="14">
        <f t="shared" si="37"/>
        <v>0</v>
      </c>
      <c r="M465" s="14">
        <f t="shared" si="37"/>
        <v>36901.223227383874</v>
      </c>
      <c r="N465" s="14">
        <f t="shared" si="37"/>
        <v>36901.223227383874</v>
      </c>
      <c r="O465" s="14">
        <f t="shared" si="37"/>
        <v>-14479.304889975567</v>
      </c>
      <c r="P465" s="14"/>
      <c r="Q465" s="14"/>
      <c r="R465" s="14"/>
      <c r="S465" s="14"/>
    </row>
    <row r="466" spans="1:19">
      <c r="A466" s="11" t="s">
        <v>361</v>
      </c>
      <c r="B466" s="11">
        <v>3609</v>
      </c>
      <c r="C466" s="13" t="s">
        <v>293</v>
      </c>
      <c r="D466" s="13" t="s">
        <v>167</v>
      </c>
      <c r="E466" s="13">
        <v>3868</v>
      </c>
      <c r="F466" s="13">
        <v>2057.5920000000001</v>
      </c>
      <c r="G466" s="13">
        <v>0</v>
      </c>
      <c r="H466" s="13">
        <v>737.87899999999991</v>
      </c>
      <c r="I466" s="13">
        <v>737.87899999999991</v>
      </c>
      <c r="J466" s="13">
        <f t="shared" si="36"/>
        <v>1319.7130000000002</v>
      </c>
      <c r="K466" s="13">
        <f t="shared" si="37"/>
        <v>531.95243019648399</v>
      </c>
      <c r="L466" s="13">
        <f t="shared" si="37"/>
        <v>0</v>
      </c>
      <c r="M466" s="13">
        <f t="shared" si="37"/>
        <v>190.76499482936916</v>
      </c>
      <c r="N466" s="13">
        <f t="shared" si="37"/>
        <v>190.76499482936916</v>
      </c>
      <c r="O466" s="13">
        <f t="shared" si="37"/>
        <v>341.1874353671148</v>
      </c>
      <c r="P466" s="14"/>
      <c r="Q466" s="14"/>
      <c r="R466" s="14"/>
      <c r="S466" s="14"/>
    </row>
    <row r="467" spans="1:19">
      <c r="A467" t="s">
        <v>361</v>
      </c>
      <c r="B467">
        <v>4200</v>
      </c>
      <c r="C467" s="14" t="s">
        <v>292</v>
      </c>
      <c r="D467" s="14" t="s">
        <v>175</v>
      </c>
      <c r="E467" s="14">
        <v>3840</v>
      </c>
      <c r="F467" s="14">
        <v>103135.613</v>
      </c>
      <c r="G467" s="14">
        <v>0</v>
      </c>
      <c r="H467" s="14">
        <v>111746.12299999999</v>
      </c>
      <c r="I467" s="14">
        <v>111746.12299999999</v>
      </c>
      <c r="J467" s="14">
        <f t="shared" si="36"/>
        <v>-8610.5099999999948</v>
      </c>
      <c r="K467" s="14">
        <f t="shared" si="37"/>
        <v>26858.232552083333</v>
      </c>
      <c r="L467" s="14">
        <f t="shared" si="37"/>
        <v>0</v>
      </c>
      <c r="M467" s="14">
        <f t="shared" si="37"/>
        <v>29100.552864583333</v>
      </c>
      <c r="N467" s="14">
        <f t="shared" si="37"/>
        <v>29100.552864583333</v>
      </c>
      <c r="O467" s="14">
        <f t="shared" si="37"/>
        <v>-2242.3203124999986</v>
      </c>
      <c r="P467" s="14"/>
      <c r="Q467" s="14"/>
      <c r="R467" s="14"/>
      <c r="S467" s="14"/>
    </row>
    <row r="468" spans="1:19">
      <c r="A468" s="11" t="s">
        <v>361</v>
      </c>
      <c r="B468" s="11">
        <v>2510</v>
      </c>
      <c r="C468" s="13" t="s">
        <v>294</v>
      </c>
      <c r="D468" s="13" t="s">
        <v>163</v>
      </c>
      <c r="E468" s="13">
        <v>3753</v>
      </c>
      <c r="F468" s="13">
        <v>61919.463000000003</v>
      </c>
      <c r="G468" s="13">
        <v>0</v>
      </c>
      <c r="H468" s="13">
        <v>69294.581999999995</v>
      </c>
      <c r="I468" s="13">
        <v>69294.581999999995</v>
      </c>
      <c r="J468" s="13">
        <f t="shared" si="36"/>
        <v>-7375.1189999999915</v>
      </c>
      <c r="K468" s="13">
        <f t="shared" si="37"/>
        <v>16498.657873701039</v>
      </c>
      <c r="L468" s="13">
        <f t="shared" si="37"/>
        <v>0</v>
      </c>
      <c r="M468" s="13">
        <f t="shared" si="37"/>
        <v>18463.784172661868</v>
      </c>
      <c r="N468" s="13">
        <f t="shared" si="37"/>
        <v>18463.784172661868</v>
      </c>
      <c r="O468" s="13">
        <f t="shared" si="37"/>
        <v>-1965.1262989608292</v>
      </c>
      <c r="P468" s="14"/>
      <c r="Q468" s="14"/>
      <c r="R468" s="14"/>
      <c r="S468" s="14"/>
    </row>
    <row r="469" spans="1:19">
      <c r="A469" t="s">
        <v>361</v>
      </c>
      <c r="B469">
        <v>2300</v>
      </c>
      <c r="C469" s="14" t="s">
        <v>295</v>
      </c>
      <c r="D469" s="14" t="s">
        <v>161</v>
      </c>
      <c r="E469" s="14">
        <v>3585</v>
      </c>
      <c r="F469" s="14">
        <v>54558.866999999998</v>
      </c>
      <c r="G469" s="14">
        <v>0</v>
      </c>
      <c r="H469" s="14">
        <v>58140.164999999994</v>
      </c>
      <c r="I469" s="14">
        <v>58140.164999999994</v>
      </c>
      <c r="J469" s="14">
        <f t="shared" si="36"/>
        <v>-3581.2979999999952</v>
      </c>
      <c r="K469" s="14">
        <f t="shared" si="37"/>
        <v>15218.651882845188</v>
      </c>
      <c r="L469" s="14">
        <f t="shared" si="37"/>
        <v>0</v>
      </c>
      <c r="M469" s="14">
        <f t="shared" si="37"/>
        <v>16217.619246861923</v>
      </c>
      <c r="N469" s="14">
        <f t="shared" si="37"/>
        <v>16217.619246861923</v>
      </c>
      <c r="O469" s="14">
        <f t="shared" si="37"/>
        <v>-998.96736401673502</v>
      </c>
      <c r="P469" s="14"/>
      <c r="Q469" s="14"/>
      <c r="R469" s="14"/>
      <c r="S469" s="14"/>
    </row>
    <row r="470" spans="1:19">
      <c r="A470" s="11" t="s">
        <v>361</v>
      </c>
      <c r="B470" s="11">
        <v>6100</v>
      </c>
      <c r="C470" s="13" t="s">
        <v>296</v>
      </c>
      <c r="D470" s="13" t="s">
        <v>191</v>
      </c>
      <c r="E470" s="13">
        <v>3041</v>
      </c>
      <c r="F470" s="13">
        <v>81558.445999999996</v>
      </c>
      <c r="G470" s="13">
        <v>1112.0419999999999</v>
      </c>
      <c r="H470" s="13">
        <v>88697.952999999994</v>
      </c>
      <c r="I470" s="13">
        <v>89809.994999999995</v>
      </c>
      <c r="J470" s="13">
        <f t="shared" si="36"/>
        <v>-8251.5489999999991</v>
      </c>
      <c r="K470" s="13">
        <f t="shared" si="37"/>
        <v>26819.613942781976</v>
      </c>
      <c r="L470" s="13">
        <f t="shared" si="37"/>
        <v>365.6829990134824</v>
      </c>
      <c r="M470" s="13">
        <f t="shared" si="37"/>
        <v>29167.363696152581</v>
      </c>
      <c r="N470" s="13">
        <f t="shared" si="37"/>
        <v>29533.046695166064</v>
      </c>
      <c r="O470" s="13">
        <f t="shared" si="37"/>
        <v>-2713.4327523840839</v>
      </c>
      <c r="P470" s="14"/>
      <c r="Q470" s="14"/>
      <c r="R470" s="14"/>
      <c r="S470" s="14"/>
    </row>
    <row r="471" spans="1:19">
      <c r="A471" t="s">
        <v>361</v>
      </c>
      <c r="B471">
        <v>8716</v>
      </c>
      <c r="C471" s="14" t="s">
        <v>297</v>
      </c>
      <c r="D471" s="14" t="s">
        <v>216</v>
      </c>
      <c r="E471" s="14">
        <v>2984</v>
      </c>
      <c r="F471" s="14">
        <v>48774.834000000003</v>
      </c>
      <c r="G471" s="14">
        <v>0</v>
      </c>
      <c r="H471" s="14">
        <v>86093.303</v>
      </c>
      <c r="I471" s="14">
        <v>86093.303</v>
      </c>
      <c r="J471" s="14">
        <f t="shared" si="36"/>
        <v>-37318.468999999997</v>
      </c>
      <c r="K471" s="14">
        <f t="shared" si="37"/>
        <v>16345.453753351208</v>
      </c>
      <c r="L471" s="14">
        <f t="shared" si="37"/>
        <v>0</v>
      </c>
      <c r="M471" s="14">
        <f t="shared" si="37"/>
        <v>28851.643096514745</v>
      </c>
      <c r="N471" s="14">
        <f t="shared" si="37"/>
        <v>28851.643096514745</v>
      </c>
      <c r="O471" s="14">
        <f t="shared" si="37"/>
        <v>-12506.189343163538</v>
      </c>
      <c r="P471" s="14"/>
      <c r="Q471" s="14"/>
      <c r="R471" s="14"/>
      <c r="S471" s="14"/>
    </row>
    <row r="472" spans="1:19">
      <c r="A472" s="11" t="s">
        <v>361</v>
      </c>
      <c r="B472" s="11">
        <v>8717</v>
      </c>
      <c r="C472" s="13" t="s">
        <v>299</v>
      </c>
      <c r="D472" s="13" t="s">
        <v>217</v>
      </c>
      <c r="E472" s="13">
        <v>2481</v>
      </c>
      <c r="F472" s="13">
        <v>44258.031999999999</v>
      </c>
      <c r="G472" s="13">
        <v>6979.3009999999995</v>
      </c>
      <c r="H472" s="13">
        <v>73988.468000000008</v>
      </c>
      <c r="I472" s="13">
        <v>80967.769</v>
      </c>
      <c r="J472" s="13">
        <f t="shared" si="36"/>
        <v>-36709.737000000001</v>
      </c>
      <c r="K472" s="13">
        <f t="shared" si="37"/>
        <v>17838.787585650949</v>
      </c>
      <c r="L472" s="13">
        <f t="shared" si="37"/>
        <v>2813.0999596936717</v>
      </c>
      <c r="M472" s="13">
        <f t="shared" si="37"/>
        <v>29822.034663442162</v>
      </c>
      <c r="N472" s="13">
        <f t="shared" si="37"/>
        <v>32635.134623135833</v>
      </c>
      <c r="O472" s="13">
        <f t="shared" si="37"/>
        <v>-14796.347037484886</v>
      </c>
      <c r="P472" s="14"/>
      <c r="Q472" s="14"/>
      <c r="R472" s="14"/>
      <c r="S472" s="14"/>
    </row>
    <row r="473" spans="1:19">
      <c r="A473" t="s">
        <v>361</v>
      </c>
      <c r="B473">
        <v>8401</v>
      </c>
      <c r="C473" s="14" t="s">
        <v>298</v>
      </c>
      <c r="D473" s="14" t="s">
        <v>209</v>
      </c>
      <c r="E473" s="14">
        <v>2450</v>
      </c>
      <c r="F473" s="14">
        <v>60531.284</v>
      </c>
      <c r="G473" s="14">
        <v>0</v>
      </c>
      <c r="H473" s="14">
        <v>128539.72400000002</v>
      </c>
      <c r="I473" s="14">
        <v>128539.72400000002</v>
      </c>
      <c r="J473" s="14">
        <f t="shared" si="36"/>
        <v>-68008.440000000017</v>
      </c>
      <c r="K473" s="14">
        <f t="shared" si="37"/>
        <v>24706.646530612245</v>
      </c>
      <c r="L473" s="14">
        <f t="shared" si="37"/>
        <v>0</v>
      </c>
      <c r="M473" s="14">
        <f t="shared" si="37"/>
        <v>52465.193469387763</v>
      </c>
      <c r="N473" s="14">
        <f t="shared" si="37"/>
        <v>52465.193469387763</v>
      </c>
      <c r="O473" s="14">
        <f t="shared" si="37"/>
        <v>-27758.546938775518</v>
      </c>
      <c r="P473" s="14"/>
      <c r="Q473" s="14"/>
      <c r="R473" s="14"/>
      <c r="S473" s="14"/>
    </row>
    <row r="474" spans="1:19">
      <c r="A474" s="11" t="s">
        <v>361</v>
      </c>
      <c r="B474" s="11">
        <v>8613</v>
      </c>
      <c r="C474" s="13" t="s">
        <v>301</v>
      </c>
      <c r="D474" s="13" t="s">
        <v>213</v>
      </c>
      <c r="E474" s="13">
        <v>1971</v>
      </c>
      <c r="F474" s="13">
        <v>44472</v>
      </c>
      <c r="G474" s="13">
        <v>0</v>
      </c>
      <c r="H474" s="13">
        <v>70296.263999999996</v>
      </c>
      <c r="I474" s="13">
        <v>70296.263999999996</v>
      </c>
      <c r="J474" s="13">
        <f t="shared" si="36"/>
        <v>-25824.263999999996</v>
      </c>
      <c r="K474" s="13">
        <f t="shared" si="37"/>
        <v>22563.16590563166</v>
      </c>
      <c r="L474" s="13">
        <f t="shared" si="37"/>
        <v>0</v>
      </c>
      <c r="M474" s="13">
        <f t="shared" si="37"/>
        <v>35665.278538812789</v>
      </c>
      <c r="N474" s="13">
        <f t="shared" si="37"/>
        <v>35665.278538812789</v>
      </c>
      <c r="O474" s="13">
        <f t="shared" si="37"/>
        <v>-13102.112633181123</v>
      </c>
      <c r="P474" s="14"/>
      <c r="Q474" s="14"/>
      <c r="R474" s="14"/>
      <c r="S474" s="14"/>
    </row>
    <row r="475" spans="1:19">
      <c r="A475" t="s">
        <v>361</v>
      </c>
      <c r="B475">
        <v>6250</v>
      </c>
      <c r="C475" s="14" t="s">
        <v>300</v>
      </c>
      <c r="D475" s="14" t="s">
        <v>192</v>
      </c>
      <c r="E475" s="14">
        <v>1966</v>
      </c>
      <c r="F475" s="14">
        <v>53539.998</v>
      </c>
      <c r="G475" s="14">
        <v>0</v>
      </c>
      <c r="H475" s="14">
        <v>69169.79800000001</v>
      </c>
      <c r="I475" s="14">
        <v>69169.79800000001</v>
      </c>
      <c r="J475" s="14">
        <f t="shared" si="36"/>
        <v>-15629.80000000001</v>
      </c>
      <c r="K475" s="14">
        <f t="shared" si="37"/>
        <v>27232.959308240079</v>
      </c>
      <c r="L475" s="14">
        <f t="shared" si="37"/>
        <v>0</v>
      </c>
      <c r="M475" s="14">
        <f t="shared" si="37"/>
        <v>35183.01017293999</v>
      </c>
      <c r="N475" s="14">
        <f t="shared" si="37"/>
        <v>35183.01017293999</v>
      </c>
      <c r="O475" s="14">
        <f t="shared" si="37"/>
        <v>-7950.0508646999042</v>
      </c>
      <c r="P475" s="14"/>
      <c r="Q475" s="14"/>
      <c r="R475" s="14"/>
      <c r="S475" s="14"/>
    </row>
    <row r="476" spans="1:19">
      <c r="A476" s="11" t="s">
        <v>361</v>
      </c>
      <c r="B476" s="11">
        <v>6400</v>
      </c>
      <c r="C476" s="13" t="s">
        <v>302</v>
      </c>
      <c r="D476" s="13" t="s">
        <v>193</v>
      </c>
      <c r="E476" s="13">
        <v>1860</v>
      </c>
      <c r="F476" s="13">
        <v>40952.084999999999</v>
      </c>
      <c r="G476" s="13">
        <v>1353.2169999999999</v>
      </c>
      <c r="H476" s="13">
        <v>53592.831000000006</v>
      </c>
      <c r="I476" s="13">
        <v>54946.048000000003</v>
      </c>
      <c r="J476" s="13">
        <f t="shared" si="36"/>
        <v>-13993.963000000003</v>
      </c>
      <c r="K476" s="13">
        <f t="shared" si="37"/>
        <v>22017.25</v>
      </c>
      <c r="L476" s="13">
        <f t="shared" si="37"/>
        <v>727.53602150537631</v>
      </c>
      <c r="M476" s="13">
        <f t="shared" si="37"/>
        <v>28813.350000000002</v>
      </c>
      <c r="N476" s="13">
        <f t="shared" si="37"/>
        <v>29540.886021505379</v>
      </c>
      <c r="O476" s="13">
        <f t="shared" si="37"/>
        <v>-7523.6360215053783</v>
      </c>
      <c r="P476" s="14"/>
      <c r="Q476" s="14"/>
      <c r="R476" s="14"/>
      <c r="S476" s="14"/>
    </row>
    <row r="477" spans="1:19">
      <c r="A477" t="s">
        <v>361</v>
      </c>
      <c r="B477">
        <v>8614</v>
      </c>
      <c r="C477" s="14" t="s">
        <v>303</v>
      </c>
      <c r="D477" s="14" t="s">
        <v>214</v>
      </c>
      <c r="E477" s="14">
        <v>1810</v>
      </c>
      <c r="F477" s="14">
        <v>55389.627999999997</v>
      </c>
      <c r="G477" s="14">
        <v>0</v>
      </c>
      <c r="H477" s="14">
        <v>67110.441000000006</v>
      </c>
      <c r="I477" s="14">
        <v>67110.441000000006</v>
      </c>
      <c r="J477" s="14">
        <f t="shared" si="36"/>
        <v>-11720.813000000009</v>
      </c>
      <c r="K477" s="14">
        <f t="shared" si="37"/>
        <v>30602.004419889501</v>
      </c>
      <c r="L477" s="14">
        <f t="shared" si="37"/>
        <v>0</v>
      </c>
      <c r="M477" s="14">
        <f t="shared" si="37"/>
        <v>37077.591712707188</v>
      </c>
      <c r="N477" s="14">
        <f t="shared" si="37"/>
        <v>37077.591712707188</v>
      </c>
      <c r="O477" s="14">
        <f t="shared" si="37"/>
        <v>-6475.587292817685</v>
      </c>
      <c r="P477" s="14"/>
      <c r="Q477" s="14"/>
      <c r="R477" s="14"/>
      <c r="S477" s="14"/>
    </row>
    <row r="478" spans="1:19">
      <c r="A478" s="11" t="s">
        <v>361</v>
      </c>
      <c r="B478" s="11">
        <v>3714</v>
      </c>
      <c r="C478" s="13" t="s">
        <v>304</v>
      </c>
      <c r="D478" s="13" t="s">
        <v>172</v>
      </c>
      <c r="E478" s="13">
        <v>1666</v>
      </c>
      <c r="F478" s="13">
        <v>28541.06</v>
      </c>
      <c r="G478" s="13">
        <v>1253.328</v>
      </c>
      <c r="H478" s="13">
        <v>45534.743999999999</v>
      </c>
      <c r="I478" s="13">
        <v>46788.072</v>
      </c>
      <c r="J478" s="13">
        <f t="shared" si="36"/>
        <v>-18247.011999999999</v>
      </c>
      <c r="K478" s="13">
        <f t="shared" si="37"/>
        <v>17131.488595438175</v>
      </c>
      <c r="L478" s="13">
        <f t="shared" si="37"/>
        <v>752.29771908763496</v>
      </c>
      <c r="M478" s="13">
        <f t="shared" si="37"/>
        <v>27331.779111644657</v>
      </c>
      <c r="N478" s="13">
        <f t="shared" si="37"/>
        <v>28084.076830732294</v>
      </c>
      <c r="O478" s="13">
        <f t="shared" si="37"/>
        <v>-10952.588235294117</v>
      </c>
      <c r="P478" s="14"/>
      <c r="Q478" s="14"/>
      <c r="R478" s="14"/>
      <c r="S478" s="14"/>
    </row>
    <row r="479" spans="1:19">
      <c r="A479" t="s">
        <v>361</v>
      </c>
      <c r="B479">
        <v>2506</v>
      </c>
      <c r="C479" s="14" t="s">
        <v>305</v>
      </c>
      <c r="D479" s="14" t="s">
        <v>162</v>
      </c>
      <c r="E479" s="14">
        <v>1354</v>
      </c>
      <c r="F479" s="14">
        <v>23792.897000000001</v>
      </c>
      <c r="G479" s="14">
        <v>0</v>
      </c>
      <c r="H479" s="14">
        <v>24428.289000000001</v>
      </c>
      <c r="I479" s="14">
        <v>24428.289000000001</v>
      </c>
      <c r="J479" s="14">
        <f t="shared" si="36"/>
        <v>-635.39199999999983</v>
      </c>
      <c r="K479" s="14">
        <f t="shared" si="37"/>
        <v>17572.302067946825</v>
      </c>
      <c r="L479" s="14">
        <f t="shared" si="37"/>
        <v>0</v>
      </c>
      <c r="M479" s="14">
        <f t="shared" si="37"/>
        <v>18041.572378138848</v>
      </c>
      <c r="N479" s="14">
        <f t="shared" si="37"/>
        <v>18041.572378138848</v>
      </c>
      <c r="O479" s="14">
        <f t="shared" si="37"/>
        <v>-469.27031019202354</v>
      </c>
      <c r="P479" s="14"/>
      <c r="Q479" s="14"/>
      <c r="R479" s="14"/>
      <c r="S479" s="14"/>
    </row>
    <row r="480" spans="1:19">
      <c r="A480" s="11" t="s">
        <v>361</v>
      </c>
      <c r="B480" s="11">
        <v>5508</v>
      </c>
      <c r="C480" s="13" t="s">
        <v>306</v>
      </c>
      <c r="D480" s="13" t="s">
        <v>184</v>
      </c>
      <c r="E480" s="13">
        <v>1226</v>
      </c>
      <c r="F480" s="13">
        <v>28469.995000000003</v>
      </c>
      <c r="G480" s="13">
        <v>1.6870000000000001</v>
      </c>
      <c r="H480" s="13">
        <v>52606.729000000007</v>
      </c>
      <c r="I480" s="13">
        <v>52608.416000000005</v>
      </c>
      <c r="J480" s="13">
        <f t="shared" si="36"/>
        <v>-24138.421000000002</v>
      </c>
      <c r="K480" s="13">
        <f t="shared" si="37"/>
        <v>23221.855628058729</v>
      </c>
      <c r="L480" s="13">
        <f t="shared" si="37"/>
        <v>1.3760195758564437</v>
      </c>
      <c r="M480" s="13">
        <f t="shared" si="37"/>
        <v>42909.240619902128</v>
      </c>
      <c r="N480" s="13">
        <f t="shared" si="37"/>
        <v>42910.616639477979</v>
      </c>
      <c r="O480" s="13">
        <f t="shared" si="37"/>
        <v>-19688.761011419254</v>
      </c>
      <c r="P480" s="14"/>
      <c r="Q480" s="14"/>
      <c r="R480" s="14"/>
      <c r="S480" s="14"/>
    </row>
    <row r="481" spans="1:19">
      <c r="A481" t="s">
        <v>361</v>
      </c>
      <c r="B481">
        <v>3711</v>
      </c>
      <c r="C481" s="14" t="s">
        <v>307</v>
      </c>
      <c r="D481" s="14" t="s">
        <v>170</v>
      </c>
      <c r="E481" s="14">
        <v>1211</v>
      </c>
      <c r="F481" s="14">
        <v>31832.969000000001</v>
      </c>
      <c r="G481" s="14">
        <v>0</v>
      </c>
      <c r="H481" s="14">
        <v>32393.072999999997</v>
      </c>
      <c r="I481" s="14">
        <v>32393.072999999997</v>
      </c>
      <c r="J481" s="14">
        <f t="shared" si="36"/>
        <v>-560.10399999999572</v>
      </c>
      <c r="K481" s="14">
        <f t="shared" si="37"/>
        <v>26286.514450867053</v>
      </c>
      <c r="L481" s="14">
        <f t="shared" si="37"/>
        <v>0</v>
      </c>
      <c r="M481" s="14">
        <f t="shared" si="37"/>
        <v>26749.028075970269</v>
      </c>
      <c r="N481" s="14">
        <f t="shared" si="37"/>
        <v>26749.028075970269</v>
      </c>
      <c r="O481" s="14">
        <f t="shared" si="37"/>
        <v>-462.5136251032169</v>
      </c>
      <c r="P481" s="14"/>
      <c r="Q481" s="14"/>
      <c r="R481" s="14"/>
      <c r="S481" s="14"/>
    </row>
    <row r="482" spans="1:19">
      <c r="A482" s="11" t="s">
        <v>361</v>
      </c>
      <c r="B482" s="11">
        <v>8721</v>
      </c>
      <c r="C482" s="13" t="s">
        <v>308</v>
      </c>
      <c r="D482" s="13" t="s">
        <v>220</v>
      </c>
      <c r="E482" s="13">
        <v>1164</v>
      </c>
      <c r="F482" s="13">
        <v>86980.411999999997</v>
      </c>
      <c r="G482" s="13">
        <v>0</v>
      </c>
      <c r="H482" s="13">
        <v>128760.981</v>
      </c>
      <c r="I482" s="13">
        <v>128760.981</v>
      </c>
      <c r="J482" s="13">
        <f t="shared" si="36"/>
        <v>-41780.569000000003</v>
      </c>
      <c r="K482" s="13">
        <f t="shared" si="37"/>
        <v>74725.43986254296</v>
      </c>
      <c r="L482" s="13">
        <f t="shared" si="37"/>
        <v>0</v>
      </c>
      <c r="M482" s="13">
        <f t="shared" si="37"/>
        <v>110619.39948453609</v>
      </c>
      <c r="N482" s="13">
        <f t="shared" si="37"/>
        <v>110619.39948453609</v>
      </c>
      <c r="O482" s="13">
        <f t="shared" si="37"/>
        <v>-35893.959621993134</v>
      </c>
      <c r="P482" s="14"/>
      <c r="Q482" s="14"/>
      <c r="R482" s="14"/>
      <c r="S482" s="14"/>
    </row>
    <row r="483" spans="1:19">
      <c r="A483" t="s">
        <v>361</v>
      </c>
      <c r="B483">
        <v>4607</v>
      </c>
      <c r="C483" s="14" t="s">
        <v>310</v>
      </c>
      <c r="D483" s="14" t="s">
        <v>178</v>
      </c>
      <c r="E483" s="14">
        <v>1131</v>
      </c>
      <c r="F483" s="14">
        <v>50379.603000000003</v>
      </c>
      <c r="G483" s="14">
        <v>0</v>
      </c>
      <c r="H483" s="14">
        <v>78283.634999999995</v>
      </c>
      <c r="I483" s="14">
        <v>78283.634999999995</v>
      </c>
      <c r="J483" s="14">
        <f t="shared" si="36"/>
        <v>-27904.031999999992</v>
      </c>
      <c r="K483" s="14">
        <f t="shared" si="37"/>
        <v>44544.299734748012</v>
      </c>
      <c r="L483" s="14">
        <f t="shared" si="37"/>
        <v>0</v>
      </c>
      <c r="M483" s="14">
        <f t="shared" si="37"/>
        <v>69216.299734748012</v>
      </c>
      <c r="N483" s="14">
        <f t="shared" si="37"/>
        <v>69216.299734748012</v>
      </c>
      <c r="O483" s="14">
        <f t="shared" si="37"/>
        <v>-24671.999999999993</v>
      </c>
      <c r="P483" s="14"/>
      <c r="Q483" s="14"/>
      <c r="R483" s="14"/>
      <c r="S483" s="14"/>
    </row>
    <row r="484" spans="1:19">
      <c r="A484" s="11" t="s">
        <v>361</v>
      </c>
      <c r="B484" s="11">
        <v>6513</v>
      </c>
      <c r="C484" s="13" t="s">
        <v>309</v>
      </c>
      <c r="D484" s="13" t="s">
        <v>194</v>
      </c>
      <c r="E484" s="13">
        <v>1119</v>
      </c>
      <c r="F484" s="13">
        <v>29685.634000000002</v>
      </c>
      <c r="G484" s="13">
        <v>2686.5549999999998</v>
      </c>
      <c r="H484" s="13">
        <v>43567.270999999993</v>
      </c>
      <c r="I484" s="13">
        <v>46253.825999999994</v>
      </c>
      <c r="J484" s="13">
        <f t="shared" si="36"/>
        <v>-16568.191999999992</v>
      </c>
      <c r="K484" s="13">
        <f t="shared" ref="K484:O520" si="38">(F484/$E484)*1000</f>
        <v>26528.716711349422</v>
      </c>
      <c r="L484" s="13">
        <f t="shared" si="38"/>
        <v>2400.8534405719392</v>
      </c>
      <c r="M484" s="13">
        <f t="shared" si="38"/>
        <v>38934.111706881144</v>
      </c>
      <c r="N484" s="13">
        <f t="shared" si="38"/>
        <v>41334.965147453076</v>
      </c>
      <c r="O484" s="13">
        <f t="shared" si="38"/>
        <v>-14806.248436103657</v>
      </c>
      <c r="P484" s="14"/>
      <c r="Q484" s="14"/>
      <c r="R484" s="14"/>
      <c r="S484" s="14"/>
    </row>
    <row r="485" spans="1:19">
      <c r="A485" t="s">
        <v>361</v>
      </c>
      <c r="B485">
        <v>4100</v>
      </c>
      <c r="C485" s="14" t="s">
        <v>311</v>
      </c>
      <c r="D485" s="14" t="s">
        <v>174</v>
      </c>
      <c r="E485" s="14">
        <v>956</v>
      </c>
      <c r="F485" s="14">
        <v>26220.926999999996</v>
      </c>
      <c r="G485" s="14">
        <v>2805.366</v>
      </c>
      <c r="H485" s="14">
        <v>32959.328999999998</v>
      </c>
      <c r="I485" s="14">
        <v>35764.695</v>
      </c>
      <c r="J485" s="14">
        <f t="shared" si="36"/>
        <v>-9543.7680000000037</v>
      </c>
      <c r="K485" s="14">
        <f t="shared" si="38"/>
        <v>27427.747907949786</v>
      </c>
      <c r="L485" s="14">
        <f t="shared" si="38"/>
        <v>2934.4832635983266</v>
      </c>
      <c r="M485" s="14">
        <f t="shared" si="38"/>
        <v>34476.285564853555</v>
      </c>
      <c r="N485" s="14">
        <f t="shared" si="38"/>
        <v>37410.768828451888</v>
      </c>
      <c r="O485" s="14">
        <f t="shared" si="38"/>
        <v>-9983.0209205020965</v>
      </c>
      <c r="P485" s="14"/>
      <c r="Q485" s="14"/>
      <c r="R485" s="14"/>
      <c r="S485" s="14"/>
    </row>
    <row r="486" spans="1:19">
      <c r="A486" s="11" t="s">
        <v>361</v>
      </c>
      <c r="B486" s="11">
        <v>5604</v>
      </c>
      <c r="C486" s="13" t="s">
        <v>312</v>
      </c>
      <c r="D486" s="13" t="s">
        <v>185</v>
      </c>
      <c r="E486" s="13">
        <v>928</v>
      </c>
      <c r="F486" s="13">
        <v>21818.409</v>
      </c>
      <c r="G486" s="13">
        <v>1656.537</v>
      </c>
      <c r="H486" s="13">
        <v>33553.027999999998</v>
      </c>
      <c r="I486" s="13">
        <v>35209.564999999995</v>
      </c>
      <c r="J486" s="13">
        <f t="shared" si="36"/>
        <v>-13391.155999999995</v>
      </c>
      <c r="K486" s="13">
        <f t="shared" si="38"/>
        <v>23511.216594827587</v>
      </c>
      <c r="L486" s="13">
        <f t="shared" si="38"/>
        <v>1785.061422413793</v>
      </c>
      <c r="M486" s="13">
        <f t="shared" si="38"/>
        <v>36156.280172413797</v>
      </c>
      <c r="N486" s="13">
        <f t="shared" si="38"/>
        <v>37941.341594827587</v>
      </c>
      <c r="O486" s="13">
        <f t="shared" si="38"/>
        <v>-14430.124999999995</v>
      </c>
      <c r="P486" s="14"/>
      <c r="Q486" s="14"/>
      <c r="R486" s="14"/>
      <c r="S486" s="14"/>
    </row>
    <row r="487" spans="1:19">
      <c r="A487" t="s">
        <v>361</v>
      </c>
      <c r="B487">
        <v>6612</v>
      </c>
      <c r="C487" s="14" t="s">
        <v>314</v>
      </c>
      <c r="D487" s="14" t="s">
        <v>200</v>
      </c>
      <c r="E487" s="14">
        <v>867</v>
      </c>
      <c r="F487" s="14">
        <v>27805.179</v>
      </c>
      <c r="G487" s="14">
        <v>0</v>
      </c>
      <c r="H487" s="14">
        <v>34448.719000000005</v>
      </c>
      <c r="I487" s="14">
        <v>34448.719000000005</v>
      </c>
      <c r="J487" s="14">
        <f t="shared" si="36"/>
        <v>-6643.5400000000045</v>
      </c>
      <c r="K487" s="14">
        <f t="shared" si="38"/>
        <v>32070.564013840831</v>
      </c>
      <c r="L487" s="14">
        <f t="shared" si="38"/>
        <v>0</v>
      </c>
      <c r="M487" s="14">
        <f t="shared" si="38"/>
        <v>39733.239907727802</v>
      </c>
      <c r="N487" s="14">
        <f t="shared" si="38"/>
        <v>39733.239907727802</v>
      </c>
      <c r="O487" s="14">
        <f t="shared" si="38"/>
        <v>-7662.6758938869716</v>
      </c>
      <c r="P487" s="14"/>
      <c r="Q487" s="14"/>
      <c r="R487" s="14"/>
      <c r="S487" s="14"/>
    </row>
    <row r="488" spans="1:19">
      <c r="A488" s="11" t="s">
        <v>361</v>
      </c>
      <c r="B488" s="11">
        <v>3709</v>
      </c>
      <c r="C488" s="13" t="s">
        <v>313</v>
      </c>
      <c r="D488" s="13" t="s">
        <v>168</v>
      </c>
      <c r="E488" s="13">
        <v>840</v>
      </c>
      <c r="F488" s="13">
        <v>1089.1610000000001</v>
      </c>
      <c r="G488" s="13">
        <v>0</v>
      </c>
      <c r="H488" s="13">
        <v>1747.136</v>
      </c>
      <c r="I488" s="13">
        <v>1747.136</v>
      </c>
      <c r="J488" s="13">
        <f t="shared" si="36"/>
        <v>-657.97499999999991</v>
      </c>
      <c r="K488" s="13">
        <f t="shared" si="38"/>
        <v>1296.6202380952382</v>
      </c>
      <c r="L488" s="13">
        <f t="shared" si="38"/>
        <v>0</v>
      </c>
      <c r="M488" s="13">
        <f t="shared" si="38"/>
        <v>2079.9238095238093</v>
      </c>
      <c r="N488" s="13">
        <f t="shared" si="38"/>
        <v>2079.9238095238093</v>
      </c>
      <c r="O488" s="13">
        <f t="shared" si="38"/>
        <v>-783.30357142857133</v>
      </c>
      <c r="P488" s="14"/>
      <c r="Q488" s="14"/>
      <c r="R488" s="14"/>
      <c r="S488" s="14"/>
    </row>
    <row r="489" spans="1:19">
      <c r="A489" t="s">
        <v>361</v>
      </c>
      <c r="B489">
        <v>8710</v>
      </c>
      <c r="C489" s="14" t="s">
        <v>315</v>
      </c>
      <c r="D489" s="14" t="s">
        <v>215</v>
      </c>
      <c r="E489" s="14">
        <v>818</v>
      </c>
      <c r="F489" s="14">
        <v>48333.178</v>
      </c>
      <c r="G489" s="14">
        <v>7272.2060000000001</v>
      </c>
      <c r="H489" s="14">
        <v>49007.212000000007</v>
      </c>
      <c r="I489" s="14">
        <v>56279.418000000005</v>
      </c>
      <c r="J489" s="14">
        <f t="shared" si="36"/>
        <v>-7946.2400000000052</v>
      </c>
      <c r="K489" s="14">
        <f t="shared" si="38"/>
        <v>59087.014669926655</v>
      </c>
      <c r="L489" s="14">
        <f t="shared" si="38"/>
        <v>8890.2273838630808</v>
      </c>
      <c r="M489" s="14">
        <f t="shared" si="38"/>
        <v>59911.017114914437</v>
      </c>
      <c r="N489" s="14">
        <f t="shared" si="38"/>
        <v>68801.244498777509</v>
      </c>
      <c r="O489" s="14">
        <f t="shared" si="38"/>
        <v>-9714.2298288508609</v>
      </c>
      <c r="P489" s="14"/>
      <c r="Q489" s="14"/>
      <c r="R489" s="14"/>
      <c r="S489" s="14"/>
    </row>
    <row r="490" spans="1:19">
      <c r="A490" s="11" t="s">
        <v>361</v>
      </c>
      <c r="B490" s="11">
        <v>8508</v>
      </c>
      <c r="C490" s="13" t="s">
        <v>316</v>
      </c>
      <c r="D490" s="13" t="s">
        <v>210</v>
      </c>
      <c r="E490" s="13">
        <v>814</v>
      </c>
      <c r="F490" s="13">
        <v>23869.66</v>
      </c>
      <c r="G490" s="13">
        <v>0</v>
      </c>
      <c r="H490" s="13">
        <v>30323.37</v>
      </c>
      <c r="I490" s="13">
        <v>30323.37</v>
      </c>
      <c r="J490" s="13">
        <f t="shared" si="36"/>
        <v>-6453.7099999999991</v>
      </c>
      <c r="K490" s="13">
        <f t="shared" si="38"/>
        <v>29323.906633906634</v>
      </c>
      <c r="L490" s="13">
        <f t="shared" si="38"/>
        <v>0</v>
      </c>
      <c r="M490" s="13">
        <f t="shared" si="38"/>
        <v>37252.297297297293</v>
      </c>
      <c r="N490" s="13">
        <f t="shared" si="38"/>
        <v>37252.297297297293</v>
      </c>
      <c r="O490" s="13">
        <f t="shared" si="38"/>
        <v>-7928.3906633906627</v>
      </c>
      <c r="P490" s="14"/>
      <c r="Q490" s="14"/>
      <c r="R490" s="14"/>
      <c r="S490" s="14"/>
    </row>
    <row r="491" spans="1:19">
      <c r="A491" t="s">
        <v>361</v>
      </c>
      <c r="B491">
        <v>6515</v>
      </c>
      <c r="C491" s="14" t="s">
        <v>318</v>
      </c>
      <c r="D491" s="14" t="s">
        <v>195</v>
      </c>
      <c r="E491" s="14">
        <v>704</v>
      </c>
      <c r="F491" s="14">
        <v>19704.941999999999</v>
      </c>
      <c r="G491" s="14">
        <v>0</v>
      </c>
      <c r="H491" s="14">
        <v>23328.682000000001</v>
      </c>
      <c r="I491" s="14">
        <v>23328.682000000001</v>
      </c>
      <c r="J491" s="14">
        <f t="shared" si="36"/>
        <v>-3623.7400000000016</v>
      </c>
      <c r="K491" s="14">
        <f t="shared" si="38"/>
        <v>27989.97443181818</v>
      </c>
      <c r="L491" s="14">
        <f t="shared" si="38"/>
        <v>0</v>
      </c>
      <c r="M491" s="14">
        <f t="shared" si="38"/>
        <v>33137.33238636364</v>
      </c>
      <c r="N491" s="14">
        <f t="shared" si="38"/>
        <v>33137.33238636364</v>
      </c>
      <c r="O491" s="14">
        <f t="shared" si="38"/>
        <v>-5147.3579545454568</v>
      </c>
      <c r="P491" s="14"/>
      <c r="Q491" s="14"/>
      <c r="R491" s="14"/>
      <c r="S491" s="14"/>
    </row>
    <row r="492" spans="1:19">
      <c r="A492" s="11" t="s">
        <v>361</v>
      </c>
      <c r="B492" s="11">
        <v>8722</v>
      </c>
      <c r="C492" s="13" t="s">
        <v>317</v>
      </c>
      <c r="D492" s="13" t="s">
        <v>221</v>
      </c>
      <c r="E492" s="13">
        <v>694</v>
      </c>
      <c r="F492" s="13">
        <v>22631.420999999998</v>
      </c>
      <c r="G492" s="13">
        <v>0</v>
      </c>
      <c r="H492" s="13">
        <v>37042.431000000004</v>
      </c>
      <c r="I492" s="13">
        <v>37042.431000000004</v>
      </c>
      <c r="J492" s="13">
        <f t="shared" si="36"/>
        <v>-14411.010000000006</v>
      </c>
      <c r="K492" s="13">
        <f t="shared" si="38"/>
        <v>32610.116714697404</v>
      </c>
      <c r="L492" s="13">
        <f t="shared" si="38"/>
        <v>0</v>
      </c>
      <c r="M492" s="13">
        <f t="shared" si="38"/>
        <v>53375.260806916427</v>
      </c>
      <c r="N492" s="13">
        <f t="shared" si="38"/>
        <v>53375.260806916427</v>
      </c>
      <c r="O492" s="13">
        <f t="shared" si="38"/>
        <v>-20765.144092219027</v>
      </c>
      <c r="P492" s="14"/>
      <c r="Q492" s="14"/>
      <c r="R492" s="14"/>
      <c r="S492" s="14"/>
    </row>
    <row r="493" spans="1:19">
      <c r="A493" t="s">
        <v>361</v>
      </c>
      <c r="B493">
        <v>3511</v>
      </c>
      <c r="C493" s="14" t="s">
        <v>320</v>
      </c>
      <c r="D493" s="14" t="s">
        <v>166</v>
      </c>
      <c r="E493" s="14">
        <v>687</v>
      </c>
      <c r="F493" s="14">
        <v>20499.903999999999</v>
      </c>
      <c r="G493" s="14">
        <v>0</v>
      </c>
      <c r="H493" s="14">
        <v>23505.249</v>
      </c>
      <c r="I493" s="14">
        <v>23505.249</v>
      </c>
      <c r="J493" s="14">
        <f t="shared" si="36"/>
        <v>-3005.3450000000012</v>
      </c>
      <c r="K493" s="14">
        <f t="shared" si="38"/>
        <v>29839.743813682679</v>
      </c>
      <c r="L493" s="14">
        <f t="shared" si="38"/>
        <v>0</v>
      </c>
      <c r="M493" s="14">
        <f t="shared" si="38"/>
        <v>34214.336244541482</v>
      </c>
      <c r="N493" s="14">
        <f t="shared" si="38"/>
        <v>34214.336244541482</v>
      </c>
      <c r="O493" s="14">
        <f t="shared" si="38"/>
        <v>-4374.5924308588083</v>
      </c>
      <c r="P493" s="14"/>
      <c r="Q493" s="14"/>
      <c r="R493" s="14"/>
      <c r="S493" s="14"/>
    </row>
    <row r="494" spans="1:19">
      <c r="A494" s="11" t="s">
        <v>361</v>
      </c>
      <c r="B494" s="11">
        <v>3811</v>
      </c>
      <c r="C494" s="13" t="s">
        <v>322</v>
      </c>
      <c r="D494" s="13" t="s">
        <v>173</v>
      </c>
      <c r="E494" s="13">
        <v>665</v>
      </c>
      <c r="F494" s="13">
        <v>24022.314000000002</v>
      </c>
      <c r="G494" s="13">
        <v>0</v>
      </c>
      <c r="H494" s="13">
        <v>51356.176999999996</v>
      </c>
      <c r="I494" s="13">
        <v>51356.176999999996</v>
      </c>
      <c r="J494" s="13">
        <f t="shared" si="36"/>
        <v>-27333.862999999994</v>
      </c>
      <c r="K494" s="13">
        <f t="shared" si="38"/>
        <v>36123.780451127823</v>
      </c>
      <c r="L494" s="13">
        <f t="shared" si="38"/>
        <v>0</v>
      </c>
      <c r="M494" s="13">
        <f t="shared" si="38"/>
        <v>77227.333834586461</v>
      </c>
      <c r="N494" s="13">
        <f t="shared" si="38"/>
        <v>77227.333834586461</v>
      </c>
      <c r="O494" s="13">
        <f t="shared" si="38"/>
        <v>-41103.553383458639</v>
      </c>
      <c r="P494" s="14"/>
      <c r="Q494" s="14"/>
      <c r="R494" s="14"/>
      <c r="S494" s="14"/>
    </row>
    <row r="495" spans="1:19">
      <c r="A495" t="s">
        <v>361</v>
      </c>
      <c r="B495">
        <v>7502</v>
      </c>
      <c r="C495" s="14" t="s">
        <v>319</v>
      </c>
      <c r="D495" s="14" t="s">
        <v>205</v>
      </c>
      <c r="E495" s="14">
        <v>665</v>
      </c>
      <c r="F495" s="14">
        <v>9559.1419999999998</v>
      </c>
      <c r="G495" s="14">
        <v>0</v>
      </c>
      <c r="H495" s="14">
        <v>17550.042999999998</v>
      </c>
      <c r="I495" s="14">
        <v>17550.042999999998</v>
      </c>
      <c r="J495" s="14">
        <f t="shared" si="36"/>
        <v>-7990.900999999998</v>
      </c>
      <c r="K495" s="14">
        <f t="shared" si="38"/>
        <v>14374.64962406015</v>
      </c>
      <c r="L495" s="14">
        <f t="shared" si="38"/>
        <v>0</v>
      </c>
      <c r="M495" s="14">
        <f t="shared" si="38"/>
        <v>26391.042105263154</v>
      </c>
      <c r="N495" s="14">
        <f t="shared" si="38"/>
        <v>26391.042105263154</v>
      </c>
      <c r="O495" s="14">
        <f t="shared" si="38"/>
        <v>-12016.392481203004</v>
      </c>
      <c r="P495" s="14"/>
      <c r="Q495" s="14"/>
      <c r="R495" s="14"/>
      <c r="S495" s="14"/>
    </row>
    <row r="496" spans="1:19">
      <c r="A496" s="11" t="s">
        <v>361</v>
      </c>
      <c r="B496" s="11">
        <v>8509</v>
      </c>
      <c r="C496" s="13" t="s">
        <v>321</v>
      </c>
      <c r="D496" s="13" t="s">
        <v>211</v>
      </c>
      <c r="E496" s="13">
        <v>641</v>
      </c>
      <c r="F496" s="13">
        <v>25603.665000000001</v>
      </c>
      <c r="G496" s="13">
        <v>45.51</v>
      </c>
      <c r="H496" s="13">
        <v>41364.408000000003</v>
      </c>
      <c r="I496" s="13">
        <v>41409.918000000005</v>
      </c>
      <c r="J496" s="13">
        <f t="shared" si="36"/>
        <v>-15806.253000000004</v>
      </c>
      <c r="K496" s="13">
        <f t="shared" si="38"/>
        <v>39943.315132605305</v>
      </c>
      <c r="L496" s="13">
        <f t="shared" si="38"/>
        <v>70.998439937597496</v>
      </c>
      <c r="M496" s="13">
        <f t="shared" si="38"/>
        <v>64531.057722308899</v>
      </c>
      <c r="N496" s="13">
        <f t="shared" si="38"/>
        <v>64602.056162246496</v>
      </c>
      <c r="O496" s="13">
        <f t="shared" si="38"/>
        <v>-24658.741029641191</v>
      </c>
      <c r="P496" s="14"/>
      <c r="Q496" s="14"/>
      <c r="R496" s="14"/>
      <c r="S496" s="14"/>
    </row>
    <row r="497" spans="1:19">
      <c r="A497" t="s">
        <v>361</v>
      </c>
      <c r="B497">
        <v>8720</v>
      </c>
      <c r="C497" s="14" t="s">
        <v>323</v>
      </c>
      <c r="D497" s="14" t="s">
        <v>219</v>
      </c>
      <c r="E497" s="14">
        <v>576</v>
      </c>
      <c r="F497" s="14">
        <v>29971.857</v>
      </c>
      <c r="G497" s="14">
        <v>858.17499999999995</v>
      </c>
      <c r="H497" s="14">
        <v>56444.072000000007</v>
      </c>
      <c r="I497" s="14">
        <v>57302.24700000001</v>
      </c>
      <c r="J497" s="14">
        <f t="shared" si="36"/>
        <v>-27330.39000000001</v>
      </c>
      <c r="K497" s="14">
        <f t="shared" si="38"/>
        <v>52034.473958333336</v>
      </c>
      <c r="L497" s="14">
        <f t="shared" si="38"/>
        <v>1489.8871527777778</v>
      </c>
      <c r="M497" s="14">
        <f t="shared" si="38"/>
        <v>97993.180555555562</v>
      </c>
      <c r="N497" s="14">
        <f t="shared" si="38"/>
        <v>99483.067708333358</v>
      </c>
      <c r="O497" s="14">
        <f t="shared" si="38"/>
        <v>-47448.593750000015</v>
      </c>
      <c r="P497" s="14"/>
      <c r="Q497" s="14"/>
      <c r="R497" s="14"/>
      <c r="S497" s="14"/>
    </row>
    <row r="498" spans="1:19">
      <c r="A498" s="11" t="s">
        <v>361</v>
      </c>
      <c r="B498" s="11">
        <v>8719</v>
      </c>
      <c r="C498" s="13" t="s">
        <v>325</v>
      </c>
      <c r="D498" s="13" t="s">
        <v>218</v>
      </c>
      <c r="E498" s="13">
        <v>525</v>
      </c>
      <c r="F498" s="13">
        <v>86379.722999999998</v>
      </c>
      <c r="G498" s="13">
        <v>0</v>
      </c>
      <c r="H498" s="13">
        <v>96363.661999999997</v>
      </c>
      <c r="I498" s="13">
        <v>96363.661999999997</v>
      </c>
      <c r="J498" s="13">
        <f t="shared" si="36"/>
        <v>-9983.9389999999985</v>
      </c>
      <c r="K498" s="13">
        <f t="shared" si="38"/>
        <v>164532.8057142857</v>
      </c>
      <c r="L498" s="13">
        <f t="shared" si="38"/>
        <v>0</v>
      </c>
      <c r="M498" s="13">
        <f t="shared" si="38"/>
        <v>183549.83238095237</v>
      </c>
      <c r="N498" s="13">
        <f t="shared" si="38"/>
        <v>183549.83238095237</v>
      </c>
      <c r="O498" s="13">
        <f t="shared" si="38"/>
        <v>-19017.026666666661</v>
      </c>
      <c r="P498" s="14"/>
      <c r="Q498" s="14"/>
      <c r="R498" s="14"/>
      <c r="S498" s="14"/>
    </row>
    <row r="499" spans="1:19">
      <c r="A499" t="s">
        <v>361</v>
      </c>
      <c r="B499">
        <v>6709</v>
      </c>
      <c r="C499" s="14" t="s">
        <v>324</v>
      </c>
      <c r="D499" s="14" t="s">
        <v>202</v>
      </c>
      <c r="E499" s="14">
        <v>506</v>
      </c>
      <c r="F499" s="14">
        <v>15907.25</v>
      </c>
      <c r="G499" s="14">
        <v>1.3420000000000001</v>
      </c>
      <c r="H499" s="14">
        <v>34527.720999999998</v>
      </c>
      <c r="I499" s="14">
        <v>34529.062999999995</v>
      </c>
      <c r="J499" s="14">
        <f t="shared" si="36"/>
        <v>-18621.812999999995</v>
      </c>
      <c r="K499" s="14">
        <f t="shared" si="38"/>
        <v>31437.25296442688</v>
      </c>
      <c r="L499" s="14">
        <f t="shared" si="38"/>
        <v>2.6521739130434785</v>
      </c>
      <c r="M499" s="14">
        <f t="shared" si="38"/>
        <v>68236.602766798416</v>
      </c>
      <c r="N499" s="14">
        <f t="shared" si="38"/>
        <v>68239.254940711442</v>
      </c>
      <c r="O499" s="14">
        <f t="shared" si="38"/>
        <v>-36802.00197628457</v>
      </c>
      <c r="P499" s="14"/>
      <c r="Q499" s="14"/>
      <c r="R499" s="14"/>
      <c r="S499" s="14"/>
    </row>
    <row r="500" spans="1:19">
      <c r="A500" s="11" t="s">
        <v>361</v>
      </c>
      <c r="B500" s="11">
        <v>5609</v>
      </c>
      <c r="C500" s="13" t="s">
        <v>327</v>
      </c>
      <c r="D500" s="13" t="s">
        <v>186</v>
      </c>
      <c r="E500" s="13">
        <v>483</v>
      </c>
      <c r="F500" s="13">
        <v>10073.699000000001</v>
      </c>
      <c r="G500" s="13">
        <v>0</v>
      </c>
      <c r="H500" s="13">
        <v>20935.091</v>
      </c>
      <c r="I500" s="13">
        <v>20935.091</v>
      </c>
      <c r="J500" s="13">
        <f t="shared" si="36"/>
        <v>-10861.392</v>
      </c>
      <c r="K500" s="13">
        <f t="shared" si="38"/>
        <v>20856.519668737063</v>
      </c>
      <c r="L500" s="13">
        <f t="shared" si="38"/>
        <v>0</v>
      </c>
      <c r="M500" s="13">
        <f t="shared" si="38"/>
        <v>43343.873706004139</v>
      </c>
      <c r="N500" s="13">
        <f t="shared" si="38"/>
        <v>43343.873706004139</v>
      </c>
      <c r="O500" s="13">
        <f t="shared" si="38"/>
        <v>-22487.354037267083</v>
      </c>
      <c r="P500" s="14"/>
      <c r="Q500" s="14"/>
      <c r="R500" s="14"/>
      <c r="S500" s="14"/>
    </row>
    <row r="501" spans="1:19">
      <c r="A501" t="s">
        <v>361</v>
      </c>
      <c r="B501">
        <v>6607</v>
      </c>
      <c r="C501" s="14" t="s">
        <v>326</v>
      </c>
      <c r="D501" s="14" t="s">
        <v>198</v>
      </c>
      <c r="E501" s="14">
        <v>483</v>
      </c>
      <c r="F501" s="14">
        <v>10406.191000000001</v>
      </c>
      <c r="G501" s="14">
        <v>0</v>
      </c>
      <c r="H501" s="14">
        <v>20967.383999999998</v>
      </c>
      <c r="I501" s="14">
        <v>20967.383999999998</v>
      </c>
      <c r="J501" s="14">
        <f t="shared" si="36"/>
        <v>-10561.192999999997</v>
      </c>
      <c r="K501" s="14">
        <f t="shared" si="38"/>
        <v>21544.908902691514</v>
      </c>
      <c r="L501" s="14">
        <f t="shared" si="38"/>
        <v>0</v>
      </c>
      <c r="M501" s="14">
        <f t="shared" si="38"/>
        <v>43410.732919254653</v>
      </c>
      <c r="N501" s="14">
        <f t="shared" si="38"/>
        <v>43410.732919254653</v>
      </c>
      <c r="O501" s="14">
        <f t="shared" si="38"/>
        <v>-21865.824016563143</v>
      </c>
      <c r="P501" s="14"/>
      <c r="Q501" s="14"/>
      <c r="R501" s="14"/>
      <c r="S501" s="14"/>
    </row>
    <row r="502" spans="1:19">
      <c r="A502" s="11" t="s">
        <v>361</v>
      </c>
      <c r="B502" s="11">
        <v>6601</v>
      </c>
      <c r="C502" s="13" t="s">
        <v>328</v>
      </c>
      <c r="D502" s="13" t="s">
        <v>196</v>
      </c>
      <c r="E502" s="13">
        <v>449</v>
      </c>
      <c r="F502" s="13">
        <v>11722.293</v>
      </c>
      <c r="G502" s="13">
        <v>0</v>
      </c>
      <c r="H502" s="13">
        <v>22645.63</v>
      </c>
      <c r="I502" s="13">
        <v>22645.63</v>
      </c>
      <c r="J502" s="13">
        <f t="shared" si="36"/>
        <v>-10923.337000000001</v>
      </c>
      <c r="K502" s="13">
        <f t="shared" si="38"/>
        <v>26107.556792873052</v>
      </c>
      <c r="L502" s="13">
        <f t="shared" si="38"/>
        <v>0</v>
      </c>
      <c r="M502" s="13">
        <f t="shared" si="38"/>
        <v>50435.701559020046</v>
      </c>
      <c r="N502" s="13">
        <f t="shared" si="38"/>
        <v>50435.701559020046</v>
      </c>
      <c r="O502" s="13">
        <f t="shared" si="38"/>
        <v>-24328.144766146994</v>
      </c>
      <c r="P502" s="14"/>
      <c r="Q502" s="14"/>
      <c r="R502" s="14"/>
      <c r="S502" s="14"/>
    </row>
    <row r="503" spans="1:19">
      <c r="A503" t="s">
        <v>361</v>
      </c>
      <c r="B503">
        <v>4911</v>
      </c>
      <c r="C503" s="14" t="s">
        <v>329</v>
      </c>
      <c r="D503" s="14" t="s">
        <v>182</v>
      </c>
      <c r="E503" s="14">
        <v>424</v>
      </c>
      <c r="F503" s="14">
        <v>20250.37</v>
      </c>
      <c r="G503" s="14">
        <v>0</v>
      </c>
      <c r="H503" s="14">
        <v>27558.874</v>
      </c>
      <c r="I503" s="14">
        <v>27558.874</v>
      </c>
      <c r="J503" s="14">
        <f t="shared" si="36"/>
        <v>-7308.5040000000008</v>
      </c>
      <c r="K503" s="14">
        <f t="shared" si="38"/>
        <v>47760.306603773584</v>
      </c>
      <c r="L503" s="14">
        <f t="shared" si="38"/>
        <v>0</v>
      </c>
      <c r="M503" s="14">
        <f t="shared" si="38"/>
        <v>64997.344339622643</v>
      </c>
      <c r="N503" s="14">
        <f t="shared" si="38"/>
        <v>64997.344339622643</v>
      </c>
      <c r="O503" s="14">
        <f t="shared" si="38"/>
        <v>-17237.037735849059</v>
      </c>
      <c r="P503" s="14"/>
      <c r="Q503" s="14"/>
      <c r="R503" s="14"/>
      <c r="S503" s="14"/>
    </row>
    <row r="504" spans="1:19">
      <c r="A504" s="11" t="s">
        <v>361</v>
      </c>
      <c r="B504" s="11">
        <v>5612</v>
      </c>
      <c r="C504" s="13" t="s">
        <v>330</v>
      </c>
      <c r="D504" s="13" t="s">
        <v>188</v>
      </c>
      <c r="E504" s="13">
        <v>384</v>
      </c>
      <c r="F504" s="13">
        <v>10848.654999999999</v>
      </c>
      <c r="G504" s="13">
        <v>0</v>
      </c>
      <c r="H504" s="13">
        <v>31698.764999999999</v>
      </c>
      <c r="I504" s="13">
        <v>31698.764999999999</v>
      </c>
      <c r="J504" s="13">
        <f t="shared" si="36"/>
        <v>-20850.11</v>
      </c>
      <c r="K504" s="13">
        <f t="shared" si="38"/>
        <v>28251.705729166664</v>
      </c>
      <c r="L504" s="13">
        <f t="shared" si="38"/>
        <v>0</v>
      </c>
      <c r="M504" s="13">
        <f t="shared" si="38"/>
        <v>82548.8671875</v>
      </c>
      <c r="N504" s="13">
        <f t="shared" si="38"/>
        <v>82548.8671875</v>
      </c>
      <c r="O504" s="13">
        <f t="shared" si="38"/>
        <v>-54297.161458333336</v>
      </c>
      <c r="P504" s="14"/>
      <c r="Q504" s="14"/>
      <c r="R504" s="14"/>
      <c r="S504" s="14"/>
    </row>
    <row r="505" spans="1:19">
      <c r="A505" t="s">
        <v>361</v>
      </c>
      <c r="B505">
        <v>6602</v>
      </c>
      <c r="C505" s="14" t="s">
        <v>331</v>
      </c>
      <c r="D505" s="14" t="s">
        <v>197</v>
      </c>
      <c r="E505" s="14">
        <v>369</v>
      </c>
      <c r="F505" s="14">
        <v>8348.509</v>
      </c>
      <c r="G505" s="14">
        <v>0</v>
      </c>
      <c r="H505" s="14">
        <v>22420.825000000001</v>
      </c>
      <c r="I505" s="14">
        <v>22420.825000000001</v>
      </c>
      <c r="J505" s="14">
        <f t="shared" si="36"/>
        <v>-14072.316000000001</v>
      </c>
      <c r="K505" s="14">
        <f t="shared" si="38"/>
        <v>22624.685636856371</v>
      </c>
      <c r="L505" s="14">
        <f t="shared" si="38"/>
        <v>0</v>
      </c>
      <c r="M505" s="14">
        <f t="shared" si="38"/>
        <v>60761.043360433607</v>
      </c>
      <c r="N505" s="14">
        <f t="shared" si="38"/>
        <v>60761.043360433607</v>
      </c>
      <c r="O505" s="14">
        <f t="shared" si="38"/>
        <v>-38136.357723577239</v>
      </c>
      <c r="P505" s="14"/>
      <c r="Q505" s="14"/>
      <c r="R505" s="14"/>
      <c r="S505" s="14"/>
    </row>
    <row r="506" spans="1:19">
      <c r="A506" s="11" t="s">
        <v>361</v>
      </c>
      <c r="B506" s="11">
        <v>8610</v>
      </c>
      <c r="C506" s="13" t="s">
        <v>332</v>
      </c>
      <c r="D506" s="13" t="s">
        <v>212</v>
      </c>
      <c r="E506" s="13">
        <v>261</v>
      </c>
      <c r="F506" s="13">
        <v>6279.5429999999997</v>
      </c>
      <c r="G506" s="13">
        <v>0</v>
      </c>
      <c r="H506" s="13">
        <v>10967.824999999999</v>
      </c>
      <c r="I506" s="13">
        <v>10967.824999999999</v>
      </c>
      <c r="J506" s="13">
        <f t="shared" si="36"/>
        <v>-4688.2819999999992</v>
      </c>
      <c r="K506" s="13">
        <f t="shared" si="38"/>
        <v>24059.551724137928</v>
      </c>
      <c r="L506" s="13">
        <f t="shared" si="38"/>
        <v>0</v>
      </c>
      <c r="M506" s="13">
        <f t="shared" si="38"/>
        <v>42022.318007662834</v>
      </c>
      <c r="N506" s="13">
        <f t="shared" si="38"/>
        <v>42022.318007662834</v>
      </c>
      <c r="O506" s="13">
        <f t="shared" si="38"/>
        <v>-17962.766283524899</v>
      </c>
      <c r="P506" s="14"/>
      <c r="Q506" s="14"/>
      <c r="R506" s="14"/>
      <c r="S506" s="14"/>
    </row>
    <row r="507" spans="1:19">
      <c r="A507" t="s">
        <v>361</v>
      </c>
      <c r="B507">
        <v>4604</v>
      </c>
      <c r="C507" s="14" t="s">
        <v>333</v>
      </c>
      <c r="D507" s="14" t="s">
        <v>177</v>
      </c>
      <c r="E507" s="14">
        <v>255</v>
      </c>
      <c r="F507" s="14">
        <v>12732.195999999998</v>
      </c>
      <c r="G507" s="14">
        <v>575.81799999999998</v>
      </c>
      <c r="H507" s="14">
        <v>11932.737999999999</v>
      </c>
      <c r="I507" s="14">
        <v>12508.555999999999</v>
      </c>
      <c r="J507" s="14">
        <f t="shared" si="36"/>
        <v>223.63999999999942</v>
      </c>
      <c r="K507" s="14">
        <f t="shared" si="38"/>
        <v>49930.180392156857</v>
      </c>
      <c r="L507" s="14">
        <f t="shared" si="38"/>
        <v>2258.1098039215685</v>
      </c>
      <c r="M507" s="14">
        <f t="shared" si="38"/>
        <v>46795.050980392152</v>
      </c>
      <c r="N507" s="14">
        <f t="shared" si="38"/>
        <v>49053.160784313717</v>
      </c>
      <c r="O507" s="14">
        <f t="shared" si="38"/>
        <v>877.01960784313496</v>
      </c>
      <c r="P507" s="14"/>
      <c r="Q507" s="14"/>
      <c r="R507" s="14"/>
      <c r="S507" s="14"/>
    </row>
    <row r="508" spans="1:19">
      <c r="A508" s="11" t="s">
        <v>361</v>
      </c>
      <c r="B508" s="11">
        <v>1606</v>
      </c>
      <c r="C508" s="13" t="s">
        <v>334</v>
      </c>
      <c r="D508" s="13" t="s">
        <v>159</v>
      </c>
      <c r="E508" s="13">
        <v>244</v>
      </c>
      <c r="F508" s="13">
        <v>15075.667000000001</v>
      </c>
      <c r="G508" s="13">
        <v>3887.681</v>
      </c>
      <c r="H508" s="13">
        <v>22176.772000000001</v>
      </c>
      <c r="I508" s="13">
        <v>26064.453000000001</v>
      </c>
      <c r="J508" s="13">
        <f t="shared" si="36"/>
        <v>-10988.786</v>
      </c>
      <c r="K508" s="13">
        <f t="shared" si="38"/>
        <v>61785.520491803283</v>
      </c>
      <c r="L508" s="13">
        <f t="shared" si="38"/>
        <v>15933.118852459016</v>
      </c>
      <c r="M508" s="13">
        <f t="shared" si="38"/>
        <v>90888.409836065577</v>
      </c>
      <c r="N508" s="13">
        <f t="shared" si="38"/>
        <v>106821.52868852459</v>
      </c>
      <c r="O508" s="13">
        <f t="shared" si="38"/>
        <v>-45036.008196721312</v>
      </c>
      <c r="P508" s="14"/>
      <c r="Q508" s="14"/>
      <c r="R508" s="14"/>
      <c r="S508" s="14"/>
    </row>
    <row r="509" spans="1:19">
      <c r="A509" t="s">
        <v>361</v>
      </c>
      <c r="B509">
        <v>4502</v>
      </c>
      <c r="C509" s="14" t="s">
        <v>335</v>
      </c>
      <c r="D509" s="14" t="s">
        <v>176</v>
      </c>
      <c r="E509" s="14">
        <v>233</v>
      </c>
      <c r="F509" s="14">
        <v>10194.610999999999</v>
      </c>
      <c r="G509" s="14">
        <v>0</v>
      </c>
      <c r="H509" s="14">
        <v>30187.526999999995</v>
      </c>
      <c r="I509" s="14">
        <v>30187.526999999995</v>
      </c>
      <c r="J509" s="14">
        <f t="shared" si="36"/>
        <v>-19992.915999999997</v>
      </c>
      <c r="K509" s="14">
        <f t="shared" si="38"/>
        <v>43753.69527896995</v>
      </c>
      <c r="L509" s="14">
        <f t="shared" si="38"/>
        <v>0</v>
      </c>
      <c r="M509" s="14">
        <f t="shared" si="38"/>
        <v>129560.20171673816</v>
      </c>
      <c r="N509" s="14">
        <f t="shared" si="38"/>
        <v>129560.20171673816</v>
      </c>
      <c r="O509" s="14">
        <f t="shared" si="38"/>
        <v>-85806.506437768228</v>
      </c>
      <c r="P509" s="14"/>
      <c r="Q509" s="14"/>
      <c r="R509" s="14"/>
      <c r="S509" s="14"/>
    </row>
    <row r="510" spans="1:19">
      <c r="A510" s="11" t="s">
        <v>361</v>
      </c>
      <c r="B510" s="11">
        <v>4803</v>
      </c>
      <c r="C510" s="13" t="s">
        <v>337</v>
      </c>
      <c r="D510" s="13" t="s">
        <v>179</v>
      </c>
      <c r="E510" s="13">
        <v>215</v>
      </c>
      <c r="F510" s="13">
        <v>7185.0840000000007</v>
      </c>
      <c r="G510" s="13">
        <v>1007.712</v>
      </c>
      <c r="H510" s="13">
        <v>9721.6540000000005</v>
      </c>
      <c r="I510" s="13">
        <v>10729.366</v>
      </c>
      <c r="J510" s="13">
        <f t="shared" si="36"/>
        <v>-3544.2819999999992</v>
      </c>
      <c r="K510" s="13">
        <f t="shared" si="38"/>
        <v>33418.995348837212</v>
      </c>
      <c r="L510" s="13">
        <f t="shared" si="38"/>
        <v>4687.0325581395346</v>
      </c>
      <c r="M510" s="13">
        <f t="shared" si="38"/>
        <v>45216.995348837212</v>
      </c>
      <c r="N510" s="13">
        <f t="shared" si="38"/>
        <v>49904.027906976742</v>
      </c>
      <c r="O510" s="13">
        <f t="shared" si="38"/>
        <v>-16485.03255813953</v>
      </c>
      <c r="P510" s="14"/>
      <c r="Q510" s="14"/>
      <c r="R510" s="14"/>
      <c r="S510" s="14"/>
    </row>
    <row r="511" spans="1:19">
      <c r="A511" t="s">
        <v>361</v>
      </c>
      <c r="B511">
        <v>5706</v>
      </c>
      <c r="C511" s="14" t="s">
        <v>336</v>
      </c>
      <c r="D511" s="14" t="s">
        <v>189</v>
      </c>
      <c r="E511" s="14">
        <v>204</v>
      </c>
      <c r="F511" s="14">
        <v>0</v>
      </c>
      <c r="G511" s="14">
        <v>0</v>
      </c>
      <c r="H511" s="14">
        <v>7549</v>
      </c>
      <c r="I511" s="14">
        <v>7549</v>
      </c>
      <c r="J511" s="14">
        <f t="shared" si="36"/>
        <v>-7549</v>
      </c>
      <c r="K511" s="14">
        <f t="shared" si="38"/>
        <v>0</v>
      </c>
      <c r="L511" s="14">
        <f t="shared" si="38"/>
        <v>0</v>
      </c>
      <c r="M511" s="14">
        <f t="shared" si="38"/>
        <v>37004.901960784315</v>
      </c>
      <c r="N511" s="14">
        <f t="shared" si="38"/>
        <v>37004.901960784315</v>
      </c>
      <c r="O511" s="14">
        <f t="shared" si="38"/>
        <v>-37004.901960784315</v>
      </c>
      <c r="P511" s="14"/>
      <c r="Q511" s="14"/>
      <c r="R511" s="14"/>
      <c r="S511" s="14"/>
    </row>
    <row r="512" spans="1:19">
      <c r="A512" s="11" t="s">
        <v>361</v>
      </c>
      <c r="B512" s="11">
        <v>4902</v>
      </c>
      <c r="C512" s="13" t="s">
        <v>339</v>
      </c>
      <c r="D512" s="13" t="s">
        <v>181</v>
      </c>
      <c r="E512" s="13">
        <v>109</v>
      </c>
      <c r="F512" s="13">
        <v>8155.1719999999996</v>
      </c>
      <c r="G512" s="13">
        <v>0</v>
      </c>
      <c r="H512" s="13">
        <v>8803.86</v>
      </c>
      <c r="I512" s="13">
        <v>8803.86</v>
      </c>
      <c r="J512" s="13">
        <f t="shared" si="36"/>
        <v>-648.68800000000101</v>
      </c>
      <c r="K512" s="13">
        <f t="shared" si="38"/>
        <v>74818.091743119265</v>
      </c>
      <c r="L512" s="13">
        <f t="shared" si="38"/>
        <v>0</v>
      </c>
      <c r="M512" s="13">
        <f t="shared" si="38"/>
        <v>80769.357798165147</v>
      </c>
      <c r="N512" s="13">
        <f t="shared" si="38"/>
        <v>80769.357798165147</v>
      </c>
      <c r="O512" s="13">
        <f t="shared" si="38"/>
        <v>-5951.2660550458813</v>
      </c>
      <c r="P512" s="14"/>
      <c r="Q512" s="14"/>
      <c r="R512" s="14"/>
      <c r="S512" s="14"/>
    </row>
    <row r="513" spans="1:19">
      <c r="A513" t="s">
        <v>361</v>
      </c>
      <c r="B513">
        <v>7505</v>
      </c>
      <c r="C513" s="14" t="s">
        <v>340</v>
      </c>
      <c r="D513" s="14" t="s">
        <v>206</v>
      </c>
      <c r="E513" s="14">
        <v>103</v>
      </c>
      <c r="F513" s="14">
        <v>1488</v>
      </c>
      <c r="G513" s="14">
        <v>0</v>
      </c>
      <c r="H513" s="14">
        <v>8748</v>
      </c>
      <c r="I513" s="14">
        <v>8748</v>
      </c>
      <c r="J513" s="14">
        <f t="shared" si="36"/>
        <v>-7260</v>
      </c>
      <c r="K513" s="14">
        <f t="shared" si="38"/>
        <v>14446.601941747573</v>
      </c>
      <c r="L513" s="14">
        <f t="shared" si="38"/>
        <v>0</v>
      </c>
      <c r="M513" s="14">
        <f t="shared" si="38"/>
        <v>84932.038834951454</v>
      </c>
      <c r="N513" s="14">
        <f t="shared" si="38"/>
        <v>84932.038834951454</v>
      </c>
      <c r="O513" s="14">
        <f t="shared" si="38"/>
        <v>-70485.436893203878</v>
      </c>
      <c r="P513" s="14"/>
      <c r="Q513" s="14"/>
      <c r="R513" s="14"/>
      <c r="S513" s="14"/>
    </row>
    <row r="514" spans="1:19">
      <c r="A514" s="11" t="s">
        <v>361</v>
      </c>
      <c r="B514" s="11">
        <v>3713</v>
      </c>
      <c r="C514" s="13" t="s">
        <v>338</v>
      </c>
      <c r="D514" s="13" t="s">
        <v>171</v>
      </c>
      <c r="E514" s="13">
        <v>102</v>
      </c>
      <c r="F514" s="13">
        <v>4016</v>
      </c>
      <c r="G514" s="13">
        <v>17</v>
      </c>
      <c r="H514" s="13">
        <v>10017</v>
      </c>
      <c r="I514" s="13">
        <v>10034</v>
      </c>
      <c r="J514" s="13">
        <f t="shared" si="36"/>
        <v>-6018</v>
      </c>
      <c r="K514" s="13">
        <f t="shared" si="38"/>
        <v>39372.549019607846</v>
      </c>
      <c r="L514" s="13">
        <f t="shared" si="38"/>
        <v>166.66666666666666</v>
      </c>
      <c r="M514" s="13">
        <f t="shared" si="38"/>
        <v>98205.882352941175</v>
      </c>
      <c r="N514" s="13">
        <f t="shared" si="38"/>
        <v>98372.549019607846</v>
      </c>
      <c r="O514" s="13">
        <f t="shared" si="38"/>
        <v>-59000</v>
      </c>
      <c r="P514" s="14"/>
      <c r="Q514" s="14"/>
      <c r="R514" s="14"/>
      <c r="S514" s="14"/>
    </row>
    <row r="515" spans="1:19">
      <c r="A515" t="s">
        <v>361</v>
      </c>
      <c r="B515">
        <v>6706</v>
      </c>
      <c r="C515" s="14" t="s">
        <v>341</v>
      </c>
      <c r="D515" s="14" t="s">
        <v>201</v>
      </c>
      <c r="E515" s="14">
        <v>94</v>
      </c>
      <c r="F515" s="14">
        <v>0</v>
      </c>
      <c r="G515" s="14">
        <v>0</v>
      </c>
      <c r="H515" s="14">
        <v>3100</v>
      </c>
      <c r="I515" s="14">
        <v>3100</v>
      </c>
      <c r="J515" s="14">
        <f t="shared" si="36"/>
        <v>-3100</v>
      </c>
      <c r="K515" s="14">
        <f t="shared" si="38"/>
        <v>0</v>
      </c>
      <c r="L515" s="14">
        <f t="shared" si="38"/>
        <v>0</v>
      </c>
      <c r="M515" s="14">
        <f t="shared" si="38"/>
        <v>32978.723404255317</v>
      </c>
      <c r="N515" s="14">
        <f t="shared" si="38"/>
        <v>32978.723404255317</v>
      </c>
      <c r="O515" s="14">
        <f t="shared" si="38"/>
        <v>-32978.723404255317</v>
      </c>
      <c r="P515" s="14"/>
      <c r="Q515" s="14"/>
      <c r="R515" s="14"/>
      <c r="S515" s="14"/>
    </row>
    <row r="516" spans="1:19">
      <c r="A516" s="11" t="s">
        <v>361</v>
      </c>
      <c r="B516" s="11">
        <v>5611</v>
      </c>
      <c r="C516" s="13" t="s">
        <v>342</v>
      </c>
      <c r="D516" s="13" t="s">
        <v>187</v>
      </c>
      <c r="E516" s="13">
        <v>90</v>
      </c>
      <c r="F516" s="13">
        <v>1070</v>
      </c>
      <c r="G516" s="13">
        <v>0</v>
      </c>
      <c r="H516" s="13">
        <v>6165</v>
      </c>
      <c r="I516" s="13">
        <v>6165</v>
      </c>
      <c r="J516" s="13">
        <f t="shared" ref="J516:J520" si="39">F516-I516</f>
        <v>-5095</v>
      </c>
      <c r="K516" s="13">
        <f t="shared" si="38"/>
        <v>11888.888888888889</v>
      </c>
      <c r="L516" s="13">
        <f t="shared" si="38"/>
        <v>0</v>
      </c>
      <c r="M516" s="13">
        <f t="shared" si="38"/>
        <v>68500</v>
      </c>
      <c r="N516" s="13">
        <f t="shared" si="38"/>
        <v>68500</v>
      </c>
      <c r="O516" s="13">
        <f t="shared" si="38"/>
        <v>-56611.111111111117</v>
      </c>
      <c r="P516" s="14"/>
      <c r="Q516" s="14"/>
      <c r="R516" s="14"/>
      <c r="S516" s="14"/>
    </row>
    <row r="517" spans="1:19">
      <c r="A517" t="s">
        <v>361</v>
      </c>
      <c r="B517">
        <v>3710</v>
      </c>
      <c r="C517" s="14" t="s">
        <v>344</v>
      </c>
      <c r="D517" s="14" t="s">
        <v>169</v>
      </c>
      <c r="E517" s="14">
        <v>79</v>
      </c>
      <c r="F517" s="14">
        <v>0</v>
      </c>
      <c r="G517" s="14">
        <v>0</v>
      </c>
      <c r="H517" s="14">
        <v>1497</v>
      </c>
      <c r="I517" s="14">
        <v>1497</v>
      </c>
      <c r="J517" s="14">
        <f t="shared" si="39"/>
        <v>-1497</v>
      </c>
      <c r="K517" s="14">
        <f t="shared" si="38"/>
        <v>0</v>
      </c>
      <c r="L517" s="14">
        <f t="shared" si="38"/>
        <v>0</v>
      </c>
      <c r="M517" s="14">
        <f t="shared" si="38"/>
        <v>18949.367088607596</v>
      </c>
      <c r="N517" s="14">
        <f t="shared" si="38"/>
        <v>18949.367088607596</v>
      </c>
      <c r="O517" s="14">
        <f t="shared" si="38"/>
        <v>-18949.367088607596</v>
      </c>
      <c r="P517" s="14"/>
      <c r="Q517" s="14"/>
      <c r="R517" s="14"/>
      <c r="S517" s="14"/>
    </row>
    <row r="518" spans="1:19">
      <c r="A518" s="11" t="s">
        <v>361</v>
      </c>
      <c r="B518" s="11">
        <v>6611</v>
      </c>
      <c r="C518" s="13" t="s">
        <v>345</v>
      </c>
      <c r="D518" s="13" t="s">
        <v>199</v>
      </c>
      <c r="E518" s="13">
        <v>61</v>
      </c>
      <c r="F518" s="13">
        <v>0</v>
      </c>
      <c r="G518" s="13">
        <v>0</v>
      </c>
      <c r="H518" s="13">
        <v>4070.3440000000001</v>
      </c>
      <c r="I518" s="13">
        <v>4070.3440000000001</v>
      </c>
      <c r="J518" s="13">
        <f t="shared" si="39"/>
        <v>-4070.3440000000001</v>
      </c>
      <c r="K518" s="13">
        <f t="shared" si="38"/>
        <v>0</v>
      </c>
      <c r="L518" s="13">
        <f t="shared" si="38"/>
        <v>0</v>
      </c>
      <c r="M518" s="13">
        <f t="shared" si="38"/>
        <v>66726.950819672129</v>
      </c>
      <c r="N518" s="13">
        <f t="shared" si="38"/>
        <v>66726.950819672129</v>
      </c>
      <c r="O518" s="13">
        <f t="shared" si="38"/>
        <v>-66726.950819672129</v>
      </c>
      <c r="P518" s="14"/>
      <c r="Q518" s="14"/>
      <c r="R518" s="14"/>
      <c r="S518" s="14"/>
    </row>
    <row r="519" spans="1:19">
      <c r="A519" t="s">
        <v>361</v>
      </c>
      <c r="B519">
        <v>3506</v>
      </c>
      <c r="C519" s="14" t="s">
        <v>343</v>
      </c>
      <c r="D519" s="14" t="s">
        <v>165</v>
      </c>
      <c r="E519" s="14">
        <v>60</v>
      </c>
      <c r="F519" s="14">
        <v>14850.915999999999</v>
      </c>
      <c r="G519" s="14">
        <v>0</v>
      </c>
      <c r="H519" s="14">
        <v>17348.235000000001</v>
      </c>
      <c r="I519" s="14">
        <v>17348.235000000001</v>
      </c>
      <c r="J519" s="14">
        <f t="shared" si="39"/>
        <v>-2497.3190000000013</v>
      </c>
      <c r="K519" s="14">
        <f t="shared" si="38"/>
        <v>247515.26666666666</v>
      </c>
      <c r="L519" s="14">
        <f t="shared" si="38"/>
        <v>0</v>
      </c>
      <c r="M519" s="14">
        <f t="shared" si="38"/>
        <v>289137.25</v>
      </c>
      <c r="N519" s="14">
        <f t="shared" si="38"/>
        <v>289137.25</v>
      </c>
      <c r="O519" s="14">
        <f t="shared" si="38"/>
        <v>-41621.983333333352</v>
      </c>
      <c r="P519" s="14"/>
      <c r="Q519" s="14"/>
      <c r="R519" s="14"/>
      <c r="S519" s="14"/>
    </row>
    <row r="520" spans="1:19">
      <c r="A520" s="11" t="s">
        <v>361</v>
      </c>
      <c r="B520" s="11">
        <v>4901</v>
      </c>
      <c r="C520" s="13" t="s">
        <v>346</v>
      </c>
      <c r="D520" s="13" t="s">
        <v>180</v>
      </c>
      <c r="E520" s="13">
        <v>42</v>
      </c>
      <c r="F520" s="13">
        <v>1468</v>
      </c>
      <c r="G520" s="13">
        <v>0</v>
      </c>
      <c r="H520" s="13">
        <v>2458</v>
      </c>
      <c r="I520" s="13">
        <v>2458</v>
      </c>
      <c r="J520" s="13">
        <f t="shared" si="39"/>
        <v>-990</v>
      </c>
      <c r="K520" s="13">
        <f t="shared" si="38"/>
        <v>34952.380952380947</v>
      </c>
      <c r="L520" s="13">
        <f t="shared" si="38"/>
        <v>0</v>
      </c>
      <c r="M520" s="13">
        <f t="shared" si="38"/>
        <v>58523.809523809527</v>
      </c>
      <c r="N520" s="13">
        <f t="shared" si="38"/>
        <v>58523.809523809527</v>
      </c>
      <c r="O520" s="13">
        <f t="shared" si="38"/>
        <v>-23571.428571428572</v>
      </c>
      <c r="P520" s="14"/>
      <c r="Q520" s="14"/>
      <c r="R520" s="14"/>
      <c r="S520" s="14"/>
    </row>
    <row r="521" spans="1:19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19">
      <c r="E522" s="19">
        <f>SUM(E452:E520)</f>
        <v>376248</v>
      </c>
      <c r="F522" s="19">
        <f t="shared" ref="F522:J522" si="40">SUM(F452:F520)</f>
        <v>7082125.6029999973</v>
      </c>
      <c r="G522" s="19">
        <f t="shared" si="40"/>
        <v>979124.23800000013</v>
      </c>
      <c r="H522" s="19">
        <f t="shared" si="40"/>
        <v>7357144.555999998</v>
      </c>
      <c r="I522" s="19">
        <f t="shared" si="40"/>
        <v>8336268.7939999998</v>
      </c>
      <c r="J522" s="19">
        <f t="shared" si="40"/>
        <v>-1254143.1910000001</v>
      </c>
      <c r="K522" s="19">
        <f t="shared" ref="K522:O522" si="41">(F522/$E522)*1000</f>
        <v>18823.025246645822</v>
      </c>
      <c r="L522" s="19">
        <f t="shared" si="41"/>
        <v>2602.3373891688466</v>
      </c>
      <c r="M522" s="19">
        <f t="shared" si="41"/>
        <v>19553.97651548978</v>
      </c>
      <c r="N522" s="19">
        <f t="shared" si="41"/>
        <v>22156.313904658629</v>
      </c>
      <c r="O522" s="19">
        <f t="shared" si="41"/>
        <v>-3333.2886580128002</v>
      </c>
      <c r="P522" s="14"/>
      <c r="Q522" s="14"/>
      <c r="R522" s="14"/>
      <c r="S522" s="14"/>
    </row>
    <row r="523" spans="1:19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19">
      <c r="D524" s="77" t="s">
        <v>362</v>
      </c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19">
      <c r="D525" s="89" t="s">
        <v>269</v>
      </c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19">
      <c r="A526" s="11" t="s">
        <v>363</v>
      </c>
      <c r="B526" s="11">
        <v>0</v>
      </c>
      <c r="C526" s="13" t="s">
        <v>280</v>
      </c>
      <c r="D526" s="13" t="s">
        <v>9</v>
      </c>
      <c r="E526" s="13">
        <v>135688</v>
      </c>
      <c r="F526" s="13">
        <v>353486.13499999995</v>
      </c>
      <c r="G526" s="13">
        <v>829290.23200000008</v>
      </c>
      <c r="H526" s="13">
        <v>402078.51799999998</v>
      </c>
      <c r="I526" s="13">
        <v>1231368.75</v>
      </c>
      <c r="J526" s="13">
        <f t="shared" ref="J526:J589" si="42">F526-I526</f>
        <v>-877882.61499999999</v>
      </c>
      <c r="K526" s="13">
        <f t="shared" ref="K526:O557" si="43">(F526/$E526)*1000</f>
        <v>2605.1392532869522</v>
      </c>
      <c r="L526" s="13">
        <f t="shared" si="43"/>
        <v>6111.7433523966747</v>
      </c>
      <c r="M526" s="13">
        <f t="shared" si="43"/>
        <v>2963.2577530805966</v>
      </c>
      <c r="N526" s="13">
        <f t="shared" si="43"/>
        <v>9075.0011054772713</v>
      </c>
      <c r="O526" s="13">
        <f t="shared" si="43"/>
        <v>-6469.861852190319</v>
      </c>
      <c r="P526" s="14"/>
      <c r="Q526" s="14"/>
      <c r="R526" s="14"/>
      <c r="S526" s="14"/>
    </row>
    <row r="527" spans="1:19">
      <c r="A527" t="s">
        <v>363</v>
      </c>
      <c r="B527">
        <v>1000</v>
      </c>
      <c r="C527" s="14" t="s">
        <v>281</v>
      </c>
      <c r="D527" s="14" t="s">
        <v>154</v>
      </c>
      <c r="E527" s="14">
        <v>38998</v>
      </c>
      <c r="F527" s="14">
        <v>357842.96400000004</v>
      </c>
      <c r="G527" s="14">
        <v>426738.60800000001</v>
      </c>
      <c r="H527" s="14">
        <v>160400.79699999999</v>
      </c>
      <c r="I527" s="14">
        <v>587139.40500000003</v>
      </c>
      <c r="J527" s="14">
        <f t="shared" si="42"/>
        <v>-229296.44099999999</v>
      </c>
      <c r="K527" s="14">
        <f t="shared" si="43"/>
        <v>9175.9311759577431</v>
      </c>
      <c r="L527" s="14">
        <f t="shared" si="43"/>
        <v>10942.576747525514</v>
      </c>
      <c r="M527" s="14">
        <f t="shared" si="43"/>
        <v>4113.0518744551</v>
      </c>
      <c r="N527" s="14">
        <f t="shared" si="43"/>
        <v>15055.628621980615</v>
      </c>
      <c r="O527" s="14">
        <f t="shared" si="43"/>
        <v>-5879.697446022873</v>
      </c>
      <c r="P527" s="14"/>
      <c r="Q527" s="14"/>
      <c r="R527" s="14"/>
      <c r="S527" s="14"/>
    </row>
    <row r="528" spans="1:19">
      <c r="A528" s="11" t="s">
        <v>363</v>
      </c>
      <c r="B528" s="11">
        <v>1400</v>
      </c>
      <c r="C528" s="13" t="s">
        <v>282</v>
      </c>
      <c r="D528" s="13" t="s">
        <v>157</v>
      </c>
      <c r="E528" s="13">
        <v>29763</v>
      </c>
      <c r="F528" s="13">
        <v>148440.78100000002</v>
      </c>
      <c r="G528" s="13">
        <v>130231.867</v>
      </c>
      <c r="H528" s="13">
        <v>83413.117000000013</v>
      </c>
      <c r="I528" s="13">
        <v>213644.984</v>
      </c>
      <c r="J528" s="13">
        <f t="shared" si="42"/>
        <v>-65204.20299999998</v>
      </c>
      <c r="K528" s="13">
        <f t="shared" si="43"/>
        <v>4987.4267042972824</v>
      </c>
      <c r="L528" s="13">
        <f t="shared" si="43"/>
        <v>4375.629708026745</v>
      </c>
      <c r="M528" s="13">
        <f t="shared" si="43"/>
        <v>2802.5775963444548</v>
      </c>
      <c r="N528" s="13">
        <f t="shared" si="43"/>
        <v>7178.2073043711989</v>
      </c>
      <c r="O528" s="13">
        <f t="shared" si="43"/>
        <v>-2190.7806000739165</v>
      </c>
      <c r="P528" s="14"/>
      <c r="Q528" s="14"/>
      <c r="R528" s="14"/>
      <c r="S528" s="14"/>
    </row>
    <row r="529" spans="1:19">
      <c r="A529" t="s">
        <v>363</v>
      </c>
      <c r="B529">
        <v>2000</v>
      </c>
      <c r="C529" s="14" t="s">
        <v>283</v>
      </c>
      <c r="D529" s="14" t="s">
        <v>160</v>
      </c>
      <c r="E529" s="14">
        <v>20416</v>
      </c>
      <c r="F529" s="14">
        <v>67517.430999999997</v>
      </c>
      <c r="G529" s="14">
        <v>118366.007</v>
      </c>
      <c r="H529" s="14">
        <v>74314.180999999982</v>
      </c>
      <c r="I529" s="14">
        <v>192680.18799999997</v>
      </c>
      <c r="J529" s="14">
        <f t="shared" si="42"/>
        <v>-125162.75699999997</v>
      </c>
      <c r="K529" s="14">
        <f t="shared" si="43"/>
        <v>3307.0841986677115</v>
      </c>
      <c r="L529" s="14">
        <f t="shared" si="43"/>
        <v>5797.7080231191221</v>
      </c>
      <c r="M529" s="14">
        <f t="shared" si="43"/>
        <v>3639.9971101097171</v>
      </c>
      <c r="N529" s="14">
        <f t="shared" si="43"/>
        <v>9437.7051332288393</v>
      </c>
      <c r="O529" s="14">
        <f t="shared" si="43"/>
        <v>-6130.6209345611269</v>
      </c>
      <c r="P529" s="14"/>
      <c r="Q529" s="14"/>
      <c r="R529" s="14"/>
      <c r="S529" s="14"/>
    </row>
    <row r="530" spans="1:19">
      <c r="A530" s="11" t="s">
        <v>363</v>
      </c>
      <c r="B530" s="11">
        <v>6000</v>
      </c>
      <c r="C530" s="13" t="s">
        <v>1217</v>
      </c>
      <c r="D530" s="13" t="s">
        <v>1195</v>
      </c>
      <c r="E530" s="13">
        <v>19642</v>
      </c>
      <c r="F530" s="13">
        <v>86942.203999999998</v>
      </c>
      <c r="G530" s="13">
        <v>107962.96900000001</v>
      </c>
      <c r="H530" s="13">
        <v>162288.639</v>
      </c>
      <c r="I530" s="13">
        <v>270251.60800000001</v>
      </c>
      <c r="J530" s="13">
        <f t="shared" si="42"/>
        <v>-183309.40400000001</v>
      </c>
      <c r="K530" s="13">
        <f t="shared" si="43"/>
        <v>4426.3417167294574</v>
      </c>
      <c r="L530" s="13">
        <f t="shared" si="43"/>
        <v>5496.5364524997458</v>
      </c>
      <c r="M530" s="13">
        <f t="shared" si="43"/>
        <v>8262.3276142958966</v>
      </c>
      <c r="N530" s="13">
        <f t="shared" si="43"/>
        <v>13758.864066795642</v>
      </c>
      <c r="O530" s="13">
        <f t="shared" si="43"/>
        <v>-9332.522350066185</v>
      </c>
      <c r="P530" s="14"/>
      <c r="Q530" s="14"/>
      <c r="R530" s="14"/>
      <c r="S530" s="14"/>
    </row>
    <row r="531" spans="1:19">
      <c r="A531" t="s">
        <v>363</v>
      </c>
      <c r="B531">
        <v>1300</v>
      </c>
      <c r="C531" s="14" t="s">
        <v>284</v>
      </c>
      <c r="D531" s="14" t="s">
        <v>156</v>
      </c>
      <c r="E531" s="14">
        <v>18445</v>
      </c>
      <c r="F531" s="14">
        <v>77299.622000000003</v>
      </c>
      <c r="G531" s="14">
        <v>111067.59599999999</v>
      </c>
      <c r="H531" s="14">
        <v>239921.22300000011</v>
      </c>
      <c r="I531" s="14">
        <v>350988.81900000013</v>
      </c>
      <c r="J531" s="14">
        <f t="shared" si="42"/>
        <v>-273689.19700000016</v>
      </c>
      <c r="K531" s="14">
        <f t="shared" si="43"/>
        <v>4190.8171320140964</v>
      </c>
      <c r="L531" s="14">
        <f t="shared" si="43"/>
        <v>6021.555760368663</v>
      </c>
      <c r="M531" s="14">
        <f t="shared" si="43"/>
        <v>13007.385361886696</v>
      </c>
      <c r="N531" s="14">
        <f t="shared" si="43"/>
        <v>19028.941122255361</v>
      </c>
      <c r="O531" s="14">
        <f t="shared" si="43"/>
        <v>-14838.123990241267</v>
      </c>
      <c r="P531" s="14"/>
      <c r="Q531" s="14"/>
      <c r="R531" s="14"/>
      <c r="S531" s="14"/>
    </row>
    <row r="532" spans="1:19">
      <c r="A532" s="11" t="s">
        <v>363</v>
      </c>
      <c r="B532" s="11">
        <v>1604</v>
      </c>
      <c r="C532" s="13" t="s">
        <v>285</v>
      </c>
      <c r="D532" s="13" t="s">
        <v>158</v>
      </c>
      <c r="E532" s="13">
        <v>13024</v>
      </c>
      <c r="F532" s="13">
        <v>94514.863000000012</v>
      </c>
      <c r="G532" s="13">
        <v>112339.26300000001</v>
      </c>
      <c r="H532" s="13">
        <v>62223.918000000005</v>
      </c>
      <c r="I532" s="13">
        <v>174563.18100000001</v>
      </c>
      <c r="J532" s="13">
        <f t="shared" si="42"/>
        <v>-80048.317999999999</v>
      </c>
      <c r="K532" s="13">
        <f t="shared" si="43"/>
        <v>7256.9765816953322</v>
      </c>
      <c r="L532" s="13">
        <f t="shared" si="43"/>
        <v>8625.5576627764131</v>
      </c>
      <c r="M532" s="13">
        <f t="shared" si="43"/>
        <v>4777.6349815724816</v>
      </c>
      <c r="N532" s="13">
        <f t="shared" si="43"/>
        <v>13403.192644348896</v>
      </c>
      <c r="O532" s="13">
        <f t="shared" si="43"/>
        <v>-6146.2160626535624</v>
      </c>
      <c r="P532" s="14"/>
      <c r="Q532" s="14"/>
      <c r="R532" s="14"/>
      <c r="S532" s="14"/>
    </row>
    <row r="533" spans="1:19">
      <c r="A533" t="s">
        <v>363</v>
      </c>
      <c r="B533">
        <v>8200</v>
      </c>
      <c r="C533" s="14" t="s">
        <v>286</v>
      </c>
      <c r="D533" s="14" t="s">
        <v>208</v>
      </c>
      <c r="E533" s="14">
        <v>10834</v>
      </c>
      <c r="F533" s="14">
        <v>55506.407999999996</v>
      </c>
      <c r="G533" s="14">
        <v>119875.75699999998</v>
      </c>
      <c r="H533" s="14">
        <v>308232.72899999993</v>
      </c>
      <c r="I533" s="14">
        <v>428108.48599999992</v>
      </c>
      <c r="J533" s="14">
        <f t="shared" si="42"/>
        <v>-372602.07799999992</v>
      </c>
      <c r="K533" s="14">
        <f t="shared" si="43"/>
        <v>5123.3531474986148</v>
      </c>
      <c r="L533" s="14">
        <f t="shared" si="43"/>
        <v>11064.773583164111</v>
      </c>
      <c r="M533" s="14">
        <f t="shared" si="43"/>
        <v>28450.501107624143</v>
      </c>
      <c r="N533" s="14">
        <f t="shared" si="43"/>
        <v>39515.274690788254</v>
      </c>
      <c r="O533" s="14">
        <f t="shared" si="43"/>
        <v>-34391.921543289631</v>
      </c>
      <c r="P533" s="14"/>
      <c r="Q533" s="14"/>
      <c r="R533" s="14"/>
      <c r="S533" s="14"/>
    </row>
    <row r="534" spans="1:19">
      <c r="A534" s="11" t="s">
        <v>363</v>
      </c>
      <c r="B534" s="11">
        <v>3000</v>
      </c>
      <c r="C534" s="13" t="s">
        <v>287</v>
      </c>
      <c r="D534" s="13" t="s">
        <v>164</v>
      </c>
      <c r="E534" s="13">
        <v>7841</v>
      </c>
      <c r="F534" s="13">
        <v>70472.521999999997</v>
      </c>
      <c r="G534" s="13">
        <v>54993.286999999997</v>
      </c>
      <c r="H534" s="13">
        <v>113184.189</v>
      </c>
      <c r="I534" s="13">
        <v>168177.476</v>
      </c>
      <c r="J534" s="13">
        <f t="shared" si="42"/>
        <v>-97704.953999999998</v>
      </c>
      <c r="K534" s="13">
        <f t="shared" si="43"/>
        <v>8987.6957020788177</v>
      </c>
      <c r="L534" s="13">
        <f t="shared" si="43"/>
        <v>7013.5552863155208</v>
      </c>
      <c r="M534" s="13">
        <f t="shared" si="43"/>
        <v>14434.91761254942</v>
      </c>
      <c r="N534" s="13">
        <f t="shared" si="43"/>
        <v>21448.47289886494</v>
      </c>
      <c r="O534" s="13">
        <f t="shared" si="43"/>
        <v>-12460.777196786124</v>
      </c>
      <c r="P534" s="14"/>
      <c r="Q534" s="14"/>
      <c r="R534" s="14"/>
      <c r="S534" s="14"/>
    </row>
    <row r="535" spans="1:19">
      <c r="A535" t="s">
        <v>363</v>
      </c>
      <c r="B535">
        <v>7300</v>
      </c>
      <c r="C535" s="14" t="s">
        <v>288</v>
      </c>
      <c r="D535" s="14" t="s">
        <v>203</v>
      </c>
      <c r="E535" s="14">
        <v>5206</v>
      </c>
      <c r="F535" s="14">
        <v>44653.685999999994</v>
      </c>
      <c r="G535" s="14">
        <v>41317.457999999999</v>
      </c>
      <c r="H535" s="14">
        <v>46209.486000000012</v>
      </c>
      <c r="I535" s="14">
        <v>87526.944000000018</v>
      </c>
      <c r="J535" s="14">
        <f t="shared" si="42"/>
        <v>-42873.258000000023</v>
      </c>
      <c r="K535" s="14">
        <f t="shared" si="43"/>
        <v>8577.3503649635022</v>
      </c>
      <c r="L535" s="14">
        <f t="shared" si="43"/>
        <v>7936.5074913561275</v>
      </c>
      <c r="M535" s="14">
        <f t="shared" si="43"/>
        <v>8876.1978486361913</v>
      </c>
      <c r="N535" s="14">
        <f t="shared" si="43"/>
        <v>16812.705339992321</v>
      </c>
      <c r="O535" s="14">
        <f t="shared" si="43"/>
        <v>-8235.3549750288184</v>
      </c>
      <c r="P535" s="14"/>
      <c r="Q535" s="14"/>
      <c r="R535" s="14"/>
      <c r="S535" s="14"/>
    </row>
    <row r="536" spans="1:19">
      <c r="A536" s="11" t="s">
        <v>363</v>
      </c>
      <c r="B536" s="11">
        <v>7400</v>
      </c>
      <c r="C536" s="13" t="s">
        <v>289</v>
      </c>
      <c r="D536" s="13" t="s">
        <v>204</v>
      </c>
      <c r="E536" s="13">
        <v>5057</v>
      </c>
      <c r="F536" s="13">
        <v>21059.944</v>
      </c>
      <c r="G536" s="13">
        <v>76266.257000000012</v>
      </c>
      <c r="H536" s="13">
        <v>56970.185999999987</v>
      </c>
      <c r="I536" s="13">
        <v>133236.443</v>
      </c>
      <c r="J536" s="13">
        <f t="shared" si="42"/>
        <v>-112176.499</v>
      </c>
      <c r="K536" s="13">
        <f t="shared" si="43"/>
        <v>4164.5133478346843</v>
      </c>
      <c r="L536" s="13">
        <f t="shared" si="43"/>
        <v>15081.324302946414</v>
      </c>
      <c r="M536" s="13">
        <f t="shared" si="43"/>
        <v>11265.609254498711</v>
      </c>
      <c r="N536" s="13">
        <f t="shared" si="43"/>
        <v>26346.933557445125</v>
      </c>
      <c r="O536" s="13">
        <f t="shared" si="43"/>
        <v>-22182.420209610442</v>
      </c>
      <c r="P536" s="14"/>
      <c r="Q536" s="14"/>
      <c r="R536" s="14"/>
      <c r="S536" s="14"/>
    </row>
    <row r="537" spans="1:19">
      <c r="A537" t="s">
        <v>363</v>
      </c>
      <c r="B537">
        <v>1100</v>
      </c>
      <c r="C537" s="14" t="s">
        <v>381</v>
      </c>
      <c r="D537" s="14" t="s">
        <v>155</v>
      </c>
      <c r="E537" s="14">
        <v>4720</v>
      </c>
      <c r="F537" s="14">
        <v>17094.673999999999</v>
      </c>
      <c r="G537" s="14">
        <v>27125.040000000001</v>
      </c>
      <c r="H537" s="14">
        <v>36947.030999999995</v>
      </c>
      <c r="I537" s="14">
        <v>64072.070999999996</v>
      </c>
      <c r="J537" s="14">
        <f t="shared" si="42"/>
        <v>-46977.396999999997</v>
      </c>
      <c r="K537" s="14">
        <f t="shared" si="43"/>
        <v>3621.7529661016947</v>
      </c>
      <c r="L537" s="14">
        <f t="shared" si="43"/>
        <v>5746.8305084745762</v>
      </c>
      <c r="M537" s="14">
        <f t="shared" si="43"/>
        <v>7827.7608050847448</v>
      </c>
      <c r="N537" s="14">
        <f t="shared" si="43"/>
        <v>13574.59131355932</v>
      </c>
      <c r="O537" s="14">
        <f t="shared" si="43"/>
        <v>-9952.8383474576276</v>
      </c>
      <c r="P537" s="14"/>
      <c r="Q537" s="14"/>
      <c r="R537" s="14"/>
      <c r="S537" s="14"/>
    </row>
    <row r="538" spans="1:19">
      <c r="A538" s="11" t="s">
        <v>363</v>
      </c>
      <c r="B538" s="11">
        <v>8000</v>
      </c>
      <c r="C538" s="13" t="s">
        <v>290</v>
      </c>
      <c r="D538" s="13" t="s">
        <v>207</v>
      </c>
      <c r="E538" s="13">
        <v>4414</v>
      </c>
      <c r="F538" s="13">
        <v>2723.2020000000002</v>
      </c>
      <c r="G538" s="13">
        <v>80808.181000000011</v>
      </c>
      <c r="H538" s="13">
        <v>25623.677999999996</v>
      </c>
      <c r="I538" s="13">
        <v>106431.85900000001</v>
      </c>
      <c r="J538" s="13">
        <f t="shared" si="42"/>
        <v>-103708.65700000001</v>
      </c>
      <c r="K538" s="13">
        <f t="shared" si="43"/>
        <v>616.94653375623022</v>
      </c>
      <c r="L538" s="13">
        <f t="shared" si="43"/>
        <v>18307.245355686453</v>
      </c>
      <c r="M538" s="13">
        <f t="shared" si="43"/>
        <v>5805.0924331671949</v>
      </c>
      <c r="N538" s="13">
        <f t="shared" si="43"/>
        <v>24112.337788853652</v>
      </c>
      <c r="O538" s="13">
        <f t="shared" si="43"/>
        <v>-23495.39125509742</v>
      </c>
      <c r="P538" s="14"/>
      <c r="Q538" s="14"/>
      <c r="R538" s="14"/>
      <c r="S538" s="14"/>
    </row>
    <row r="539" spans="1:19">
      <c r="A539" t="s">
        <v>363</v>
      </c>
      <c r="B539">
        <v>5200</v>
      </c>
      <c r="C539" s="14" t="s">
        <v>291</v>
      </c>
      <c r="D539" s="14" t="s">
        <v>183</v>
      </c>
      <c r="E539" s="14">
        <v>4090</v>
      </c>
      <c r="F539" s="14">
        <v>30519.322</v>
      </c>
      <c r="G539" s="14">
        <v>47886.333999999995</v>
      </c>
      <c r="H539" s="14">
        <v>40616.244000000006</v>
      </c>
      <c r="I539" s="14">
        <v>88502.578000000009</v>
      </c>
      <c r="J539" s="14">
        <f t="shared" si="42"/>
        <v>-57983.256000000008</v>
      </c>
      <c r="K539" s="14">
        <f t="shared" si="43"/>
        <v>7461.9369193154034</v>
      </c>
      <c r="L539" s="14">
        <f t="shared" si="43"/>
        <v>11708.150122249388</v>
      </c>
      <c r="M539" s="14">
        <f t="shared" si="43"/>
        <v>9930.6220048899777</v>
      </c>
      <c r="N539" s="14">
        <f t="shared" si="43"/>
        <v>21638.772127139364</v>
      </c>
      <c r="O539" s="14">
        <f t="shared" si="43"/>
        <v>-14176.835207823962</v>
      </c>
      <c r="P539" s="14"/>
      <c r="Q539" s="14"/>
      <c r="R539" s="14"/>
      <c r="S539" s="14"/>
    </row>
    <row r="540" spans="1:19">
      <c r="A540" s="11" t="s">
        <v>363</v>
      </c>
      <c r="B540" s="11">
        <v>3609</v>
      </c>
      <c r="C540" s="13" t="s">
        <v>293</v>
      </c>
      <c r="D540" s="13" t="s">
        <v>167</v>
      </c>
      <c r="E540" s="13">
        <v>3868</v>
      </c>
      <c r="F540" s="13">
        <v>32228.087</v>
      </c>
      <c r="G540" s="13">
        <v>67035.785000000003</v>
      </c>
      <c r="H540" s="13">
        <v>98508.778999999966</v>
      </c>
      <c r="I540" s="13">
        <v>165544.56399999995</v>
      </c>
      <c r="J540" s="13">
        <f t="shared" si="42"/>
        <v>-133316.47699999996</v>
      </c>
      <c r="K540" s="13">
        <f t="shared" si="43"/>
        <v>8331.9769906928632</v>
      </c>
      <c r="L540" s="13">
        <f t="shared" si="43"/>
        <v>17330.864788004139</v>
      </c>
      <c r="M540" s="13">
        <f t="shared" si="43"/>
        <v>25467.626421923465</v>
      </c>
      <c r="N540" s="13">
        <f t="shared" si="43"/>
        <v>42798.491209927597</v>
      </c>
      <c r="O540" s="13">
        <f t="shared" si="43"/>
        <v>-34466.514219234734</v>
      </c>
      <c r="P540" s="14"/>
      <c r="Q540" s="14"/>
      <c r="R540" s="14"/>
      <c r="S540" s="14"/>
    </row>
    <row r="541" spans="1:19">
      <c r="A541" t="s">
        <v>363</v>
      </c>
      <c r="B541">
        <v>4200</v>
      </c>
      <c r="C541" s="14" t="s">
        <v>292</v>
      </c>
      <c r="D541" s="14" t="s">
        <v>175</v>
      </c>
      <c r="E541" s="14">
        <v>3840</v>
      </c>
      <c r="F541" s="14">
        <v>35807.231</v>
      </c>
      <c r="G541" s="14">
        <v>54193.831999999995</v>
      </c>
      <c r="H541" s="14">
        <v>54233.787000000004</v>
      </c>
      <c r="I541" s="14">
        <v>108427.61900000001</v>
      </c>
      <c r="J541" s="14">
        <f t="shared" si="42"/>
        <v>-72620.388000000006</v>
      </c>
      <c r="K541" s="14">
        <f t="shared" si="43"/>
        <v>9324.7997395833336</v>
      </c>
      <c r="L541" s="14">
        <f t="shared" si="43"/>
        <v>14112.977083333331</v>
      </c>
      <c r="M541" s="14">
        <f t="shared" si="43"/>
        <v>14123.382031250001</v>
      </c>
      <c r="N541" s="14">
        <f t="shared" si="43"/>
        <v>28236.359114583334</v>
      </c>
      <c r="O541" s="14">
        <f t="shared" si="43"/>
        <v>-18911.559375000004</v>
      </c>
      <c r="P541" s="14"/>
      <c r="Q541" s="14"/>
      <c r="R541" s="14"/>
      <c r="S541" s="14"/>
    </row>
    <row r="542" spans="1:19">
      <c r="A542" s="11" t="s">
        <v>363</v>
      </c>
      <c r="B542" s="11">
        <v>2510</v>
      </c>
      <c r="C542" s="13" t="s">
        <v>294</v>
      </c>
      <c r="D542" s="13" t="s">
        <v>163</v>
      </c>
      <c r="E542" s="13">
        <v>3753</v>
      </c>
      <c r="F542" s="13">
        <v>19709.249</v>
      </c>
      <c r="G542" s="13">
        <v>41475.455999999998</v>
      </c>
      <c r="H542" s="13">
        <v>63075.487999999998</v>
      </c>
      <c r="I542" s="13">
        <v>104550.94399999999</v>
      </c>
      <c r="J542" s="13">
        <f t="shared" si="42"/>
        <v>-84841.694999999992</v>
      </c>
      <c r="K542" s="13">
        <f t="shared" si="43"/>
        <v>5251.5984545696774</v>
      </c>
      <c r="L542" s="13">
        <f t="shared" si="43"/>
        <v>11051.280575539568</v>
      </c>
      <c r="M542" s="13">
        <f t="shared" si="43"/>
        <v>16806.684785504927</v>
      </c>
      <c r="N542" s="13">
        <f t="shared" si="43"/>
        <v>27857.965361044495</v>
      </c>
      <c r="O542" s="13">
        <f t="shared" si="43"/>
        <v>-22606.366906474817</v>
      </c>
      <c r="P542" s="14"/>
      <c r="Q542" s="14"/>
      <c r="R542" s="14"/>
      <c r="S542" s="14"/>
    </row>
    <row r="543" spans="1:19">
      <c r="A543" t="s">
        <v>363</v>
      </c>
      <c r="B543">
        <v>2300</v>
      </c>
      <c r="C543" s="14" t="s">
        <v>295</v>
      </c>
      <c r="D543" s="14" t="s">
        <v>161</v>
      </c>
      <c r="E543" s="14">
        <v>3585</v>
      </c>
      <c r="F543" s="14">
        <v>30178.563999999998</v>
      </c>
      <c r="G543" s="14">
        <v>44679.675999999999</v>
      </c>
      <c r="H543" s="14">
        <v>49508.265999999981</v>
      </c>
      <c r="I543" s="14">
        <v>94187.941999999981</v>
      </c>
      <c r="J543" s="14">
        <f t="shared" si="42"/>
        <v>-64009.377999999982</v>
      </c>
      <c r="K543" s="14">
        <f t="shared" si="43"/>
        <v>8418.0094839609483</v>
      </c>
      <c r="L543" s="14">
        <f t="shared" si="43"/>
        <v>12462.950069735007</v>
      </c>
      <c r="M543" s="14">
        <f t="shared" si="43"/>
        <v>13809.837099023705</v>
      </c>
      <c r="N543" s="14">
        <f t="shared" si="43"/>
        <v>26272.78716875871</v>
      </c>
      <c r="O543" s="14">
        <f t="shared" si="43"/>
        <v>-17854.777684797762</v>
      </c>
      <c r="P543" s="14"/>
      <c r="Q543" s="14"/>
      <c r="R543" s="14"/>
      <c r="S543" s="14"/>
    </row>
    <row r="544" spans="1:19">
      <c r="A544" s="11" t="s">
        <v>363</v>
      </c>
      <c r="B544" s="11">
        <v>6100</v>
      </c>
      <c r="C544" s="13" t="s">
        <v>296</v>
      </c>
      <c r="D544" s="13" t="s">
        <v>191</v>
      </c>
      <c r="E544" s="13">
        <v>3041</v>
      </c>
      <c r="F544" s="13">
        <v>11415.285</v>
      </c>
      <c r="G544" s="13">
        <v>30278.754000000001</v>
      </c>
      <c r="H544" s="13">
        <v>13366.938</v>
      </c>
      <c r="I544" s="13">
        <v>43645.692000000003</v>
      </c>
      <c r="J544" s="13">
        <f t="shared" si="42"/>
        <v>-32230.407000000003</v>
      </c>
      <c r="K544" s="13">
        <f t="shared" si="43"/>
        <v>3753.793160144689</v>
      </c>
      <c r="L544" s="13">
        <f t="shared" si="43"/>
        <v>9956.8411706675433</v>
      </c>
      <c r="M544" s="13">
        <f t="shared" si="43"/>
        <v>4395.5731667214732</v>
      </c>
      <c r="N544" s="13">
        <f t="shared" si="43"/>
        <v>14352.414337389018</v>
      </c>
      <c r="O544" s="13">
        <f t="shared" si="43"/>
        <v>-10598.621177244329</v>
      </c>
      <c r="P544" s="14"/>
      <c r="Q544" s="14"/>
      <c r="R544" s="14"/>
      <c r="S544" s="14"/>
    </row>
    <row r="545" spans="1:19">
      <c r="A545" t="s">
        <v>363</v>
      </c>
      <c r="B545">
        <v>8716</v>
      </c>
      <c r="C545" s="14" t="s">
        <v>297</v>
      </c>
      <c r="D545" s="14" t="s">
        <v>216</v>
      </c>
      <c r="E545" s="14">
        <v>2984</v>
      </c>
      <c r="F545" s="14">
        <v>44857.481</v>
      </c>
      <c r="G545" s="14">
        <v>27258.962999999996</v>
      </c>
      <c r="H545" s="14">
        <v>36893.788</v>
      </c>
      <c r="I545" s="14">
        <v>64152.750999999997</v>
      </c>
      <c r="J545" s="14">
        <f t="shared" si="42"/>
        <v>-19295.269999999997</v>
      </c>
      <c r="K545" s="14">
        <f t="shared" si="43"/>
        <v>15032.667895442359</v>
      </c>
      <c r="L545" s="14">
        <f t="shared" si="43"/>
        <v>9135.0412198391405</v>
      </c>
      <c r="M545" s="14">
        <f t="shared" si="43"/>
        <v>12363.869973190349</v>
      </c>
      <c r="N545" s="14">
        <f t="shared" si="43"/>
        <v>21498.911193029489</v>
      </c>
      <c r="O545" s="14">
        <f t="shared" si="43"/>
        <v>-6466.2432975871307</v>
      </c>
      <c r="P545" s="14"/>
      <c r="Q545" s="14"/>
      <c r="R545" s="14"/>
      <c r="S545" s="14"/>
    </row>
    <row r="546" spans="1:19">
      <c r="A546" s="11" t="s">
        <v>363</v>
      </c>
      <c r="B546" s="11">
        <v>8717</v>
      </c>
      <c r="C546" s="13" t="s">
        <v>299</v>
      </c>
      <c r="D546" s="13" t="s">
        <v>217</v>
      </c>
      <c r="E546" s="13">
        <v>2481</v>
      </c>
      <c r="F546" s="13">
        <v>67903.567999999999</v>
      </c>
      <c r="G546" s="13">
        <v>37831.532999999996</v>
      </c>
      <c r="H546" s="13">
        <v>44799.862999999998</v>
      </c>
      <c r="I546" s="13">
        <v>82631.395999999993</v>
      </c>
      <c r="J546" s="13">
        <f t="shared" si="42"/>
        <v>-14727.827999999994</v>
      </c>
      <c r="K546" s="13">
        <f t="shared" si="43"/>
        <v>27369.43490528013</v>
      </c>
      <c r="L546" s="13">
        <f t="shared" si="43"/>
        <v>15248.501813784764</v>
      </c>
      <c r="M546" s="13">
        <f t="shared" si="43"/>
        <v>18057.179766223297</v>
      </c>
      <c r="N546" s="13">
        <f t="shared" si="43"/>
        <v>33305.681580008059</v>
      </c>
      <c r="O546" s="13">
        <f t="shared" si="43"/>
        <v>-5936.2466747279304</v>
      </c>
      <c r="P546" s="14"/>
      <c r="Q546" s="14"/>
      <c r="R546" s="14"/>
      <c r="S546" s="14"/>
    </row>
    <row r="547" spans="1:19">
      <c r="A547" t="s">
        <v>363</v>
      </c>
      <c r="B547">
        <v>8401</v>
      </c>
      <c r="C547" s="14" t="s">
        <v>298</v>
      </c>
      <c r="D547" s="14" t="s">
        <v>209</v>
      </c>
      <c r="E547" s="14">
        <v>2450</v>
      </c>
      <c r="F547" s="14">
        <v>38761.074999999997</v>
      </c>
      <c r="G547" s="14">
        <v>68987.58</v>
      </c>
      <c r="H547" s="14">
        <v>23813.571</v>
      </c>
      <c r="I547" s="14">
        <v>92801.150999999998</v>
      </c>
      <c r="J547" s="14">
        <f t="shared" si="42"/>
        <v>-54040.076000000001</v>
      </c>
      <c r="K547" s="14">
        <f t="shared" si="43"/>
        <v>15820.846938775509</v>
      </c>
      <c r="L547" s="14">
        <f t="shared" si="43"/>
        <v>28158.195918367346</v>
      </c>
      <c r="M547" s="14">
        <f t="shared" si="43"/>
        <v>9719.8248979591826</v>
      </c>
      <c r="N547" s="14">
        <f t="shared" si="43"/>
        <v>37878.020816326534</v>
      </c>
      <c r="O547" s="14">
        <f t="shared" si="43"/>
        <v>-22057.17387755102</v>
      </c>
      <c r="P547" s="14"/>
      <c r="Q547" s="14"/>
      <c r="R547" s="14"/>
      <c r="S547" s="14"/>
    </row>
    <row r="548" spans="1:19">
      <c r="A548" s="11" t="s">
        <v>363</v>
      </c>
      <c r="B548" s="11">
        <v>8613</v>
      </c>
      <c r="C548" s="13" t="s">
        <v>301</v>
      </c>
      <c r="D548" s="13" t="s">
        <v>213</v>
      </c>
      <c r="E548" s="13">
        <v>1971</v>
      </c>
      <c r="F548" s="13">
        <v>17842.014999999996</v>
      </c>
      <c r="G548" s="13">
        <v>36867.313000000002</v>
      </c>
      <c r="H548" s="13">
        <v>34377.511999999995</v>
      </c>
      <c r="I548" s="13">
        <v>71244.824999999997</v>
      </c>
      <c r="J548" s="13">
        <f t="shared" si="42"/>
        <v>-53402.81</v>
      </c>
      <c r="K548" s="13">
        <f t="shared" si="43"/>
        <v>9052.2653475393181</v>
      </c>
      <c r="L548" s="13">
        <f t="shared" si="43"/>
        <v>18704.877219685441</v>
      </c>
      <c r="M548" s="13">
        <f t="shared" si="43"/>
        <v>17441.660071029932</v>
      </c>
      <c r="N548" s="13">
        <f t="shared" si="43"/>
        <v>36146.537290715372</v>
      </c>
      <c r="O548" s="13">
        <f t="shared" si="43"/>
        <v>-27094.271943176049</v>
      </c>
      <c r="P548" s="14"/>
      <c r="Q548" s="14"/>
      <c r="R548" s="14"/>
      <c r="S548" s="14"/>
    </row>
    <row r="549" spans="1:19">
      <c r="A549" t="s">
        <v>363</v>
      </c>
      <c r="B549">
        <v>6250</v>
      </c>
      <c r="C549" s="14" t="s">
        <v>300</v>
      </c>
      <c r="D549" s="14" t="s">
        <v>192</v>
      </c>
      <c r="E549" s="14">
        <v>1966</v>
      </c>
      <c r="F549" s="14">
        <v>9417.1310000000012</v>
      </c>
      <c r="G549" s="14">
        <v>34966.057999999997</v>
      </c>
      <c r="H549" s="14">
        <v>14647.323000000002</v>
      </c>
      <c r="I549" s="14">
        <v>49613.381000000001</v>
      </c>
      <c r="J549" s="14">
        <f t="shared" si="42"/>
        <v>-40196.25</v>
      </c>
      <c r="K549" s="14">
        <f t="shared" si="43"/>
        <v>4789.9954221770104</v>
      </c>
      <c r="L549" s="14">
        <f t="shared" si="43"/>
        <v>17785.380467955238</v>
      </c>
      <c r="M549" s="14">
        <f t="shared" si="43"/>
        <v>7450.3168870803675</v>
      </c>
      <c r="N549" s="14">
        <f t="shared" si="43"/>
        <v>25235.697355035605</v>
      </c>
      <c r="O549" s="14">
        <f t="shared" si="43"/>
        <v>-20445.701932858596</v>
      </c>
      <c r="P549" s="14"/>
      <c r="Q549" s="14"/>
      <c r="R549" s="14"/>
      <c r="S549" s="14"/>
    </row>
    <row r="550" spans="1:19">
      <c r="A550" s="11" t="s">
        <v>363</v>
      </c>
      <c r="B550" s="11">
        <v>6400</v>
      </c>
      <c r="C550" s="13" t="s">
        <v>302</v>
      </c>
      <c r="D550" s="13" t="s">
        <v>193</v>
      </c>
      <c r="E550" s="13">
        <v>1860</v>
      </c>
      <c r="F550" s="13">
        <v>16662.409</v>
      </c>
      <c r="G550" s="13">
        <v>65527.44400000001</v>
      </c>
      <c r="H550" s="13">
        <v>33609.715000000004</v>
      </c>
      <c r="I550" s="13">
        <v>99137.159000000014</v>
      </c>
      <c r="J550" s="13">
        <f t="shared" si="42"/>
        <v>-82474.750000000015</v>
      </c>
      <c r="K550" s="13">
        <f t="shared" si="43"/>
        <v>8958.2844086021505</v>
      </c>
      <c r="L550" s="13">
        <f t="shared" si="43"/>
        <v>35229.808602150544</v>
      </c>
      <c r="M550" s="13">
        <f t="shared" si="43"/>
        <v>18069.739247311831</v>
      </c>
      <c r="N550" s="13">
        <f t="shared" si="43"/>
        <v>53299.547849462368</v>
      </c>
      <c r="O550" s="13">
        <f t="shared" si="43"/>
        <v>-44341.263440860224</v>
      </c>
      <c r="P550" s="14"/>
      <c r="Q550" s="14"/>
      <c r="R550" s="14"/>
      <c r="S550" s="14"/>
    </row>
    <row r="551" spans="1:19">
      <c r="A551" t="s">
        <v>363</v>
      </c>
      <c r="B551">
        <v>8614</v>
      </c>
      <c r="C551" s="14" t="s">
        <v>303</v>
      </c>
      <c r="D551" s="14" t="s">
        <v>214</v>
      </c>
      <c r="E551" s="14">
        <v>1810</v>
      </c>
      <c r="F551" s="14">
        <v>38497.32</v>
      </c>
      <c r="G551" s="14">
        <v>27257.48</v>
      </c>
      <c r="H551" s="14">
        <v>48825.097999999998</v>
      </c>
      <c r="I551" s="14">
        <v>76082.577999999994</v>
      </c>
      <c r="J551" s="14">
        <f t="shared" si="42"/>
        <v>-37585.257999999994</v>
      </c>
      <c r="K551" s="14">
        <f t="shared" si="43"/>
        <v>21269.237569060773</v>
      </c>
      <c r="L551" s="14">
        <f t="shared" si="43"/>
        <v>15059.381215469613</v>
      </c>
      <c r="M551" s="14">
        <f t="shared" si="43"/>
        <v>26975.192265193367</v>
      </c>
      <c r="N551" s="14">
        <f t="shared" si="43"/>
        <v>42034.573480662977</v>
      </c>
      <c r="O551" s="14">
        <f t="shared" si="43"/>
        <v>-20765.335911602207</v>
      </c>
      <c r="P551" s="14"/>
      <c r="Q551" s="14"/>
      <c r="R551" s="14"/>
      <c r="S551" s="14"/>
    </row>
    <row r="552" spans="1:19">
      <c r="A552" s="11" t="s">
        <v>363</v>
      </c>
      <c r="B552" s="11">
        <v>3714</v>
      </c>
      <c r="C552" s="13" t="s">
        <v>304</v>
      </c>
      <c r="D552" s="13" t="s">
        <v>172</v>
      </c>
      <c r="E552" s="13">
        <v>1666</v>
      </c>
      <c r="F552" s="13">
        <v>3276.5970000000002</v>
      </c>
      <c r="G552" s="13">
        <v>29357.425999999999</v>
      </c>
      <c r="H552" s="13">
        <v>44097.263999999996</v>
      </c>
      <c r="I552" s="13">
        <v>73454.69</v>
      </c>
      <c r="J552" s="13">
        <f t="shared" si="42"/>
        <v>-70178.093000000008</v>
      </c>
      <c r="K552" s="13">
        <f t="shared" si="43"/>
        <v>1966.7448979591836</v>
      </c>
      <c r="L552" s="13">
        <f t="shared" si="43"/>
        <v>17621.504201680673</v>
      </c>
      <c r="M552" s="13">
        <f t="shared" si="43"/>
        <v>26468.945978391352</v>
      </c>
      <c r="N552" s="13">
        <f t="shared" si="43"/>
        <v>44090.450180072032</v>
      </c>
      <c r="O552" s="13">
        <f t="shared" si="43"/>
        <v>-42123.705282112853</v>
      </c>
      <c r="P552" s="14"/>
      <c r="Q552" s="14"/>
      <c r="R552" s="14"/>
      <c r="S552" s="14"/>
    </row>
    <row r="553" spans="1:19">
      <c r="A553" t="s">
        <v>363</v>
      </c>
      <c r="B553">
        <v>2506</v>
      </c>
      <c r="C553" s="14" t="s">
        <v>305</v>
      </c>
      <c r="D553" s="14" t="s">
        <v>162</v>
      </c>
      <c r="E553" s="14">
        <v>1354</v>
      </c>
      <c r="F553" s="14">
        <v>14569.69</v>
      </c>
      <c r="G553" s="14">
        <v>12181.630000000001</v>
      </c>
      <c r="H553" s="14">
        <v>25285.775999999998</v>
      </c>
      <c r="I553" s="14">
        <v>37467.406000000003</v>
      </c>
      <c r="J553" s="14">
        <f t="shared" si="42"/>
        <v>-22897.716</v>
      </c>
      <c r="K553" s="14">
        <f t="shared" si="43"/>
        <v>10760.480059084195</v>
      </c>
      <c r="L553" s="14">
        <f t="shared" si="43"/>
        <v>8996.7725258493356</v>
      </c>
      <c r="M553" s="14">
        <f t="shared" si="43"/>
        <v>18674.871491875921</v>
      </c>
      <c r="N553" s="14">
        <f t="shared" si="43"/>
        <v>27671.644017725259</v>
      </c>
      <c r="O553" s="14">
        <f t="shared" si="43"/>
        <v>-16911.163958641064</v>
      </c>
      <c r="P553" s="14"/>
      <c r="Q553" s="14"/>
      <c r="R553" s="14"/>
      <c r="S553" s="14"/>
    </row>
    <row r="554" spans="1:19">
      <c r="A554" s="11" t="s">
        <v>363</v>
      </c>
      <c r="B554" s="11">
        <v>5508</v>
      </c>
      <c r="C554" s="13" t="s">
        <v>306</v>
      </c>
      <c r="D554" s="13" t="s">
        <v>184</v>
      </c>
      <c r="E554" s="13">
        <v>1226</v>
      </c>
      <c r="F554" s="13">
        <v>2375.7759999999998</v>
      </c>
      <c r="G554" s="13">
        <v>18358.849999999999</v>
      </c>
      <c r="H554" s="13">
        <v>17705.530000000002</v>
      </c>
      <c r="I554" s="13">
        <v>36064.380000000005</v>
      </c>
      <c r="J554" s="13">
        <f t="shared" si="42"/>
        <v>-33688.604000000007</v>
      </c>
      <c r="K554" s="13">
        <f t="shared" si="43"/>
        <v>1937.827079934747</v>
      </c>
      <c r="L554" s="13">
        <f t="shared" si="43"/>
        <v>14974.592169657422</v>
      </c>
      <c r="M554" s="13">
        <f t="shared" si="43"/>
        <v>14441.704730831976</v>
      </c>
      <c r="N554" s="13">
        <f t="shared" si="43"/>
        <v>29416.2969004894</v>
      </c>
      <c r="O554" s="13">
        <f t="shared" si="43"/>
        <v>-27478.469820554656</v>
      </c>
      <c r="P554" s="14"/>
      <c r="Q554" s="14"/>
      <c r="R554" s="14"/>
      <c r="S554" s="14"/>
    </row>
    <row r="555" spans="1:19">
      <c r="A555" t="s">
        <v>363</v>
      </c>
      <c r="B555">
        <v>3711</v>
      </c>
      <c r="C555" s="14" t="s">
        <v>307</v>
      </c>
      <c r="D555" s="14" t="s">
        <v>170</v>
      </c>
      <c r="E555" s="14">
        <v>1211</v>
      </c>
      <c r="F555" s="14">
        <v>22492.291000000001</v>
      </c>
      <c r="G555" s="14">
        <v>18991.469000000001</v>
      </c>
      <c r="H555" s="14">
        <v>37961.896000000001</v>
      </c>
      <c r="I555" s="14">
        <v>56953.365000000005</v>
      </c>
      <c r="J555" s="14">
        <f t="shared" si="42"/>
        <v>-34461.074000000008</v>
      </c>
      <c r="K555" s="14">
        <f t="shared" si="43"/>
        <v>18573.320396366638</v>
      </c>
      <c r="L555" s="14">
        <f t="shared" si="43"/>
        <v>15682.468208092485</v>
      </c>
      <c r="M555" s="14">
        <f t="shared" si="43"/>
        <v>31347.560693641619</v>
      </c>
      <c r="N555" s="14">
        <f t="shared" si="43"/>
        <v>47030.028901734106</v>
      </c>
      <c r="O555" s="14">
        <f t="shared" si="43"/>
        <v>-28456.708505367475</v>
      </c>
      <c r="P555" s="14"/>
      <c r="Q555" s="14"/>
      <c r="R555" s="14"/>
      <c r="S555" s="14"/>
    </row>
    <row r="556" spans="1:19">
      <c r="A556" s="11" t="s">
        <v>363</v>
      </c>
      <c r="B556" s="11">
        <v>8721</v>
      </c>
      <c r="C556" s="13" t="s">
        <v>308</v>
      </c>
      <c r="D556" s="13" t="s">
        <v>220</v>
      </c>
      <c r="E556" s="13">
        <v>1164</v>
      </c>
      <c r="F556" s="13">
        <v>21415.669000000002</v>
      </c>
      <c r="G556" s="13">
        <v>0</v>
      </c>
      <c r="H556" s="13">
        <v>71732.815000000002</v>
      </c>
      <c r="I556" s="13">
        <v>71732.815000000002</v>
      </c>
      <c r="J556" s="13">
        <f t="shared" si="42"/>
        <v>-50317.146000000001</v>
      </c>
      <c r="K556" s="13">
        <f t="shared" si="43"/>
        <v>18398.341065292097</v>
      </c>
      <c r="L556" s="13">
        <f t="shared" si="43"/>
        <v>0</v>
      </c>
      <c r="M556" s="13">
        <f t="shared" si="43"/>
        <v>61626.129725085913</v>
      </c>
      <c r="N556" s="13">
        <f t="shared" si="43"/>
        <v>61626.129725085913</v>
      </c>
      <c r="O556" s="13">
        <f t="shared" si="43"/>
        <v>-43227.78865979382</v>
      </c>
      <c r="P556" s="14"/>
      <c r="Q556" s="14"/>
      <c r="R556" s="14"/>
      <c r="S556" s="14"/>
    </row>
    <row r="557" spans="1:19">
      <c r="A557" t="s">
        <v>363</v>
      </c>
      <c r="B557">
        <v>4607</v>
      </c>
      <c r="C557" s="14" t="s">
        <v>310</v>
      </c>
      <c r="D557" s="14" t="s">
        <v>178</v>
      </c>
      <c r="E557" s="14">
        <v>1131</v>
      </c>
      <c r="F557" s="14">
        <v>12901.901000000002</v>
      </c>
      <c r="G557" s="14">
        <v>24907.678</v>
      </c>
      <c r="H557" s="14">
        <v>14887.61</v>
      </c>
      <c r="I557" s="14">
        <v>39795.288</v>
      </c>
      <c r="J557" s="14">
        <f t="shared" si="42"/>
        <v>-26893.386999999999</v>
      </c>
      <c r="K557" s="14">
        <f t="shared" si="43"/>
        <v>11407.516357206014</v>
      </c>
      <c r="L557" s="14">
        <f t="shared" si="43"/>
        <v>22022.703801945179</v>
      </c>
      <c r="M557" s="14">
        <f t="shared" si="43"/>
        <v>13163.227232537578</v>
      </c>
      <c r="N557" s="14">
        <f t="shared" si="43"/>
        <v>35185.931034482754</v>
      </c>
      <c r="O557" s="14">
        <f t="shared" si="43"/>
        <v>-23778.414677276745</v>
      </c>
      <c r="P557" s="14"/>
      <c r="Q557" s="14"/>
      <c r="R557" s="14"/>
      <c r="S557" s="14"/>
    </row>
    <row r="558" spans="1:19">
      <c r="A558" s="11" t="s">
        <v>363</v>
      </c>
      <c r="B558" s="11">
        <v>6513</v>
      </c>
      <c r="C558" s="13" t="s">
        <v>309</v>
      </c>
      <c r="D558" s="13" t="s">
        <v>194</v>
      </c>
      <c r="E558" s="13">
        <v>1119</v>
      </c>
      <c r="F558" s="13">
        <v>267.40800000000002</v>
      </c>
      <c r="G558" s="13">
        <v>1939.546</v>
      </c>
      <c r="H558" s="13">
        <v>13011.153</v>
      </c>
      <c r="I558" s="13">
        <v>14950.699000000001</v>
      </c>
      <c r="J558" s="13">
        <f t="shared" si="42"/>
        <v>-14683.291000000001</v>
      </c>
      <c r="K558" s="13">
        <f t="shared" ref="K558:O594" si="44">(F558/$E558)*1000</f>
        <v>238.97050938337802</v>
      </c>
      <c r="L558" s="13">
        <f t="shared" si="44"/>
        <v>1733.2850759606793</v>
      </c>
      <c r="M558" s="13">
        <f t="shared" si="44"/>
        <v>11627.482573726542</v>
      </c>
      <c r="N558" s="13">
        <f t="shared" si="44"/>
        <v>13360.767649687221</v>
      </c>
      <c r="O558" s="13">
        <f t="shared" si="44"/>
        <v>-13121.797140303845</v>
      </c>
      <c r="P558" s="14"/>
      <c r="Q558" s="14"/>
      <c r="R558" s="14"/>
      <c r="S558" s="14"/>
    </row>
    <row r="559" spans="1:19">
      <c r="A559" t="s">
        <v>363</v>
      </c>
      <c r="B559">
        <v>4100</v>
      </c>
      <c r="C559" s="14" t="s">
        <v>311</v>
      </c>
      <c r="D559" s="14" t="s">
        <v>174</v>
      </c>
      <c r="E559" s="14">
        <v>956</v>
      </c>
      <c r="F559" s="14">
        <v>16364.877</v>
      </c>
      <c r="G559" s="14">
        <v>14251.402999999998</v>
      </c>
      <c r="H559" s="14">
        <v>14305.697000000002</v>
      </c>
      <c r="I559" s="14">
        <v>28557.1</v>
      </c>
      <c r="J559" s="14">
        <f t="shared" si="42"/>
        <v>-12192.222999999998</v>
      </c>
      <c r="K559" s="14">
        <f t="shared" si="44"/>
        <v>17118.072175732221</v>
      </c>
      <c r="L559" s="14">
        <f t="shared" si="44"/>
        <v>14907.325313807529</v>
      </c>
      <c r="M559" s="14">
        <f t="shared" si="44"/>
        <v>14964.118200836821</v>
      </c>
      <c r="N559" s="14">
        <f t="shared" si="44"/>
        <v>29871.44351464435</v>
      </c>
      <c r="O559" s="14">
        <f t="shared" si="44"/>
        <v>-12753.371338912131</v>
      </c>
      <c r="P559" s="14"/>
      <c r="Q559" s="14"/>
      <c r="R559" s="14"/>
      <c r="S559" s="14"/>
    </row>
    <row r="560" spans="1:19">
      <c r="A560" s="11" t="s">
        <v>363</v>
      </c>
      <c r="B560" s="11">
        <v>5604</v>
      </c>
      <c r="C560" s="13" t="s">
        <v>312</v>
      </c>
      <c r="D560" s="13" t="s">
        <v>185</v>
      </c>
      <c r="E560" s="13">
        <v>928</v>
      </c>
      <c r="F560" s="13">
        <v>12145.103000000001</v>
      </c>
      <c r="G560" s="13">
        <v>18234.601999999999</v>
      </c>
      <c r="H560" s="13">
        <v>7128.0919999999996</v>
      </c>
      <c r="I560" s="13">
        <v>25362.694</v>
      </c>
      <c r="J560" s="13">
        <f t="shared" si="42"/>
        <v>-13217.590999999999</v>
      </c>
      <c r="K560" s="13">
        <f t="shared" si="44"/>
        <v>13087.395474137931</v>
      </c>
      <c r="L560" s="13">
        <f t="shared" si="44"/>
        <v>19649.355603448275</v>
      </c>
      <c r="M560" s="13">
        <f t="shared" si="44"/>
        <v>7681.1336206896549</v>
      </c>
      <c r="N560" s="13">
        <f t="shared" si="44"/>
        <v>27330.489224137931</v>
      </c>
      <c r="O560" s="13">
        <f t="shared" si="44"/>
        <v>-14243.093749999998</v>
      </c>
      <c r="P560" s="14"/>
      <c r="Q560" s="14"/>
      <c r="R560" s="14"/>
      <c r="S560" s="14"/>
    </row>
    <row r="561" spans="1:19">
      <c r="A561" t="s">
        <v>363</v>
      </c>
      <c r="B561">
        <v>6612</v>
      </c>
      <c r="C561" s="14" t="s">
        <v>314</v>
      </c>
      <c r="D561" s="14" t="s">
        <v>200</v>
      </c>
      <c r="E561" s="14">
        <v>867</v>
      </c>
      <c r="F561" s="14">
        <v>18526.182999999997</v>
      </c>
      <c r="G561" s="14">
        <v>16705.688999999998</v>
      </c>
      <c r="H561" s="14">
        <v>11185.061</v>
      </c>
      <c r="I561" s="14">
        <v>27890.75</v>
      </c>
      <c r="J561" s="14">
        <f t="shared" si="42"/>
        <v>-9364.5670000000027</v>
      </c>
      <c r="K561" s="14">
        <f t="shared" si="44"/>
        <v>21368.146482122254</v>
      </c>
      <c r="L561" s="14">
        <f t="shared" si="44"/>
        <v>19268.384083044981</v>
      </c>
      <c r="M561" s="14">
        <f t="shared" si="44"/>
        <v>12900.877739331027</v>
      </c>
      <c r="N561" s="14">
        <f t="shared" si="44"/>
        <v>32169.261822376007</v>
      </c>
      <c r="O561" s="14">
        <f t="shared" si="44"/>
        <v>-10801.115340253751</v>
      </c>
      <c r="P561" s="14"/>
      <c r="Q561" s="14"/>
      <c r="R561" s="14"/>
      <c r="S561" s="14"/>
    </row>
    <row r="562" spans="1:19">
      <c r="A562" s="11" t="s">
        <v>363</v>
      </c>
      <c r="B562" s="11">
        <v>3709</v>
      </c>
      <c r="C562" s="13" t="s">
        <v>313</v>
      </c>
      <c r="D562" s="13" t="s">
        <v>168</v>
      </c>
      <c r="E562" s="13">
        <v>840</v>
      </c>
      <c r="F562" s="13">
        <v>4987.2150000000001</v>
      </c>
      <c r="G562" s="13">
        <v>7446.6170000000002</v>
      </c>
      <c r="H562" s="13">
        <v>54513.804999999993</v>
      </c>
      <c r="I562" s="13">
        <v>61960.421999999991</v>
      </c>
      <c r="J562" s="13">
        <f t="shared" si="42"/>
        <v>-56973.206999999995</v>
      </c>
      <c r="K562" s="13">
        <f t="shared" si="44"/>
        <v>5937.1607142857147</v>
      </c>
      <c r="L562" s="13">
        <f t="shared" si="44"/>
        <v>8865.0202380952396</v>
      </c>
      <c r="M562" s="13">
        <f t="shared" si="44"/>
        <v>64897.386904761901</v>
      </c>
      <c r="N562" s="13">
        <f t="shared" si="44"/>
        <v>73762.407142857133</v>
      </c>
      <c r="O562" s="13">
        <f t="shared" si="44"/>
        <v>-67825.246428571423</v>
      </c>
      <c r="P562" s="14"/>
      <c r="Q562" s="14"/>
      <c r="R562" s="14"/>
      <c r="S562" s="14"/>
    </row>
    <row r="563" spans="1:19">
      <c r="A563" t="s">
        <v>363</v>
      </c>
      <c r="B563">
        <v>8710</v>
      </c>
      <c r="C563" s="14" t="s">
        <v>315</v>
      </c>
      <c r="D563" s="14" t="s">
        <v>215</v>
      </c>
      <c r="E563" s="14">
        <v>818</v>
      </c>
      <c r="F563" s="14">
        <v>114103.511</v>
      </c>
      <c r="G563" s="14">
        <v>0</v>
      </c>
      <c r="H563" s="14">
        <v>33611.457999999999</v>
      </c>
      <c r="I563" s="14">
        <v>33611.457999999999</v>
      </c>
      <c r="J563" s="14">
        <f t="shared" si="42"/>
        <v>80492.053</v>
      </c>
      <c r="K563" s="14">
        <f t="shared" si="44"/>
        <v>139490.84474327628</v>
      </c>
      <c r="L563" s="14">
        <f t="shared" si="44"/>
        <v>0</v>
      </c>
      <c r="M563" s="14">
        <f t="shared" si="44"/>
        <v>41089.801955990217</v>
      </c>
      <c r="N563" s="14">
        <f t="shared" si="44"/>
        <v>41089.801955990217</v>
      </c>
      <c r="O563" s="14">
        <f t="shared" si="44"/>
        <v>98401.04278728606</v>
      </c>
      <c r="P563" s="14"/>
      <c r="Q563" s="14"/>
      <c r="R563" s="14"/>
      <c r="S563" s="14"/>
    </row>
    <row r="564" spans="1:19">
      <c r="A564" s="11" t="s">
        <v>363</v>
      </c>
      <c r="B564" s="11">
        <v>8508</v>
      </c>
      <c r="C564" s="13" t="s">
        <v>316</v>
      </c>
      <c r="D564" s="13" t="s">
        <v>210</v>
      </c>
      <c r="E564" s="13">
        <v>814</v>
      </c>
      <c r="F564" s="13">
        <v>7571.4989999999998</v>
      </c>
      <c r="G564" s="13">
        <v>22375.577000000001</v>
      </c>
      <c r="H564" s="13">
        <v>18312.425999999999</v>
      </c>
      <c r="I564" s="13">
        <v>40688.002999999997</v>
      </c>
      <c r="J564" s="13">
        <f t="shared" si="42"/>
        <v>-33116.504000000001</v>
      </c>
      <c r="K564" s="13">
        <f t="shared" si="44"/>
        <v>9301.595823095824</v>
      </c>
      <c r="L564" s="13">
        <f t="shared" si="44"/>
        <v>27488.423832923836</v>
      </c>
      <c r="M564" s="13">
        <f t="shared" si="44"/>
        <v>22496.837837837837</v>
      </c>
      <c r="N564" s="13">
        <f t="shared" si="44"/>
        <v>49985.261670761669</v>
      </c>
      <c r="O564" s="13">
        <f t="shared" si="44"/>
        <v>-40683.665847665849</v>
      </c>
      <c r="P564" s="14"/>
      <c r="Q564" s="14"/>
      <c r="R564" s="14"/>
      <c r="S564" s="14"/>
    </row>
    <row r="565" spans="1:19">
      <c r="A565" t="s">
        <v>363</v>
      </c>
      <c r="B565">
        <v>6515</v>
      </c>
      <c r="C565" s="14" t="s">
        <v>318</v>
      </c>
      <c r="D565" s="14" t="s">
        <v>195</v>
      </c>
      <c r="E565" s="14">
        <v>704</v>
      </c>
      <c r="F565" s="14">
        <v>1332.5440000000001</v>
      </c>
      <c r="G565" s="14">
        <v>2342.873</v>
      </c>
      <c r="H565" s="14">
        <v>9454.9950000000008</v>
      </c>
      <c r="I565" s="14">
        <v>11797.868</v>
      </c>
      <c r="J565" s="14">
        <f t="shared" si="42"/>
        <v>-10465.324000000001</v>
      </c>
      <c r="K565" s="14">
        <f t="shared" si="44"/>
        <v>1892.818181818182</v>
      </c>
      <c r="L565" s="14">
        <f t="shared" si="44"/>
        <v>3327.9446022727275</v>
      </c>
      <c r="M565" s="14">
        <f t="shared" si="44"/>
        <v>13430.390625000002</v>
      </c>
      <c r="N565" s="14">
        <f t="shared" si="44"/>
        <v>16758.335227272728</v>
      </c>
      <c r="O565" s="14">
        <f t="shared" si="44"/>
        <v>-14865.517045454546</v>
      </c>
      <c r="P565" s="14"/>
      <c r="Q565" s="14"/>
      <c r="R565" s="14"/>
      <c r="S565" s="14"/>
    </row>
    <row r="566" spans="1:19">
      <c r="A566" s="11" t="s">
        <v>363</v>
      </c>
      <c r="B566" s="11">
        <v>8722</v>
      </c>
      <c r="C566" s="13" t="s">
        <v>317</v>
      </c>
      <c r="D566" s="13" t="s">
        <v>221</v>
      </c>
      <c r="E566" s="13">
        <v>694</v>
      </c>
      <c r="F566" s="13">
        <v>7193.3149999999996</v>
      </c>
      <c r="G566" s="13">
        <v>0</v>
      </c>
      <c r="H566" s="13">
        <v>17026.38</v>
      </c>
      <c r="I566" s="13">
        <v>17026.38</v>
      </c>
      <c r="J566" s="13">
        <f t="shared" si="42"/>
        <v>-9833.0650000000023</v>
      </c>
      <c r="K566" s="13">
        <f t="shared" si="44"/>
        <v>10365.007204610951</v>
      </c>
      <c r="L566" s="13">
        <f t="shared" si="44"/>
        <v>0</v>
      </c>
      <c r="M566" s="13">
        <f t="shared" si="44"/>
        <v>24533.688760806919</v>
      </c>
      <c r="N566" s="13">
        <f t="shared" si="44"/>
        <v>24533.688760806919</v>
      </c>
      <c r="O566" s="13">
        <f t="shared" si="44"/>
        <v>-14168.681556195968</v>
      </c>
      <c r="P566" s="14"/>
      <c r="Q566" s="14"/>
      <c r="R566" s="14"/>
      <c r="S566" s="14"/>
    </row>
    <row r="567" spans="1:19">
      <c r="A567" t="s">
        <v>363</v>
      </c>
      <c r="B567">
        <v>3511</v>
      </c>
      <c r="C567" s="14" t="s">
        <v>320</v>
      </c>
      <c r="D567" s="14" t="s">
        <v>166</v>
      </c>
      <c r="E567" s="14">
        <v>687</v>
      </c>
      <c r="F567" s="14">
        <v>20743.725999999999</v>
      </c>
      <c r="G567" s="14">
        <v>45479.962</v>
      </c>
      <c r="H567" s="14">
        <v>24827.87</v>
      </c>
      <c r="I567" s="14">
        <v>70307.831999999995</v>
      </c>
      <c r="J567" s="14">
        <f t="shared" si="42"/>
        <v>-49564.106</v>
      </c>
      <c r="K567" s="14">
        <f t="shared" si="44"/>
        <v>30194.652110625906</v>
      </c>
      <c r="L567" s="14">
        <f t="shared" si="44"/>
        <v>66200.818049490539</v>
      </c>
      <c r="M567" s="14">
        <f t="shared" si="44"/>
        <v>36139.548762736529</v>
      </c>
      <c r="N567" s="14">
        <f t="shared" si="44"/>
        <v>102340.36681222706</v>
      </c>
      <c r="O567" s="14">
        <f t="shared" si="44"/>
        <v>-72145.714701601159</v>
      </c>
      <c r="P567" s="14"/>
      <c r="Q567" s="14"/>
      <c r="R567" s="14"/>
      <c r="S567" s="14"/>
    </row>
    <row r="568" spans="1:19">
      <c r="A568" s="11" t="s">
        <v>363</v>
      </c>
      <c r="B568" s="11">
        <v>3811</v>
      </c>
      <c r="C568" s="13" t="s">
        <v>322</v>
      </c>
      <c r="D568" s="13" t="s">
        <v>173</v>
      </c>
      <c r="E568" s="13">
        <v>665</v>
      </c>
      <c r="F568" s="13">
        <v>20192.052</v>
      </c>
      <c r="G568" s="13">
        <v>22764.933000000001</v>
      </c>
      <c r="H568" s="13">
        <v>20561.513000000014</v>
      </c>
      <c r="I568" s="13">
        <v>43326.446000000011</v>
      </c>
      <c r="J568" s="13">
        <f t="shared" si="42"/>
        <v>-23134.394000000011</v>
      </c>
      <c r="K568" s="13">
        <f t="shared" si="44"/>
        <v>30363.987969924812</v>
      </c>
      <c r="L568" s="13">
        <f t="shared" si="44"/>
        <v>34232.981954887226</v>
      </c>
      <c r="M568" s="13">
        <f t="shared" si="44"/>
        <v>30919.568421052652</v>
      </c>
      <c r="N568" s="13">
        <f t="shared" si="44"/>
        <v>65152.550375939871</v>
      </c>
      <c r="O568" s="13">
        <f t="shared" si="44"/>
        <v>-34788.562406015051</v>
      </c>
      <c r="P568" s="14"/>
      <c r="Q568" s="14"/>
      <c r="R568" s="14"/>
      <c r="S568" s="14"/>
    </row>
    <row r="569" spans="1:19">
      <c r="A569" t="s">
        <v>363</v>
      </c>
      <c r="B569">
        <v>7502</v>
      </c>
      <c r="C569" s="14" t="s">
        <v>319</v>
      </c>
      <c r="D569" s="14" t="s">
        <v>205</v>
      </c>
      <c r="E569" s="14">
        <v>665</v>
      </c>
      <c r="F569" s="14">
        <v>5079.0919999999996</v>
      </c>
      <c r="G569" s="14">
        <v>770.06799999999998</v>
      </c>
      <c r="H569" s="14">
        <v>23789.372000000003</v>
      </c>
      <c r="I569" s="14">
        <v>24559.440000000002</v>
      </c>
      <c r="J569" s="14">
        <f t="shared" si="42"/>
        <v>-19480.348000000002</v>
      </c>
      <c r="K569" s="14">
        <f t="shared" si="44"/>
        <v>7637.732330827067</v>
      </c>
      <c r="L569" s="14">
        <f t="shared" si="44"/>
        <v>1157.9969924812031</v>
      </c>
      <c r="M569" s="14">
        <f t="shared" si="44"/>
        <v>35773.491729323308</v>
      </c>
      <c r="N569" s="14">
        <f t="shared" si="44"/>
        <v>36931.488721804511</v>
      </c>
      <c r="O569" s="14">
        <f t="shared" si="44"/>
        <v>-29293.756390977447</v>
      </c>
      <c r="P569" s="14"/>
      <c r="Q569" s="14"/>
      <c r="R569" s="14"/>
      <c r="S569" s="14"/>
    </row>
    <row r="570" spans="1:19">
      <c r="A570" s="11" t="s">
        <v>363</v>
      </c>
      <c r="B570" s="11">
        <v>8509</v>
      </c>
      <c r="C570" s="13" t="s">
        <v>321</v>
      </c>
      <c r="D570" s="13" t="s">
        <v>211</v>
      </c>
      <c r="E570" s="13">
        <v>641</v>
      </c>
      <c r="F570" s="13">
        <v>6394.8069999999998</v>
      </c>
      <c r="G570" s="13">
        <v>25868.161999999997</v>
      </c>
      <c r="H570" s="13">
        <v>22135.389000000003</v>
      </c>
      <c r="I570" s="13">
        <v>48003.550999999999</v>
      </c>
      <c r="J570" s="13">
        <f t="shared" si="42"/>
        <v>-41608.743999999999</v>
      </c>
      <c r="K570" s="13">
        <f t="shared" si="44"/>
        <v>9976.297971918877</v>
      </c>
      <c r="L570" s="13">
        <f t="shared" si="44"/>
        <v>40355.94695787831</v>
      </c>
      <c r="M570" s="13">
        <f t="shared" si="44"/>
        <v>34532.58814352574</v>
      </c>
      <c r="N570" s="13">
        <f t="shared" si="44"/>
        <v>74888.535101404064</v>
      </c>
      <c r="O570" s="13">
        <f t="shared" si="44"/>
        <v>-64912.237129485176</v>
      </c>
      <c r="P570" s="14"/>
      <c r="Q570" s="14"/>
      <c r="R570" s="14"/>
      <c r="S570" s="14"/>
    </row>
    <row r="571" spans="1:19">
      <c r="A571" t="s">
        <v>363</v>
      </c>
      <c r="B571">
        <v>8720</v>
      </c>
      <c r="C571" s="14" t="s">
        <v>323</v>
      </c>
      <c r="D571" s="14" t="s">
        <v>219</v>
      </c>
      <c r="E571" s="14">
        <v>576</v>
      </c>
      <c r="F571" s="14">
        <v>20834.961000000003</v>
      </c>
      <c r="G571" s="14">
        <v>0</v>
      </c>
      <c r="H571" s="14">
        <v>34382.501000000004</v>
      </c>
      <c r="I571" s="14">
        <v>34382.501000000004</v>
      </c>
      <c r="J571" s="14">
        <f t="shared" si="42"/>
        <v>-13547.54</v>
      </c>
      <c r="K571" s="14">
        <f t="shared" si="44"/>
        <v>36171.807291666672</v>
      </c>
      <c r="L571" s="14">
        <f t="shared" si="44"/>
        <v>0</v>
      </c>
      <c r="M571" s="14">
        <f t="shared" si="44"/>
        <v>59691.842013888898</v>
      </c>
      <c r="N571" s="14">
        <f t="shared" si="44"/>
        <v>59691.842013888898</v>
      </c>
      <c r="O571" s="14">
        <f t="shared" si="44"/>
        <v>-23520.034722222223</v>
      </c>
      <c r="P571" s="14"/>
      <c r="Q571" s="14"/>
      <c r="R571" s="14"/>
      <c r="S571" s="14"/>
    </row>
    <row r="572" spans="1:19">
      <c r="A572" s="11" t="s">
        <v>363</v>
      </c>
      <c r="B572" s="11">
        <v>8719</v>
      </c>
      <c r="C572" s="13" t="s">
        <v>325</v>
      </c>
      <c r="D572" s="13" t="s">
        <v>218</v>
      </c>
      <c r="E572" s="13">
        <v>525</v>
      </c>
      <c r="F572" s="13">
        <v>47580.669000000002</v>
      </c>
      <c r="G572" s="13">
        <v>0</v>
      </c>
      <c r="H572" s="13">
        <v>97278.771000000008</v>
      </c>
      <c r="I572" s="13">
        <v>97278.771000000008</v>
      </c>
      <c r="J572" s="13">
        <f t="shared" si="42"/>
        <v>-49698.102000000006</v>
      </c>
      <c r="K572" s="13">
        <f t="shared" si="44"/>
        <v>90629.845714285722</v>
      </c>
      <c r="L572" s="13">
        <f t="shared" si="44"/>
        <v>0</v>
      </c>
      <c r="M572" s="13">
        <f t="shared" si="44"/>
        <v>185292.89714285717</v>
      </c>
      <c r="N572" s="13">
        <f t="shared" si="44"/>
        <v>185292.89714285717</v>
      </c>
      <c r="O572" s="13">
        <f t="shared" si="44"/>
        <v>-94663.051428571431</v>
      </c>
      <c r="P572" s="14"/>
      <c r="Q572" s="14"/>
      <c r="R572" s="14"/>
      <c r="S572" s="14"/>
    </row>
    <row r="573" spans="1:19">
      <c r="A573" t="s">
        <v>363</v>
      </c>
      <c r="B573">
        <v>6709</v>
      </c>
      <c r="C573" s="14" t="s">
        <v>324</v>
      </c>
      <c r="D573" s="14" t="s">
        <v>202</v>
      </c>
      <c r="E573" s="14">
        <v>506</v>
      </c>
      <c r="F573" s="14">
        <v>43.908999999999999</v>
      </c>
      <c r="G573" s="14">
        <v>0</v>
      </c>
      <c r="H573" s="14">
        <v>9752.6310000000012</v>
      </c>
      <c r="I573" s="14">
        <v>9752.6310000000012</v>
      </c>
      <c r="J573" s="14">
        <f t="shared" si="42"/>
        <v>-9708.7220000000016</v>
      </c>
      <c r="K573" s="14">
        <f t="shared" si="44"/>
        <v>86.776679841897234</v>
      </c>
      <c r="L573" s="14">
        <f t="shared" si="44"/>
        <v>0</v>
      </c>
      <c r="M573" s="14">
        <f t="shared" si="44"/>
        <v>19273.9743083004</v>
      </c>
      <c r="N573" s="14">
        <f t="shared" si="44"/>
        <v>19273.9743083004</v>
      </c>
      <c r="O573" s="14">
        <f t="shared" si="44"/>
        <v>-19187.197628458503</v>
      </c>
      <c r="P573" s="14"/>
      <c r="Q573" s="14"/>
      <c r="R573" s="14"/>
      <c r="S573" s="14"/>
    </row>
    <row r="574" spans="1:19">
      <c r="A574" s="11" t="s">
        <v>363</v>
      </c>
      <c r="B574" s="11">
        <v>5609</v>
      </c>
      <c r="C574" s="13" t="s">
        <v>327</v>
      </c>
      <c r="D574" s="13" t="s">
        <v>186</v>
      </c>
      <c r="E574" s="13">
        <v>483</v>
      </c>
      <c r="F574" s="13">
        <v>135.53700000000001</v>
      </c>
      <c r="G574" s="13">
        <v>0</v>
      </c>
      <c r="H574" s="13">
        <v>3562.4629999999997</v>
      </c>
      <c r="I574" s="13">
        <v>3562.4629999999997</v>
      </c>
      <c r="J574" s="13">
        <f t="shared" si="42"/>
        <v>-3426.9259999999999</v>
      </c>
      <c r="K574" s="13">
        <f t="shared" si="44"/>
        <v>280.61490683229817</v>
      </c>
      <c r="L574" s="13">
        <f t="shared" si="44"/>
        <v>0</v>
      </c>
      <c r="M574" s="13">
        <f t="shared" si="44"/>
        <v>7375.6997929606614</v>
      </c>
      <c r="N574" s="13">
        <f t="shared" si="44"/>
        <v>7375.6997929606614</v>
      </c>
      <c r="O574" s="13">
        <f t="shared" si="44"/>
        <v>-7095.0848861283648</v>
      </c>
      <c r="P574" s="14"/>
      <c r="Q574" s="14"/>
      <c r="R574" s="14"/>
      <c r="S574" s="14"/>
    </row>
    <row r="575" spans="1:19">
      <c r="A575" t="s">
        <v>363</v>
      </c>
      <c r="B575">
        <v>6607</v>
      </c>
      <c r="C575" s="14" t="s">
        <v>326</v>
      </c>
      <c r="D575" s="14" t="s">
        <v>198</v>
      </c>
      <c r="E575" s="14">
        <v>483</v>
      </c>
      <c r="F575" s="14">
        <v>5597.4740000000002</v>
      </c>
      <c r="G575" s="14">
        <v>15219.578</v>
      </c>
      <c r="H575" s="14">
        <v>10274.622000000001</v>
      </c>
      <c r="I575" s="14">
        <v>25494.2</v>
      </c>
      <c r="J575" s="14">
        <f t="shared" si="42"/>
        <v>-19896.726000000002</v>
      </c>
      <c r="K575" s="14">
        <f t="shared" si="44"/>
        <v>11588.973084886129</v>
      </c>
      <c r="L575" s="14">
        <f t="shared" si="44"/>
        <v>31510.513457556935</v>
      </c>
      <c r="M575" s="14">
        <f t="shared" si="44"/>
        <v>21272.509316770189</v>
      </c>
      <c r="N575" s="14">
        <f t="shared" si="44"/>
        <v>52783.022774327124</v>
      </c>
      <c r="O575" s="14">
        <f t="shared" si="44"/>
        <v>-41194.049689441003</v>
      </c>
      <c r="P575" s="14"/>
      <c r="Q575" s="14"/>
      <c r="R575" s="14"/>
      <c r="S575" s="14"/>
    </row>
    <row r="576" spans="1:19">
      <c r="A576" s="11" t="s">
        <v>363</v>
      </c>
      <c r="B576" s="11">
        <v>6601</v>
      </c>
      <c r="C576" s="13" t="s">
        <v>328</v>
      </c>
      <c r="D576" s="13" t="s">
        <v>196</v>
      </c>
      <c r="E576" s="13">
        <v>449</v>
      </c>
      <c r="F576" s="13">
        <v>93</v>
      </c>
      <c r="G576" s="13">
        <v>0</v>
      </c>
      <c r="H576" s="13">
        <v>7240.7069999999994</v>
      </c>
      <c r="I576" s="13">
        <v>7240.7069999999994</v>
      </c>
      <c r="J576" s="13">
        <f t="shared" si="42"/>
        <v>-7147.7069999999994</v>
      </c>
      <c r="K576" s="13">
        <f t="shared" si="44"/>
        <v>207.12694877505569</v>
      </c>
      <c r="L576" s="13">
        <f t="shared" si="44"/>
        <v>0</v>
      </c>
      <c r="M576" s="13">
        <f t="shared" si="44"/>
        <v>16126.296213808462</v>
      </c>
      <c r="N576" s="13">
        <f t="shared" si="44"/>
        <v>16126.296213808462</v>
      </c>
      <c r="O576" s="13">
        <f t="shared" si="44"/>
        <v>-15919.169265033406</v>
      </c>
      <c r="P576" s="14"/>
      <c r="Q576" s="14"/>
      <c r="R576" s="14"/>
      <c r="S576" s="14"/>
    </row>
    <row r="577" spans="1:19">
      <c r="A577" t="s">
        <v>363</v>
      </c>
      <c r="B577">
        <v>4911</v>
      </c>
      <c r="C577" s="14" t="s">
        <v>329</v>
      </c>
      <c r="D577" s="14" t="s">
        <v>182</v>
      </c>
      <c r="E577" s="14">
        <v>424</v>
      </c>
      <c r="F577" s="14">
        <v>13118.818000000001</v>
      </c>
      <c r="G577" s="14">
        <v>14829.121999999999</v>
      </c>
      <c r="H577" s="14">
        <v>9608.0399999999991</v>
      </c>
      <c r="I577" s="14">
        <v>24437.161999999997</v>
      </c>
      <c r="J577" s="14">
        <f t="shared" si="42"/>
        <v>-11318.343999999996</v>
      </c>
      <c r="K577" s="14">
        <f t="shared" si="44"/>
        <v>30940.608490566043</v>
      </c>
      <c r="L577" s="14">
        <f t="shared" si="44"/>
        <v>34974.344339622643</v>
      </c>
      <c r="M577" s="14">
        <f t="shared" si="44"/>
        <v>22660.471698113204</v>
      </c>
      <c r="N577" s="14">
        <f t="shared" si="44"/>
        <v>57634.816037735836</v>
      </c>
      <c r="O577" s="14">
        <f t="shared" si="44"/>
        <v>-26694.207547169801</v>
      </c>
      <c r="P577" s="14"/>
      <c r="Q577" s="14"/>
      <c r="R577" s="14"/>
      <c r="S577" s="14"/>
    </row>
    <row r="578" spans="1:19">
      <c r="A578" s="11" t="s">
        <v>363</v>
      </c>
      <c r="B578" s="11">
        <v>5612</v>
      </c>
      <c r="C578" s="13" t="s">
        <v>330</v>
      </c>
      <c r="D578" s="13" t="s">
        <v>188</v>
      </c>
      <c r="E578" s="13">
        <v>384</v>
      </c>
      <c r="F578" s="13">
        <v>340.14299999999997</v>
      </c>
      <c r="G578" s="13">
        <v>324.89400000000001</v>
      </c>
      <c r="H578" s="13">
        <v>10212.413</v>
      </c>
      <c r="I578" s="13">
        <v>10537.307000000001</v>
      </c>
      <c r="J578" s="13">
        <f t="shared" si="42"/>
        <v>-10197.164000000001</v>
      </c>
      <c r="K578" s="13">
        <f t="shared" si="44"/>
        <v>885.78906249999989</v>
      </c>
      <c r="L578" s="13">
        <f t="shared" si="44"/>
        <v>846.078125</v>
      </c>
      <c r="M578" s="13">
        <f t="shared" si="44"/>
        <v>26594.825520833336</v>
      </c>
      <c r="N578" s="13">
        <f t="shared" si="44"/>
        <v>27440.903645833336</v>
      </c>
      <c r="O578" s="13">
        <f t="shared" si="44"/>
        <v>-26555.114583333336</v>
      </c>
      <c r="P578" s="14"/>
      <c r="Q578" s="14"/>
      <c r="R578" s="14"/>
      <c r="S578" s="14"/>
    </row>
    <row r="579" spans="1:19">
      <c r="A579" t="s">
        <v>363</v>
      </c>
      <c r="B579">
        <v>6602</v>
      </c>
      <c r="C579" s="14" t="s">
        <v>331</v>
      </c>
      <c r="D579" s="14" t="s">
        <v>197</v>
      </c>
      <c r="E579" s="14">
        <v>369</v>
      </c>
      <c r="F579" s="14">
        <v>0</v>
      </c>
      <c r="G579" s="14">
        <v>73.716999999999999</v>
      </c>
      <c r="H579" s="14">
        <v>9948.08</v>
      </c>
      <c r="I579" s="14">
        <v>10021.797</v>
      </c>
      <c r="J579" s="14">
        <f t="shared" si="42"/>
        <v>-10021.797</v>
      </c>
      <c r="K579" s="14">
        <f t="shared" si="44"/>
        <v>0</v>
      </c>
      <c r="L579" s="14">
        <f t="shared" si="44"/>
        <v>199.77506775067749</v>
      </c>
      <c r="M579" s="14">
        <f t="shared" si="44"/>
        <v>26959.566395663955</v>
      </c>
      <c r="N579" s="14">
        <f t="shared" si="44"/>
        <v>27159.341463414636</v>
      </c>
      <c r="O579" s="14">
        <f t="shared" si="44"/>
        <v>-27159.341463414636</v>
      </c>
      <c r="P579" s="14"/>
      <c r="Q579" s="14"/>
      <c r="R579" s="14"/>
      <c r="S579" s="14"/>
    </row>
    <row r="580" spans="1:19">
      <c r="A580" s="11" t="s">
        <v>363</v>
      </c>
      <c r="B580" s="11">
        <v>8610</v>
      </c>
      <c r="C580" s="13" t="s">
        <v>332</v>
      </c>
      <c r="D580" s="13" t="s">
        <v>212</v>
      </c>
      <c r="E580" s="13">
        <v>261</v>
      </c>
      <c r="F580" s="13">
        <v>1276.008</v>
      </c>
      <c r="G580" s="13">
        <v>0</v>
      </c>
      <c r="H580" s="13">
        <v>14524.035999999998</v>
      </c>
      <c r="I580" s="13">
        <v>14524.035999999998</v>
      </c>
      <c r="J580" s="13">
        <f t="shared" si="42"/>
        <v>-13248.027999999998</v>
      </c>
      <c r="K580" s="13">
        <f t="shared" si="44"/>
        <v>4888.9195402298856</v>
      </c>
      <c r="L580" s="13">
        <f t="shared" si="44"/>
        <v>0</v>
      </c>
      <c r="M580" s="13">
        <f t="shared" si="44"/>
        <v>55647.647509578543</v>
      </c>
      <c r="N580" s="13">
        <f t="shared" si="44"/>
        <v>55647.647509578543</v>
      </c>
      <c r="O580" s="13">
        <f t="shared" si="44"/>
        <v>-50758.727969348656</v>
      </c>
      <c r="P580" s="14"/>
      <c r="Q580" s="14"/>
      <c r="R580" s="14"/>
      <c r="S580" s="14"/>
    </row>
    <row r="581" spans="1:19">
      <c r="A581" t="s">
        <v>363</v>
      </c>
      <c r="B581">
        <v>4604</v>
      </c>
      <c r="C581" s="14" t="s">
        <v>333</v>
      </c>
      <c r="D581" s="14" t="s">
        <v>177</v>
      </c>
      <c r="E581" s="14">
        <v>255</v>
      </c>
      <c r="F581" s="14">
        <v>4964.6289999999999</v>
      </c>
      <c r="G581" s="14">
        <v>0</v>
      </c>
      <c r="H581" s="14">
        <v>12760.055</v>
      </c>
      <c r="I581" s="14">
        <v>12760.055</v>
      </c>
      <c r="J581" s="14">
        <f t="shared" si="42"/>
        <v>-7795.4260000000004</v>
      </c>
      <c r="K581" s="14">
        <f t="shared" si="44"/>
        <v>19469.133333333331</v>
      </c>
      <c r="L581" s="14">
        <f t="shared" si="44"/>
        <v>0</v>
      </c>
      <c r="M581" s="14">
        <f t="shared" si="44"/>
        <v>50039.431372549021</v>
      </c>
      <c r="N581" s="14">
        <f t="shared" si="44"/>
        <v>50039.431372549021</v>
      </c>
      <c r="O581" s="14">
        <f t="shared" si="44"/>
        <v>-30570.29803921569</v>
      </c>
      <c r="P581" s="14"/>
      <c r="Q581" s="14"/>
      <c r="R581" s="14"/>
      <c r="S581" s="14"/>
    </row>
    <row r="582" spans="1:19">
      <c r="A582" s="11" t="s">
        <v>363</v>
      </c>
      <c r="B582" s="11">
        <v>1606</v>
      </c>
      <c r="C582" s="13" t="s">
        <v>334</v>
      </c>
      <c r="D582" s="13" t="s">
        <v>159</v>
      </c>
      <c r="E582" s="13">
        <v>244</v>
      </c>
      <c r="F582" s="13">
        <v>6761.3059999999996</v>
      </c>
      <c r="G582" s="13">
        <v>16278.264000000001</v>
      </c>
      <c r="H582" s="13">
        <v>5655.84</v>
      </c>
      <c r="I582" s="13">
        <v>21934.103999999999</v>
      </c>
      <c r="J582" s="13">
        <f t="shared" si="42"/>
        <v>-15172.797999999999</v>
      </c>
      <c r="K582" s="13">
        <f t="shared" si="44"/>
        <v>27710.27049180328</v>
      </c>
      <c r="L582" s="13">
        <f t="shared" si="44"/>
        <v>66714.196721311484</v>
      </c>
      <c r="M582" s="13">
        <f t="shared" si="44"/>
        <v>23179.672131147541</v>
      </c>
      <c r="N582" s="13">
        <f t="shared" si="44"/>
        <v>89893.868852459011</v>
      </c>
      <c r="O582" s="13">
        <f t="shared" si="44"/>
        <v>-62183.598360655735</v>
      </c>
      <c r="P582" s="14"/>
      <c r="Q582" s="14"/>
      <c r="R582" s="14"/>
      <c r="S582" s="14"/>
    </row>
    <row r="583" spans="1:19">
      <c r="A583" t="s">
        <v>363</v>
      </c>
      <c r="B583">
        <v>4502</v>
      </c>
      <c r="C583" s="14" t="s">
        <v>335</v>
      </c>
      <c r="D583" s="14" t="s">
        <v>176</v>
      </c>
      <c r="E583" s="14">
        <v>233</v>
      </c>
      <c r="F583" s="14">
        <v>8304.3639999999996</v>
      </c>
      <c r="G583" s="14">
        <v>831.98</v>
      </c>
      <c r="H583" s="14">
        <v>15878.877999999999</v>
      </c>
      <c r="I583" s="14">
        <v>16710.858</v>
      </c>
      <c r="J583" s="14">
        <f t="shared" si="42"/>
        <v>-8406.4940000000006</v>
      </c>
      <c r="K583" s="14">
        <f t="shared" si="44"/>
        <v>35641.047210300429</v>
      </c>
      <c r="L583" s="14">
        <f t="shared" si="44"/>
        <v>3570.7296137339054</v>
      </c>
      <c r="M583" s="14">
        <f t="shared" si="44"/>
        <v>68149.690987124457</v>
      </c>
      <c r="N583" s="14">
        <f t="shared" si="44"/>
        <v>71720.420600858371</v>
      </c>
      <c r="O583" s="14">
        <f t="shared" si="44"/>
        <v>-36079.373390557943</v>
      </c>
      <c r="P583" s="14"/>
      <c r="Q583" s="14"/>
      <c r="R583" s="14"/>
      <c r="S583" s="14"/>
    </row>
    <row r="584" spans="1:19">
      <c r="A584" s="11" t="s">
        <v>363</v>
      </c>
      <c r="B584" s="11">
        <v>4803</v>
      </c>
      <c r="C584" s="13" t="s">
        <v>337</v>
      </c>
      <c r="D584" s="13" t="s">
        <v>179</v>
      </c>
      <c r="E584" s="13">
        <v>215</v>
      </c>
      <c r="F584" s="13">
        <v>1797.606</v>
      </c>
      <c r="G584" s="13">
        <v>0</v>
      </c>
      <c r="H584" s="13">
        <v>13910.916999999998</v>
      </c>
      <c r="I584" s="13">
        <v>13910.916999999998</v>
      </c>
      <c r="J584" s="13">
        <f t="shared" si="42"/>
        <v>-12113.310999999998</v>
      </c>
      <c r="K584" s="13">
        <f t="shared" si="44"/>
        <v>8360.9581395348832</v>
      </c>
      <c r="L584" s="13">
        <f t="shared" si="44"/>
        <v>0</v>
      </c>
      <c r="M584" s="13">
        <f t="shared" si="44"/>
        <v>64701.939534883706</v>
      </c>
      <c r="N584" s="13">
        <f t="shared" si="44"/>
        <v>64701.939534883706</v>
      </c>
      <c r="O584" s="13">
        <f t="shared" si="44"/>
        <v>-56340.981395348826</v>
      </c>
      <c r="P584" s="14"/>
      <c r="Q584" s="14"/>
      <c r="R584" s="14"/>
      <c r="S584" s="14"/>
    </row>
    <row r="585" spans="1:19">
      <c r="A585" t="s">
        <v>363</v>
      </c>
      <c r="B585">
        <v>5706</v>
      </c>
      <c r="C585" s="14" t="s">
        <v>336</v>
      </c>
      <c r="D585" s="14" t="s">
        <v>189</v>
      </c>
      <c r="E585" s="14">
        <v>204</v>
      </c>
      <c r="F585" s="14">
        <v>0</v>
      </c>
      <c r="G585" s="14">
        <v>0</v>
      </c>
      <c r="H585" s="14">
        <v>4998</v>
      </c>
      <c r="I585" s="14">
        <v>4998</v>
      </c>
      <c r="J585" s="14">
        <f t="shared" si="42"/>
        <v>-4998</v>
      </c>
      <c r="K585" s="14">
        <f t="shared" si="44"/>
        <v>0</v>
      </c>
      <c r="L585" s="14">
        <f t="shared" si="44"/>
        <v>0</v>
      </c>
      <c r="M585" s="14">
        <f t="shared" si="44"/>
        <v>24500</v>
      </c>
      <c r="N585" s="14">
        <f t="shared" si="44"/>
        <v>24500</v>
      </c>
      <c r="O585" s="14">
        <f t="shared" si="44"/>
        <v>-24500</v>
      </c>
      <c r="P585" s="14"/>
      <c r="Q585" s="14"/>
      <c r="R585" s="14"/>
      <c r="S585" s="14"/>
    </row>
    <row r="586" spans="1:19">
      <c r="A586" s="11" t="s">
        <v>363</v>
      </c>
      <c r="B586" s="11">
        <v>4902</v>
      </c>
      <c r="C586" s="13" t="s">
        <v>339</v>
      </c>
      <c r="D586" s="13" t="s">
        <v>181</v>
      </c>
      <c r="E586" s="13">
        <v>109</v>
      </c>
      <c r="F586" s="13">
        <v>0</v>
      </c>
      <c r="G586" s="13">
        <v>12.42</v>
      </c>
      <c r="H586" s="13">
        <v>1942.59</v>
      </c>
      <c r="I586" s="13">
        <v>1955.01</v>
      </c>
      <c r="J586" s="13">
        <f t="shared" si="42"/>
        <v>-1955.01</v>
      </c>
      <c r="K586" s="13">
        <f t="shared" si="44"/>
        <v>0</v>
      </c>
      <c r="L586" s="13">
        <f t="shared" si="44"/>
        <v>113.94495412844037</v>
      </c>
      <c r="M586" s="13">
        <f t="shared" si="44"/>
        <v>17821.926605504588</v>
      </c>
      <c r="N586" s="13">
        <f t="shared" si="44"/>
        <v>17935.871559633029</v>
      </c>
      <c r="O586" s="13">
        <f t="shared" si="44"/>
        <v>-17935.871559633029</v>
      </c>
      <c r="P586" s="14"/>
      <c r="Q586" s="14"/>
      <c r="R586" s="14"/>
      <c r="S586" s="14"/>
    </row>
    <row r="587" spans="1:19">
      <c r="A587" t="s">
        <v>363</v>
      </c>
      <c r="B587">
        <v>7505</v>
      </c>
      <c r="C587" s="14" t="s">
        <v>340</v>
      </c>
      <c r="D587" s="14" t="s">
        <v>206</v>
      </c>
      <c r="E587" s="14">
        <v>103</v>
      </c>
      <c r="F587" s="14">
        <v>946</v>
      </c>
      <c r="G587" s="14">
        <v>883</v>
      </c>
      <c r="H587" s="14">
        <v>9277</v>
      </c>
      <c r="I587" s="14">
        <v>10160</v>
      </c>
      <c r="J587" s="14">
        <f t="shared" si="42"/>
        <v>-9214</v>
      </c>
      <c r="K587" s="14">
        <f t="shared" si="44"/>
        <v>9184.4660194174758</v>
      </c>
      <c r="L587" s="14">
        <f t="shared" si="44"/>
        <v>8572.8155339805835</v>
      </c>
      <c r="M587" s="14">
        <f t="shared" si="44"/>
        <v>90067.961165048546</v>
      </c>
      <c r="N587" s="14">
        <f t="shared" si="44"/>
        <v>98640.776699029127</v>
      </c>
      <c r="O587" s="14">
        <f t="shared" si="44"/>
        <v>-89456.310679611648</v>
      </c>
      <c r="P587" s="14"/>
      <c r="Q587" s="14"/>
      <c r="R587" s="14"/>
      <c r="S587" s="14"/>
    </row>
    <row r="588" spans="1:19">
      <c r="A588" s="11" t="s">
        <v>363</v>
      </c>
      <c r="B588" s="11">
        <v>3713</v>
      </c>
      <c r="C588" s="13" t="s">
        <v>338</v>
      </c>
      <c r="D588" s="13" t="s">
        <v>171</v>
      </c>
      <c r="E588" s="13">
        <v>102</v>
      </c>
      <c r="F588" s="13">
        <v>0</v>
      </c>
      <c r="G588" s="13">
        <v>0</v>
      </c>
      <c r="H588" s="13">
        <v>3998</v>
      </c>
      <c r="I588" s="13">
        <v>3998</v>
      </c>
      <c r="J588" s="13">
        <f t="shared" si="42"/>
        <v>-3998</v>
      </c>
      <c r="K588" s="13">
        <f t="shared" si="44"/>
        <v>0</v>
      </c>
      <c r="L588" s="13">
        <f t="shared" si="44"/>
        <v>0</v>
      </c>
      <c r="M588" s="13">
        <f t="shared" si="44"/>
        <v>39196.078431372545</v>
      </c>
      <c r="N588" s="13">
        <f t="shared" si="44"/>
        <v>39196.078431372545</v>
      </c>
      <c r="O588" s="13">
        <f t="shared" si="44"/>
        <v>-39196.078431372545</v>
      </c>
      <c r="P588" s="14"/>
      <c r="Q588" s="14"/>
      <c r="R588" s="14"/>
      <c r="S588" s="14"/>
    </row>
    <row r="589" spans="1:19">
      <c r="A589" t="s">
        <v>363</v>
      </c>
      <c r="B589">
        <v>6706</v>
      </c>
      <c r="C589" s="14" t="s">
        <v>341</v>
      </c>
      <c r="D589" s="14" t="s">
        <v>201</v>
      </c>
      <c r="E589" s="14">
        <v>94</v>
      </c>
      <c r="F589" s="14">
        <v>0</v>
      </c>
      <c r="G589" s="14">
        <v>0</v>
      </c>
      <c r="H589" s="14">
        <v>0</v>
      </c>
      <c r="I589" s="14">
        <v>0</v>
      </c>
      <c r="J589" s="14">
        <f t="shared" si="42"/>
        <v>0</v>
      </c>
      <c r="K589" s="14">
        <f t="shared" si="44"/>
        <v>0</v>
      </c>
      <c r="L589" s="14">
        <f t="shared" si="44"/>
        <v>0</v>
      </c>
      <c r="M589" s="14">
        <f t="shared" si="44"/>
        <v>0</v>
      </c>
      <c r="N589" s="14">
        <f t="shared" si="44"/>
        <v>0</v>
      </c>
      <c r="O589" s="14">
        <f t="shared" si="44"/>
        <v>0</v>
      </c>
      <c r="P589" s="14"/>
      <c r="Q589" s="14"/>
      <c r="R589" s="14"/>
      <c r="S589" s="14"/>
    </row>
    <row r="590" spans="1:19">
      <c r="A590" s="11" t="s">
        <v>363</v>
      </c>
      <c r="B590" s="11">
        <v>5611</v>
      </c>
      <c r="C590" s="13" t="s">
        <v>342</v>
      </c>
      <c r="D590" s="13" t="s">
        <v>187</v>
      </c>
      <c r="E590" s="13">
        <v>90</v>
      </c>
      <c r="F590" s="13">
        <v>0</v>
      </c>
      <c r="G590" s="13">
        <v>0</v>
      </c>
      <c r="H590" s="13">
        <v>1376</v>
      </c>
      <c r="I590" s="13">
        <v>1376</v>
      </c>
      <c r="J590" s="13">
        <f t="shared" ref="J590:J594" si="45">F590-I590</f>
        <v>-1376</v>
      </c>
      <c r="K590" s="13">
        <f t="shared" si="44"/>
        <v>0</v>
      </c>
      <c r="L590" s="13">
        <f t="shared" si="44"/>
        <v>0</v>
      </c>
      <c r="M590" s="13">
        <f t="shared" si="44"/>
        <v>15288.888888888891</v>
      </c>
      <c r="N590" s="13">
        <f t="shared" si="44"/>
        <v>15288.888888888891</v>
      </c>
      <c r="O590" s="13">
        <f t="shared" si="44"/>
        <v>-15288.888888888891</v>
      </c>
      <c r="P590" s="14"/>
      <c r="Q590" s="14"/>
      <c r="R590" s="14"/>
      <c r="S590" s="14"/>
    </row>
    <row r="591" spans="1:19">
      <c r="A591" t="s">
        <v>363</v>
      </c>
      <c r="B591">
        <v>3710</v>
      </c>
      <c r="C591" s="14" t="s">
        <v>344</v>
      </c>
      <c r="D591" s="14" t="s">
        <v>169</v>
      </c>
      <c r="E591" s="14">
        <v>79</v>
      </c>
      <c r="F591" s="14">
        <v>0</v>
      </c>
      <c r="G591" s="14">
        <v>0</v>
      </c>
      <c r="H591" s="14">
        <v>2797</v>
      </c>
      <c r="I591" s="14">
        <v>2797</v>
      </c>
      <c r="J591" s="14">
        <f t="shared" si="45"/>
        <v>-2797</v>
      </c>
      <c r="K591" s="14">
        <f t="shared" si="44"/>
        <v>0</v>
      </c>
      <c r="L591" s="14">
        <f t="shared" si="44"/>
        <v>0</v>
      </c>
      <c r="M591" s="14">
        <f t="shared" si="44"/>
        <v>35405.063291139246</v>
      </c>
      <c r="N591" s="14">
        <f t="shared" si="44"/>
        <v>35405.063291139246</v>
      </c>
      <c r="O591" s="14">
        <f t="shared" si="44"/>
        <v>-35405.063291139246</v>
      </c>
      <c r="P591" s="14"/>
      <c r="Q591" s="14"/>
      <c r="R591" s="14"/>
      <c r="S591" s="14"/>
    </row>
    <row r="592" spans="1:19">
      <c r="A592" s="11" t="s">
        <v>363</v>
      </c>
      <c r="B592" s="11">
        <v>6611</v>
      </c>
      <c r="C592" s="13" t="s">
        <v>345</v>
      </c>
      <c r="D592" s="13" t="s">
        <v>199</v>
      </c>
      <c r="E592" s="13">
        <v>61</v>
      </c>
      <c r="F592" s="13">
        <v>0</v>
      </c>
      <c r="G592" s="13">
        <v>0</v>
      </c>
      <c r="H592" s="13">
        <v>0</v>
      </c>
      <c r="I592" s="13">
        <v>0</v>
      </c>
      <c r="J592" s="13">
        <f t="shared" si="45"/>
        <v>0</v>
      </c>
      <c r="K592" s="13">
        <f t="shared" si="44"/>
        <v>0</v>
      </c>
      <c r="L592" s="13">
        <f t="shared" si="44"/>
        <v>0</v>
      </c>
      <c r="M592" s="13">
        <f t="shared" si="44"/>
        <v>0</v>
      </c>
      <c r="N592" s="13">
        <f t="shared" si="44"/>
        <v>0</v>
      </c>
      <c r="O592" s="13">
        <f t="shared" si="44"/>
        <v>0</v>
      </c>
      <c r="P592" s="14"/>
      <c r="Q592" s="14"/>
      <c r="R592" s="14"/>
      <c r="S592" s="14"/>
    </row>
    <row r="593" spans="1:19">
      <c r="A593" t="s">
        <v>363</v>
      </c>
      <c r="B593">
        <v>3506</v>
      </c>
      <c r="C593" s="14" t="s">
        <v>343</v>
      </c>
      <c r="D593" s="14" t="s">
        <v>165</v>
      </c>
      <c r="E593" s="14">
        <v>60</v>
      </c>
      <c r="F593" s="14">
        <v>5708.0860000000002</v>
      </c>
      <c r="G593" s="14">
        <v>1786.5070000000001</v>
      </c>
      <c r="H593" s="14">
        <v>22769.528000000002</v>
      </c>
      <c r="I593" s="14">
        <v>24556.035000000003</v>
      </c>
      <c r="J593" s="14">
        <f t="shared" si="45"/>
        <v>-18847.949000000004</v>
      </c>
      <c r="K593" s="14">
        <f t="shared" si="44"/>
        <v>95134.766666666663</v>
      </c>
      <c r="L593" s="14">
        <f t="shared" si="44"/>
        <v>29775.116666666669</v>
      </c>
      <c r="M593" s="14">
        <f t="shared" si="44"/>
        <v>379492.13333333336</v>
      </c>
      <c r="N593" s="14">
        <f t="shared" si="44"/>
        <v>409267.25000000006</v>
      </c>
      <c r="O593" s="14">
        <f t="shared" si="44"/>
        <v>-314132.48333333345</v>
      </c>
      <c r="P593" s="14"/>
      <c r="Q593" s="14"/>
      <c r="R593" s="14"/>
      <c r="S593" s="14"/>
    </row>
    <row r="594" spans="1:19">
      <c r="A594" s="11" t="s">
        <v>363</v>
      </c>
      <c r="B594" s="11">
        <v>4901</v>
      </c>
      <c r="C594" s="13" t="s">
        <v>346</v>
      </c>
      <c r="D594" s="13" t="s">
        <v>180</v>
      </c>
      <c r="E594" s="13">
        <v>42</v>
      </c>
      <c r="F594" s="13">
        <v>339</v>
      </c>
      <c r="G594" s="13">
        <v>0</v>
      </c>
      <c r="H594" s="13">
        <v>1035</v>
      </c>
      <c r="I594" s="13">
        <v>1035</v>
      </c>
      <c r="J594" s="13">
        <f t="shared" si="45"/>
        <v>-696</v>
      </c>
      <c r="K594" s="13">
        <f t="shared" si="44"/>
        <v>8071.4285714285716</v>
      </c>
      <c r="L594" s="13">
        <f t="shared" si="44"/>
        <v>0</v>
      </c>
      <c r="M594" s="13">
        <f t="shared" si="44"/>
        <v>24642.857142857141</v>
      </c>
      <c r="N594" s="13">
        <f t="shared" si="44"/>
        <v>24642.857142857141</v>
      </c>
      <c r="O594" s="13">
        <f t="shared" si="44"/>
        <v>-16571.428571428572</v>
      </c>
      <c r="P594" s="14"/>
      <c r="Q594" s="14"/>
      <c r="R594" s="14"/>
      <c r="S594" s="14"/>
    </row>
    <row r="595" spans="1:19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19">
      <c r="E596" s="19">
        <f>SUM(E526:E594)</f>
        <v>376248</v>
      </c>
      <c r="F596" s="19">
        <f t="shared" ref="F596:J596" si="46">SUM(F526:F594)</f>
        <v>2221127.9390000007</v>
      </c>
      <c r="G596" s="19">
        <f t="shared" si="46"/>
        <v>3152844.6970000006</v>
      </c>
      <c r="H596" s="19">
        <f t="shared" si="46"/>
        <v>3112801.2379999999</v>
      </c>
      <c r="I596" s="19">
        <f t="shared" si="46"/>
        <v>6265645.9350000024</v>
      </c>
      <c r="J596" s="19">
        <f t="shared" si="46"/>
        <v>-4044517.9959999989</v>
      </c>
      <c r="K596" s="19">
        <f t="shared" ref="K596:O596" si="47">(F596/$E596)*1000</f>
        <v>5903.361450426316</v>
      </c>
      <c r="L596" s="19">
        <f t="shared" si="47"/>
        <v>8379.698222980589</v>
      </c>
      <c r="M596" s="19">
        <f t="shared" si="47"/>
        <v>8273.2698592417764</v>
      </c>
      <c r="N596" s="19">
        <f t="shared" si="47"/>
        <v>16652.968082222367</v>
      </c>
      <c r="O596" s="19">
        <f t="shared" si="47"/>
        <v>-10749.606631796047</v>
      </c>
      <c r="P596" s="14"/>
      <c r="Q596" s="14"/>
      <c r="R596" s="14"/>
      <c r="S596" s="14"/>
    </row>
    <row r="597" spans="1:19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19">
      <c r="D598" s="77" t="s">
        <v>80</v>
      </c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19">
      <c r="D599" s="89" t="s">
        <v>269</v>
      </c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19">
      <c r="A600" s="11" t="s">
        <v>364</v>
      </c>
      <c r="B600" s="11">
        <v>0</v>
      </c>
      <c r="C600" s="13" t="s">
        <v>280</v>
      </c>
      <c r="D600" s="13" t="s">
        <v>9</v>
      </c>
      <c r="E600" s="13">
        <v>135688</v>
      </c>
      <c r="F600" s="13">
        <v>220005.42800000001</v>
      </c>
      <c r="G600" s="13">
        <v>289987.92599999998</v>
      </c>
      <c r="H600" s="13">
        <v>9062531.6770000029</v>
      </c>
      <c r="I600" s="13">
        <v>9352519.6030000038</v>
      </c>
      <c r="J600" s="13">
        <f t="shared" ref="J600:J663" si="48">F600-I600</f>
        <v>-9132514.1750000045</v>
      </c>
      <c r="K600" s="13">
        <f t="shared" ref="K600:O631" si="49">(F600/$E600)*1000</f>
        <v>1621.4066682389009</v>
      </c>
      <c r="L600" s="13">
        <f t="shared" si="49"/>
        <v>2137.1670744649487</v>
      </c>
      <c r="M600" s="13">
        <f t="shared" si="49"/>
        <v>66789.485267672921</v>
      </c>
      <c r="N600" s="13">
        <f t="shared" si="49"/>
        <v>68926.652342137866</v>
      </c>
      <c r="O600" s="13">
        <f t="shared" si="49"/>
        <v>-67305.245673898986</v>
      </c>
      <c r="P600" s="14"/>
      <c r="Q600" s="14"/>
      <c r="R600" s="14"/>
      <c r="S600" s="14"/>
    </row>
    <row r="601" spans="1:19">
      <c r="A601" t="s">
        <v>364</v>
      </c>
      <c r="B601">
        <v>1000</v>
      </c>
      <c r="C601" s="14" t="s">
        <v>281</v>
      </c>
      <c r="D601" s="14" t="s">
        <v>154</v>
      </c>
      <c r="E601" s="14">
        <v>38998</v>
      </c>
      <c r="F601" s="14">
        <v>2078.29</v>
      </c>
      <c r="G601" s="14">
        <v>3.09</v>
      </c>
      <c r="H601" s="14">
        <v>1402781.8969999994</v>
      </c>
      <c r="I601" s="14">
        <v>1402784.9869999995</v>
      </c>
      <c r="J601" s="14">
        <f t="shared" si="48"/>
        <v>-1400706.6969999995</v>
      </c>
      <c r="K601" s="14">
        <f t="shared" si="49"/>
        <v>53.29222011385199</v>
      </c>
      <c r="L601" s="14">
        <f t="shared" si="49"/>
        <v>7.9234832555515666E-2</v>
      </c>
      <c r="M601" s="14">
        <f t="shared" si="49"/>
        <v>35970.611236473655</v>
      </c>
      <c r="N601" s="14">
        <f t="shared" si="49"/>
        <v>35970.690471306203</v>
      </c>
      <c r="O601" s="14">
        <f t="shared" si="49"/>
        <v>-35917.398251192353</v>
      </c>
      <c r="P601" s="14"/>
      <c r="Q601" s="14"/>
      <c r="R601" s="14"/>
      <c r="S601" s="14"/>
    </row>
    <row r="602" spans="1:19">
      <c r="A602" s="11" t="s">
        <v>364</v>
      </c>
      <c r="B602" s="11">
        <v>1400</v>
      </c>
      <c r="C602" s="13" t="s">
        <v>282</v>
      </c>
      <c r="D602" s="13" t="s">
        <v>157</v>
      </c>
      <c r="E602" s="13">
        <v>29763</v>
      </c>
      <c r="F602" s="13">
        <v>0</v>
      </c>
      <c r="G602" s="13">
        <v>0</v>
      </c>
      <c r="H602" s="13">
        <v>1058689.2949999999</v>
      </c>
      <c r="I602" s="13">
        <v>1058689.2949999999</v>
      </c>
      <c r="J602" s="13">
        <f t="shared" si="48"/>
        <v>-1058689.2949999999</v>
      </c>
      <c r="K602" s="13">
        <f t="shared" si="49"/>
        <v>0</v>
      </c>
      <c r="L602" s="13">
        <f t="shared" si="49"/>
        <v>0</v>
      </c>
      <c r="M602" s="13">
        <f t="shared" si="49"/>
        <v>35570.65131203171</v>
      </c>
      <c r="N602" s="13">
        <f t="shared" si="49"/>
        <v>35570.65131203171</v>
      </c>
      <c r="O602" s="13">
        <f t="shared" si="49"/>
        <v>-35570.65131203171</v>
      </c>
      <c r="P602" s="14"/>
      <c r="Q602" s="14"/>
      <c r="R602" s="14"/>
      <c r="S602" s="14"/>
    </row>
    <row r="603" spans="1:19">
      <c r="A603" t="s">
        <v>364</v>
      </c>
      <c r="B603">
        <v>2000</v>
      </c>
      <c r="C603" s="14" t="s">
        <v>283</v>
      </c>
      <c r="D603" s="14" t="s">
        <v>160</v>
      </c>
      <c r="E603" s="14">
        <v>20416</v>
      </c>
      <c r="F603" s="14">
        <v>-14701.597999999996</v>
      </c>
      <c r="G603" s="14">
        <v>0</v>
      </c>
      <c r="H603" s="14">
        <v>627421.61599999992</v>
      </c>
      <c r="I603" s="14">
        <v>627421.61599999992</v>
      </c>
      <c r="J603" s="14">
        <f t="shared" si="48"/>
        <v>-642123.21399999992</v>
      </c>
      <c r="K603" s="14">
        <f t="shared" si="49"/>
        <v>-720.10178291536033</v>
      </c>
      <c r="L603" s="14">
        <f t="shared" si="49"/>
        <v>0</v>
      </c>
      <c r="M603" s="14">
        <f t="shared" si="49"/>
        <v>30731.858150470216</v>
      </c>
      <c r="N603" s="14">
        <f t="shared" si="49"/>
        <v>30731.858150470216</v>
      </c>
      <c r="O603" s="14">
        <f t="shared" si="49"/>
        <v>-31451.959933385577</v>
      </c>
      <c r="P603" s="14"/>
      <c r="Q603" s="14"/>
      <c r="R603" s="14"/>
      <c r="S603" s="14"/>
    </row>
    <row r="604" spans="1:19">
      <c r="A604" s="11" t="s">
        <v>364</v>
      </c>
      <c r="B604" s="11">
        <v>6000</v>
      </c>
      <c r="C604" s="13" t="s">
        <v>1217</v>
      </c>
      <c r="D604" s="13" t="s">
        <v>1195</v>
      </c>
      <c r="E604" s="13">
        <v>19642</v>
      </c>
      <c r="F604" s="13">
        <v>297296.89500000002</v>
      </c>
      <c r="G604" s="13">
        <v>260643.71299999999</v>
      </c>
      <c r="H604" s="13">
        <v>1034936.9569999997</v>
      </c>
      <c r="I604" s="13">
        <v>1295580.6699999997</v>
      </c>
      <c r="J604" s="13">
        <f t="shared" si="48"/>
        <v>-998283.77499999967</v>
      </c>
      <c r="K604" s="13">
        <f t="shared" si="49"/>
        <v>15135.775124732718</v>
      </c>
      <c r="L604" s="13">
        <f t="shared" si="49"/>
        <v>13269.713522044598</v>
      </c>
      <c r="M604" s="13">
        <f t="shared" si="49"/>
        <v>52689.998829039796</v>
      </c>
      <c r="N604" s="13">
        <f t="shared" si="49"/>
        <v>65959.712351084396</v>
      </c>
      <c r="O604" s="13">
        <f t="shared" si="49"/>
        <v>-50823.937226351678</v>
      </c>
      <c r="P604" s="14"/>
      <c r="Q604" s="14"/>
      <c r="R604" s="14"/>
      <c r="S604" s="14"/>
    </row>
    <row r="605" spans="1:19">
      <c r="A605" t="s">
        <v>364</v>
      </c>
      <c r="B605">
        <v>1300</v>
      </c>
      <c r="C605" s="14" t="s">
        <v>284</v>
      </c>
      <c r="D605" s="14" t="s">
        <v>156</v>
      </c>
      <c r="E605" s="14">
        <v>18445</v>
      </c>
      <c r="F605" s="14">
        <v>683.16800000000001</v>
      </c>
      <c r="G605" s="14">
        <v>0</v>
      </c>
      <c r="H605" s="14">
        <v>1320965.1220000002</v>
      </c>
      <c r="I605" s="14">
        <v>1320965.1220000002</v>
      </c>
      <c r="J605" s="14">
        <f t="shared" si="48"/>
        <v>-1320281.9540000001</v>
      </c>
      <c r="K605" s="14">
        <f t="shared" si="49"/>
        <v>37.038113309840071</v>
      </c>
      <c r="L605" s="14">
        <f t="shared" si="49"/>
        <v>0</v>
      </c>
      <c r="M605" s="14">
        <f t="shared" si="49"/>
        <v>71616.433830306327</v>
      </c>
      <c r="N605" s="14">
        <f t="shared" si="49"/>
        <v>71616.433830306327</v>
      </c>
      <c r="O605" s="14">
        <f t="shared" si="49"/>
        <v>-71579.395716996485</v>
      </c>
      <c r="P605" s="14"/>
      <c r="Q605" s="14"/>
      <c r="R605" s="14"/>
      <c r="S605" s="14"/>
    </row>
    <row r="606" spans="1:19">
      <c r="A606" s="11" t="s">
        <v>364</v>
      </c>
      <c r="B606" s="11">
        <v>1604</v>
      </c>
      <c r="C606" s="13" t="s">
        <v>285</v>
      </c>
      <c r="D606" s="13" t="s">
        <v>158</v>
      </c>
      <c r="E606" s="13">
        <v>13024</v>
      </c>
      <c r="F606" s="13">
        <v>0</v>
      </c>
      <c r="G606" s="13">
        <v>0</v>
      </c>
      <c r="H606" s="13">
        <v>438380.35600000003</v>
      </c>
      <c r="I606" s="13">
        <v>438380.35600000003</v>
      </c>
      <c r="J606" s="13">
        <f t="shared" si="48"/>
        <v>-438380.35600000003</v>
      </c>
      <c r="K606" s="13">
        <f t="shared" si="49"/>
        <v>0</v>
      </c>
      <c r="L606" s="13">
        <f t="shared" si="49"/>
        <v>0</v>
      </c>
      <c r="M606" s="13">
        <f t="shared" si="49"/>
        <v>33659.425368550372</v>
      </c>
      <c r="N606" s="13">
        <f t="shared" si="49"/>
        <v>33659.425368550372</v>
      </c>
      <c r="O606" s="13">
        <f t="shared" si="49"/>
        <v>-33659.425368550372</v>
      </c>
      <c r="P606" s="14"/>
      <c r="Q606" s="14"/>
      <c r="R606" s="14"/>
      <c r="S606" s="14"/>
    </row>
    <row r="607" spans="1:19">
      <c r="A607" t="s">
        <v>364</v>
      </c>
      <c r="B607">
        <v>8200</v>
      </c>
      <c r="C607" s="14" t="s">
        <v>286</v>
      </c>
      <c r="D607" s="14" t="s">
        <v>208</v>
      </c>
      <c r="E607" s="14">
        <v>10834</v>
      </c>
      <c r="F607" s="14">
        <v>2224.85</v>
      </c>
      <c r="G607" s="14">
        <v>12544.583000000001</v>
      </c>
      <c r="H607" s="14">
        <v>343744.59499999991</v>
      </c>
      <c r="I607" s="14">
        <v>356289.1779999999</v>
      </c>
      <c r="J607" s="14">
        <f t="shared" si="48"/>
        <v>-354064.32799999992</v>
      </c>
      <c r="K607" s="14">
        <f t="shared" si="49"/>
        <v>205.35813180727339</v>
      </c>
      <c r="L607" s="14">
        <f t="shared" si="49"/>
        <v>1157.8902529075135</v>
      </c>
      <c r="M607" s="14">
        <f t="shared" si="49"/>
        <v>31728.317795827941</v>
      </c>
      <c r="N607" s="14">
        <f t="shared" si="49"/>
        <v>32886.208048735454</v>
      </c>
      <c r="O607" s="14">
        <f t="shared" si="49"/>
        <v>-32680.849916928182</v>
      </c>
      <c r="P607" s="14"/>
      <c r="Q607" s="14"/>
      <c r="R607" s="14"/>
      <c r="S607" s="14"/>
    </row>
    <row r="608" spans="1:19">
      <c r="A608" s="11" t="s">
        <v>364</v>
      </c>
      <c r="B608" s="11">
        <v>3000</v>
      </c>
      <c r="C608" s="13" t="s">
        <v>287</v>
      </c>
      <c r="D608" s="13" t="s">
        <v>164</v>
      </c>
      <c r="E608" s="13">
        <v>7841</v>
      </c>
      <c r="F608" s="13">
        <v>6141.2960000000003</v>
      </c>
      <c r="G608" s="13">
        <v>0</v>
      </c>
      <c r="H608" s="13">
        <v>230825.56000000003</v>
      </c>
      <c r="I608" s="13">
        <v>230825.56000000003</v>
      </c>
      <c r="J608" s="13">
        <f t="shared" si="48"/>
        <v>-224684.26400000002</v>
      </c>
      <c r="K608" s="13">
        <f t="shared" si="49"/>
        <v>783.22866981252389</v>
      </c>
      <c r="L608" s="13">
        <f t="shared" si="49"/>
        <v>0</v>
      </c>
      <c r="M608" s="13">
        <f t="shared" si="49"/>
        <v>29438.280831526594</v>
      </c>
      <c r="N608" s="13">
        <f t="shared" si="49"/>
        <v>29438.280831526594</v>
      </c>
      <c r="O608" s="13">
        <f t="shared" si="49"/>
        <v>-28655.052161714069</v>
      </c>
      <c r="P608" s="14"/>
      <c r="Q608" s="14"/>
      <c r="R608" s="14"/>
      <c r="S608" s="14"/>
    </row>
    <row r="609" spans="1:19">
      <c r="A609" t="s">
        <v>364</v>
      </c>
      <c r="B609">
        <v>7300</v>
      </c>
      <c r="C609" s="14" t="s">
        <v>288</v>
      </c>
      <c r="D609" s="14" t="s">
        <v>203</v>
      </c>
      <c r="E609" s="14">
        <v>5206</v>
      </c>
      <c r="F609" s="14">
        <v>42075.573000000004</v>
      </c>
      <c r="G609" s="14">
        <v>50644.498</v>
      </c>
      <c r="H609" s="14">
        <v>308805.89400000003</v>
      </c>
      <c r="I609" s="14">
        <v>359450.39200000005</v>
      </c>
      <c r="J609" s="14">
        <f t="shared" si="48"/>
        <v>-317374.81900000002</v>
      </c>
      <c r="K609" s="14">
        <f t="shared" si="49"/>
        <v>8082.1308106031502</v>
      </c>
      <c r="L609" s="14">
        <f t="shared" si="49"/>
        <v>9728.1018056089142</v>
      </c>
      <c r="M609" s="14">
        <f t="shared" si="49"/>
        <v>59317.305800998853</v>
      </c>
      <c r="N609" s="14">
        <f t="shared" si="49"/>
        <v>69045.407606607769</v>
      </c>
      <c r="O609" s="14">
        <f t="shared" si="49"/>
        <v>-60963.276796004611</v>
      </c>
      <c r="P609" s="14"/>
      <c r="Q609" s="14"/>
      <c r="R609" s="14"/>
      <c r="S609" s="14"/>
    </row>
    <row r="610" spans="1:19">
      <c r="A610" s="11" t="s">
        <v>364</v>
      </c>
      <c r="B610" s="11">
        <v>7400</v>
      </c>
      <c r="C610" s="13" t="s">
        <v>289</v>
      </c>
      <c r="D610" s="13" t="s">
        <v>204</v>
      </c>
      <c r="E610" s="13">
        <v>5057</v>
      </c>
      <c r="F610" s="13">
        <v>20291.797999999999</v>
      </c>
      <c r="G610" s="13">
        <v>12589.054</v>
      </c>
      <c r="H610" s="13">
        <v>342114.70099999994</v>
      </c>
      <c r="I610" s="13">
        <v>354703.75499999995</v>
      </c>
      <c r="J610" s="13">
        <f t="shared" si="48"/>
        <v>-334411.95699999994</v>
      </c>
      <c r="K610" s="13">
        <f t="shared" si="49"/>
        <v>4012.615780106782</v>
      </c>
      <c r="L610" s="13">
        <f t="shared" si="49"/>
        <v>2489.4312833695867</v>
      </c>
      <c r="M610" s="13">
        <f t="shared" si="49"/>
        <v>67651.710698042312</v>
      </c>
      <c r="N610" s="13">
        <f t="shared" si="49"/>
        <v>70141.141981411885</v>
      </c>
      <c r="O610" s="13">
        <f t="shared" si="49"/>
        <v>-66128.526201305111</v>
      </c>
      <c r="P610" s="14"/>
      <c r="Q610" s="14"/>
      <c r="R610" s="14"/>
      <c r="S610" s="14"/>
    </row>
    <row r="611" spans="1:19">
      <c r="A611" t="s">
        <v>364</v>
      </c>
      <c r="B611">
        <v>1100</v>
      </c>
      <c r="C611" s="14" t="s">
        <v>381</v>
      </c>
      <c r="D611" s="14" t="s">
        <v>155</v>
      </c>
      <c r="E611" s="14">
        <v>4720</v>
      </c>
      <c r="F611" s="14">
        <v>38233.19</v>
      </c>
      <c r="G611" s="14">
        <v>0</v>
      </c>
      <c r="H611" s="14">
        <v>142439.61000000002</v>
      </c>
      <c r="I611" s="14">
        <v>142439.61000000002</v>
      </c>
      <c r="J611" s="14">
        <f t="shared" si="48"/>
        <v>-104206.42000000001</v>
      </c>
      <c r="K611" s="14">
        <f t="shared" si="49"/>
        <v>8100.2521186440681</v>
      </c>
      <c r="L611" s="14">
        <f t="shared" si="49"/>
        <v>0</v>
      </c>
      <c r="M611" s="14">
        <f t="shared" si="49"/>
        <v>30177.883474576272</v>
      </c>
      <c r="N611" s="14">
        <f t="shared" si="49"/>
        <v>30177.883474576272</v>
      </c>
      <c r="O611" s="14">
        <f t="shared" si="49"/>
        <v>-22077.631355932204</v>
      </c>
      <c r="P611" s="14"/>
      <c r="Q611" s="14"/>
      <c r="R611" s="14"/>
      <c r="S611" s="14"/>
    </row>
    <row r="612" spans="1:19">
      <c r="A612" s="11" t="s">
        <v>364</v>
      </c>
      <c r="B612" s="11">
        <v>8000</v>
      </c>
      <c r="C612" s="13" t="s">
        <v>290</v>
      </c>
      <c r="D612" s="13" t="s">
        <v>207</v>
      </c>
      <c r="E612" s="13">
        <v>4414</v>
      </c>
      <c r="F612" s="13">
        <v>47606.894999999997</v>
      </c>
      <c r="G612" s="13">
        <v>0</v>
      </c>
      <c r="H612" s="13">
        <v>148763.58599999998</v>
      </c>
      <c r="I612" s="13">
        <v>148763.58599999998</v>
      </c>
      <c r="J612" s="13">
        <f t="shared" si="48"/>
        <v>-101156.69099999999</v>
      </c>
      <c r="K612" s="13">
        <f t="shared" si="49"/>
        <v>10785.431581332125</v>
      </c>
      <c r="L612" s="13">
        <f t="shared" si="49"/>
        <v>0</v>
      </c>
      <c r="M612" s="13">
        <f t="shared" si="49"/>
        <v>33702.670140462164</v>
      </c>
      <c r="N612" s="13">
        <f t="shared" si="49"/>
        <v>33702.670140462164</v>
      </c>
      <c r="O612" s="13">
        <f t="shared" si="49"/>
        <v>-22917.238559130037</v>
      </c>
      <c r="P612" s="14"/>
      <c r="Q612" s="14"/>
      <c r="R612" s="14"/>
      <c r="S612" s="14"/>
    </row>
    <row r="613" spans="1:19">
      <c r="A613" t="s">
        <v>364</v>
      </c>
      <c r="B613">
        <v>5200</v>
      </c>
      <c r="C613" s="14" t="s">
        <v>291</v>
      </c>
      <c r="D613" s="14" t="s">
        <v>183</v>
      </c>
      <c r="E613" s="14">
        <v>4090</v>
      </c>
      <c r="F613" s="14">
        <v>3000</v>
      </c>
      <c r="G613" s="14">
        <v>817.32799999999997</v>
      </c>
      <c r="H613" s="14">
        <v>160498.14299999998</v>
      </c>
      <c r="I613" s="14">
        <v>161315.47099999999</v>
      </c>
      <c r="J613" s="14">
        <f t="shared" si="48"/>
        <v>-158315.47099999999</v>
      </c>
      <c r="K613" s="14">
        <f t="shared" si="49"/>
        <v>733.49633251833745</v>
      </c>
      <c r="L613" s="14">
        <f t="shared" si="49"/>
        <v>199.83569682151588</v>
      </c>
      <c r="M613" s="14">
        <f t="shared" si="49"/>
        <v>39241.599755501222</v>
      </c>
      <c r="N613" s="14">
        <f t="shared" si="49"/>
        <v>39441.435452322738</v>
      </c>
      <c r="O613" s="14">
        <f t="shared" si="49"/>
        <v>-38707.939119804403</v>
      </c>
      <c r="P613" s="14"/>
      <c r="Q613" s="14"/>
      <c r="R613" s="14"/>
      <c r="S613" s="14"/>
    </row>
    <row r="614" spans="1:19">
      <c r="A614" s="11" t="s">
        <v>364</v>
      </c>
      <c r="B614" s="11">
        <v>3609</v>
      </c>
      <c r="C614" s="13" t="s">
        <v>293</v>
      </c>
      <c r="D614" s="13" t="s">
        <v>167</v>
      </c>
      <c r="E614" s="13">
        <v>3868</v>
      </c>
      <c r="F614" s="13">
        <v>9105.7259999999987</v>
      </c>
      <c r="G614" s="13">
        <v>500.86799999999999</v>
      </c>
      <c r="H614" s="13">
        <v>104382.29500000001</v>
      </c>
      <c r="I614" s="13">
        <v>104883.16300000002</v>
      </c>
      <c r="J614" s="13">
        <f t="shared" si="48"/>
        <v>-95777.43700000002</v>
      </c>
      <c r="K614" s="13">
        <f t="shared" si="49"/>
        <v>2354.1173733195446</v>
      </c>
      <c r="L614" s="13">
        <f t="shared" si="49"/>
        <v>129.49017580144778</v>
      </c>
      <c r="M614" s="13">
        <f t="shared" si="49"/>
        <v>26986.115563598763</v>
      </c>
      <c r="N614" s="13">
        <f t="shared" si="49"/>
        <v>27115.605739400209</v>
      </c>
      <c r="O614" s="13">
        <f t="shared" si="49"/>
        <v>-24761.488366080666</v>
      </c>
      <c r="P614" s="14"/>
      <c r="Q614" s="14"/>
      <c r="R614" s="14"/>
      <c r="S614" s="14"/>
    </row>
    <row r="615" spans="1:19">
      <c r="A615" t="s">
        <v>364</v>
      </c>
      <c r="B615">
        <v>4200</v>
      </c>
      <c r="C615" s="14" t="s">
        <v>292</v>
      </c>
      <c r="D615" s="14" t="s">
        <v>175</v>
      </c>
      <c r="E615" s="14">
        <v>3840</v>
      </c>
      <c r="F615" s="14">
        <v>15046.007</v>
      </c>
      <c r="G615" s="14">
        <v>0</v>
      </c>
      <c r="H615" s="14">
        <v>248347.75999999998</v>
      </c>
      <c r="I615" s="14">
        <v>248347.75999999998</v>
      </c>
      <c r="J615" s="14">
        <f t="shared" si="48"/>
        <v>-233301.75299999997</v>
      </c>
      <c r="K615" s="14">
        <f t="shared" si="49"/>
        <v>3918.2309895833332</v>
      </c>
      <c r="L615" s="14">
        <f t="shared" si="49"/>
        <v>0</v>
      </c>
      <c r="M615" s="14">
        <f t="shared" si="49"/>
        <v>64673.895833333336</v>
      </c>
      <c r="N615" s="14">
        <f t="shared" si="49"/>
        <v>64673.895833333336</v>
      </c>
      <c r="O615" s="14">
        <f t="shared" si="49"/>
        <v>-60755.66484374999</v>
      </c>
      <c r="P615" s="14"/>
      <c r="Q615" s="14"/>
      <c r="R615" s="14"/>
      <c r="S615" s="14"/>
    </row>
    <row r="616" spans="1:19">
      <c r="A616" s="11" t="s">
        <v>364</v>
      </c>
      <c r="B616" s="11">
        <v>2510</v>
      </c>
      <c r="C616" s="13" t="s">
        <v>294</v>
      </c>
      <c r="D616" s="13" t="s">
        <v>163</v>
      </c>
      <c r="E616" s="13">
        <v>3753</v>
      </c>
      <c r="F616" s="13">
        <v>697.18</v>
      </c>
      <c r="G616" s="13">
        <v>0</v>
      </c>
      <c r="H616" s="13">
        <v>178795.61499999996</v>
      </c>
      <c r="I616" s="13">
        <v>178795.61499999996</v>
      </c>
      <c r="J616" s="13">
        <f t="shared" si="48"/>
        <v>-178098.43499999997</v>
      </c>
      <c r="K616" s="13">
        <f t="shared" si="49"/>
        <v>185.76605382360779</v>
      </c>
      <c r="L616" s="13">
        <f t="shared" si="49"/>
        <v>0</v>
      </c>
      <c r="M616" s="13">
        <f t="shared" si="49"/>
        <v>47640.718092192903</v>
      </c>
      <c r="N616" s="13">
        <f t="shared" si="49"/>
        <v>47640.718092192903</v>
      </c>
      <c r="O616" s="13">
        <f t="shared" si="49"/>
        <v>-47454.952038369302</v>
      </c>
      <c r="P616" s="14"/>
      <c r="Q616" s="14"/>
      <c r="R616" s="14"/>
      <c r="S616" s="14"/>
    </row>
    <row r="617" spans="1:19">
      <c r="A617" t="s">
        <v>364</v>
      </c>
      <c r="B617">
        <v>2300</v>
      </c>
      <c r="C617" s="14" t="s">
        <v>295</v>
      </c>
      <c r="D617" s="14" t="s">
        <v>161</v>
      </c>
      <c r="E617" s="14">
        <v>3585</v>
      </c>
      <c r="F617" s="14">
        <v>0</v>
      </c>
      <c r="G617" s="14">
        <v>0</v>
      </c>
      <c r="H617" s="14">
        <v>146531.09300000002</v>
      </c>
      <c r="I617" s="14">
        <v>146531.09300000002</v>
      </c>
      <c r="J617" s="14">
        <f t="shared" si="48"/>
        <v>-146531.09300000002</v>
      </c>
      <c r="K617" s="14">
        <f t="shared" si="49"/>
        <v>0</v>
      </c>
      <c r="L617" s="14">
        <f t="shared" si="49"/>
        <v>0</v>
      </c>
      <c r="M617" s="14">
        <f t="shared" si="49"/>
        <v>40873.387168758723</v>
      </c>
      <c r="N617" s="14">
        <f t="shared" si="49"/>
        <v>40873.387168758723</v>
      </c>
      <c r="O617" s="14">
        <f t="shared" si="49"/>
        <v>-40873.387168758723</v>
      </c>
      <c r="P617" s="14"/>
      <c r="Q617" s="14"/>
      <c r="R617" s="14"/>
      <c r="S617" s="14"/>
    </row>
    <row r="618" spans="1:19">
      <c r="A618" s="11" t="s">
        <v>364</v>
      </c>
      <c r="B618" s="11">
        <v>6100</v>
      </c>
      <c r="C618" s="13" t="s">
        <v>296</v>
      </c>
      <c r="D618" s="13" t="s">
        <v>191</v>
      </c>
      <c r="E618" s="13">
        <v>3041</v>
      </c>
      <c r="F618" s="13">
        <v>6000</v>
      </c>
      <c r="G618" s="13">
        <v>2371.886</v>
      </c>
      <c r="H618" s="13">
        <v>180073.86500000002</v>
      </c>
      <c r="I618" s="13">
        <v>182445.75100000002</v>
      </c>
      <c r="J618" s="13">
        <f t="shared" si="48"/>
        <v>-176445.75100000002</v>
      </c>
      <c r="K618" s="13">
        <f t="shared" si="49"/>
        <v>1973.0351857941466</v>
      </c>
      <c r="L618" s="13">
        <f t="shared" si="49"/>
        <v>779.96908911542255</v>
      </c>
      <c r="M618" s="13">
        <f t="shared" si="49"/>
        <v>59215.345281157519</v>
      </c>
      <c r="N618" s="13">
        <f t="shared" si="49"/>
        <v>59995.314370272943</v>
      </c>
      <c r="O618" s="13">
        <f t="shared" si="49"/>
        <v>-58022.279184478801</v>
      </c>
      <c r="P618" s="14"/>
      <c r="Q618" s="14"/>
      <c r="R618" s="14"/>
      <c r="S618" s="14"/>
    </row>
    <row r="619" spans="1:19">
      <c r="A619" t="s">
        <v>364</v>
      </c>
      <c r="B619">
        <v>8716</v>
      </c>
      <c r="C619" s="14" t="s">
        <v>297</v>
      </c>
      <c r="D619" s="14" t="s">
        <v>216</v>
      </c>
      <c r="E619" s="14">
        <v>2984</v>
      </c>
      <c r="F619" s="14">
        <v>0</v>
      </c>
      <c r="G619" s="14">
        <v>0</v>
      </c>
      <c r="H619" s="14">
        <v>83525.24500000001</v>
      </c>
      <c r="I619" s="14">
        <v>83525.24500000001</v>
      </c>
      <c r="J619" s="14">
        <f t="shared" si="48"/>
        <v>-83525.24500000001</v>
      </c>
      <c r="K619" s="14">
        <f t="shared" si="49"/>
        <v>0</v>
      </c>
      <c r="L619" s="14">
        <f t="shared" si="49"/>
        <v>0</v>
      </c>
      <c r="M619" s="14">
        <f t="shared" si="49"/>
        <v>27991.03384718499</v>
      </c>
      <c r="N619" s="14">
        <f t="shared" si="49"/>
        <v>27991.03384718499</v>
      </c>
      <c r="O619" s="14">
        <f t="shared" si="49"/>
        <v>-27991.03384718499</v>
      </c>
      <c r="P619" s="14"/>
      <c r="Q619" s="14"/>
      <c r="R619" s="14"/>
      <c r="S619" s="14"/>
    </row>
    <row r="620" spans="1:19">
      <c r="A620" s="11" t="s">
        <v>364</v>
      </c>
      <c r="B620" s="11">
        <v>8717</v>
      </c>
      <c r="C620" s="13" t="s">
        <v>299</v>
      </c>
      <c r="D620" s="13" t="s">
        <v>217</v>
      </c>
      <c r="E620" s="13">
        <v>2481</v>
      </c>
      <c r="F620" s="13">
        <v>624.04499999999996</v>
      </c>
      <c r="G620" s="13">
        <v>0</v>
      </c>
      <c r="H620" s="13">
        <v>47180.370999999999</v>
      </c>
      <c r="I620" s="13">
        <v>47180.370999999999</v>
      </c>
      <c r="J620" s="13">
        <f t="shared" si="48"/>
        <v>-46556.326000000001</v>
      </c>
      <c r="K620" s="13">
        <f t="shared" si="49"/>
        <v>251.52962515114874</v>
      </c>
      <c r="L620" s="13">
        <f t="shared" si="49"/>
        <v>0</v>
      </c>
      <c r="M620" s="13">
        <f t="shared" si="49"/>
        <v>19016.675130995565</v>
      </c>
      <c r="N620" s="13">
        <f t="shared" si="49"/>
        <v>19016.675130995565</v>
      </c>
      <c r="O620" s="13">
        <f t="shared" si="49"/>
        <v>-18765.145505844419</v>
      </c>
      <c r="P620" s="14"/>
      <c r="Q620" s="14"/>
      <c r="R620" s="14"/>
      <c r="S620" s="14"/>
    </row>
    <row r="621" spans="1:19">
      <c r="A621" t="s">
        <v>364</v>
      </c>
      <c r="B621">
        <v>8401</v>
      </c>
      <c r="C621" s="14" t="s">
        <v>298</v>
      </c>
      <c r="D621" s="14" t="s">
        <v>209</v>
      </c>
      <c r="E621" s="14">
        <v>2450</v>
      </c>
      <c r="F621" s="14">
        <v>5137.2060000000001</v>
      </c>
      <c r="G621" s="14">
        <v>0</v>
      </c>
      <c r="H621" s="14">
        <v>30747.458999999995</v>
      </c>
      <c r="I621" s="14">
        <v>30747.458999999995</v>
      </c>
      <c r="J621" s="14">
        <f t="shared" si="48"/>
        <v>-25610.252999999997</v>
      </c>
      <c r="K621" s="14">
        <f t="shared" si="49"/>
        <v>2096.8187755102044</v>
      </c>
      <c r="L621" s="14">
        <f t="shared" si="49"/>
        <v>0</v>
      </c>
      <c r="M621" s="14">
        <f t="shared" si="49"/>
        <v>12549.98326530612</v>
      </c>
      <c r="N621" s="14">
        <f t="shared" si="49"/>
        <v>12549.98326530612</v>
      </c>
      <c r="O621" s="14">
        <f t="shared" si="49"/>
        <v>-10453.164489795918</v>
      </c>
      <c r="P621" s="14"/>
      <c r="Q621" s="14"/>
      <c r="R621" s="14"/>
      <c r="S621" s="14"/>
    </row>
    <row r="622" spans="1:19">
      <c r="A622" s="11" t="s">
        <v>364</v>
      </c>
      <c r="B622" s="11">
        <v>8613</v>
      </c>
      <c r="C622" s="13" t="s">
        <v>301</v>
      </c>
      <c r="D622" s="13" t="s">
        <v>213</v>
      </c>
      <c r="E622" s="13">
        <v>1971</v>
      </c>
      <c r="F622" s="13">
        <v>4514.68</v>
      </c>
      <c r="G622" s="13">
        <v>0</v>
      </c>
      <c r="H622" s="13">
        <v>38273.047000000006</v>
      </c>
      <c r="I622" s="13">
        <v>38273.047000000006</v>
      </c>
      <c r="J622" s="13">
        <f t="shared" si="48"/>
        <v>-33758.367000000006</v>
      </c>
      <c r="K622" s="13">
        <f t="shared" si="49"/>
        <v>2290.553018772197</v>
      </c>
      <c r="L622" s="13">
        <f t="shared" si="49"/>
        <v>0</v>
      </c>
      <c r="M622" s="13">
        <f t="shared" si="49"/>
        <v>19418.085743277526</v>
      </c>
      <c r="N622" s="13">
        <f t="shared" si="49"/>
        <v>19418.085743277526</v>
      </c>
      <c r="O622" s="13">
        <f t="shared" si="49"/>
        <v>-17127.53272450533</v>
      </c>
      <c r="P622" s="14"/>
      <c r="Q622" s="14"/>
      <c r="R622" s="14"/>
      <c r="S622" s="14"/>
    </row>
    <row r="623" spans="1:19">
      <c r="A623" t="s">
        <v>364</v>
      </c>
      <c r="B623">
        <v>6250</v>
      </c>
      <c r="C623" s="14" t="s">
        <v>300</v>
      </c>
      <c r="D623" s="14" t="s">
        <v>192</v>
      </c>
      <c r="E623" s="14">
        <v>1966</v>
      </c>
      <c r="F623" s="14">
        <v>0</v>
      </c>
      <c r="G623" s="14">
        <v>0</v>
      </c>
      <c r="H623" s="14">
        <v>179422.79399999999</v>
      </c>
      <c r="I623" s="14">
        <v>179422.79399999999</v>
      </c>
      <c r="J623" s="14">
        <f t="shared" si="48"/>
        <v>-179422.79399999999</v>
      </c>
      <c r="K623" s="14">
        <f t="shared" si="49"/>
        <v>0</v>
      </c>
      <c r="L623" s="14">
        <f t="shared" si="49"/>
        <v>0</v>
      </c>
      <c r="M623" s="14">
        <f t="shared" si="49"/>
        <v>91262.865717192268</v>
      </c>
      <c r="N623" s="14">
        <f t="shared" si="49"/>
        <v>91262.865717192268</v>
      </c>
      <c r="O623" s="14">
        <f t="shared" si="49"/>
        <v>-91262.865717192268</v>
      </c>
      <c r="P623" s="14"/>
      <c r="Q623" s="14"/>
      <c r="R623" s="14"/>
      <c r="S623" s="14"/>
    </row>
    <row r="624" spans="1:19">
      <c r="A624" s="11" t="s">
        <v>364</v>
      </c>
      <c r="B624" s="11">
        <v>6400</v>
      </c>
      <c r="C624" s="13" t="s">
        <v>302</v>
      </c>
      <c r="D624" s="13" t="s">
        <v>193</v>
      </c>
      <c r="E624" s="13">
        <v>1860</v>
      </c>
      <c r="F624" s="13">
        <v>0</v>
      </c>
      <c r="G624" s="13">
        <v>3374.2359999999999</v>
      </c>
      <c r="H624" s="13">
        <v>105651.87699999998</v>
      </c>
      <c r="I624" s="13">
        <v>109026.11299999998</v>
      </c>
      <c r="J624" s="13">
        <f t="shared" si="48"/>
        <v>-109026.11299999998</v>
      </c>
      <c r="K624" s="13">
        <f t="shared" si="49"/>
        <v>0</v>
      </c>
      <c r="L624" s="13">
        <f t="shared" si="49"/>
        <v>1814.1053763440859</v>
      </c>
      <c r="M624" s="13">
        <f t="shared" si="49"/>
        <v>56802.084408602139</v>
      </c>
      <c r="N624" s="13">
        <f t="shared" si="49"/>
        <v>58616.189784946226</v>
      </c>
      <c r="O624" s="13">
        <f t="shared" si="49"/>
        <v>-58616.189784946226</v>
      </c>
      <c r="P624" s="14"/>
      <c r="Q624" s="14"/>
      <c r="R624" s="14"/>
      <c r="S624" s="14"/>
    </row>
    <row r="625" spans="1:19">
      <c r="A625" t="s">
        <v>364</v>
      </c>
      <c r="B625">
        <v>8614</v>
      </c>
      <c r="C625" s="14" t="s">
        <v>303</v>
      </c>
      <c r="D625" s="14" t="s">
        <v>214</v>
      </c>
      <c r="E625" s="14">
        <v>1810</v>
      </c>
      <c r="F625" s="14">
        <v>7496</v>
      </c>
      <c r="G625" s="14">
        <v>753.70400000000006</v>
      </c>
      <c r="H625" s="14">
        <v>100732.47800000002</v>
      </c>
      <c r="I625" s="14">
        <v>101486.18200000002</v>
      </c>
      <c r="J625" s="14">
        <f t="shared" si="48"/>
        <v>-93990.182000000015</v>
      </c>
      <c r="K625" s="14">
        <f t="shared" si="49"/>
        <v>4141.4364640883978</v>
      </c>
      <c r="L625" s="14">
        <f t="shared" si="49"/>
        <v>416.41104972375695</v>
      </c>
      <c r="M625" s="14">
        <f t="shared" si="49"/>
        <v>55653.302762430947</v>
      </c>
      <c r="N625" s="14">
        <f t="shared" si="49"/>
        <v>56069.713812154703</v>
      </c>
      <c r="O625" s="14">
        <f t="shared" si="49"/>
        <v>-51928.277348066309</v>
      </c>
      <c r="P625" s="14"/>
      <c r="Q625" s="14"/>
      <c r="R625" s="14"/>
      <c r="S625" s="14"/>
    </row>
    <row r="626" spans="1:19">
      <c r="A626" s="11" t="s">
        <v>364</v>
      </c>
      <c r="B626" s="11">
        <v>3714</v>
      </c>
      <c r="C626" s="13" t="s">
        <v>304</v>
      </c>
      <c r="D626" s="13" t="s">
        <v>172</v>
      </c>
      <c r="E626" s="13">
        <v>1666</v>
      </c>
      <c r="F626" s="13">
        <v>2735.6379999999999</v>
      </c>
      <c r="G626" s="13">
        <v>0</v>
      </c>
      <c r="H626" s="13">
        <v>6360.8939999999993</v>
      </c>
      <c r="I626" s="13">
        <v>6360.8939999999993</v>
      </c>
      <c r="J626" s="13">
        <f t="shared" si="48"/>
        <v>-3625.2559999999994</v>
      </c>
      <c r="K626" s="13">
        <f t="shared" si="49"/>
        <v>1642.0396158463384</v>
      </c>
      <c r="L626" s="13">
        <f t="shared" si="49"/>
        <v>0</v>
      </c>
      <c r="M626" s="13">
        <f t="shared" si="49"/>
        <v>3818.0636254501796</v>
      </c>
      <c r="N626" s="13">
        <f t="shared" si="49"/>
        <v>3818.0636254501796</v>
      </c>
      <c r="O626" s="13">
        <f t="shared" si="49"/>
        <v>-2176.024009603841</v>
      </c>
      <c r="P626" s="14"/>
      <c r="Q626" s="14"/>
      <c r="R626" s="14"/>
      <c r="S626" s="14"/>
    </row>
    <row r="627" spans="1:19">
      <c r="A627" t="s">
        <v>364</v>
      </c>
      <c r="B627">
        <v>2506</v>
      </c>
      <c r="C627" s="14" t="s">
        <v>305</v>
      </c>
      <c r="D627" s="14" t="s">
        <v>162</v>
      </c>
      <c r="E627" s="14">
        <v>1354</v>
      </c>
      <c r="F627" s="14">
        <v>5957.2</v>
      </c>
      <c r="G627" s="14">
        <v>0</v>
      </c>
      <c r="H627" s="14">
        <v>43217.696000000004</v>
      </c>
      <c r="I627" s="14">
        <v>43217.696000000004</v>
      </c>
      <c r="J627" s="14">
        <f t="shared" si="48"/>
        <v>-37260.496000000006</v>
      </c>
      <c r="K627" s="14">
        <f t="shared" si="49"/>
        <v>4399.7045790251104</v>
      </c>
      <c r="L627" s="14">
        <f t="shared" si="49"/>
        <v>0</v>
      </c>
      <c r="M627" s="14">
        <f t="shared" si="49"/>
        <v>31918.534711964552</v>
      </c>
      <c r="N627" s="14">
        <f t="shared" si="49"/>
        <v>31918.534711964552</v>
      </c>
      <c r="O627" s="14">
        <f t="shared" si="49"/>
        <v>-27518.830132939442</v>
      </c>
      <c r="P627" s="14"/>
      <c r="Q627" s="14"/>
      <c r="R627" s="14"/>
      <c r="S627" s="14"/>
    </row>
    <row r="628" spans="1:19">
      <c r="A628" s="11" t="s">
        <v>364</v>
      </c>
      <c r="B628" s="11">
        <v>5508</v>
      </c>
      <c r="C628" s="13" t="s">
        <v>306</v>
      </c>
      <c r="D628" s="13" t="s">
        <v>184</v>
      </c>
      <c r="E628" s="13">
        <v>1226</v>
      </c>
      <c r="F628" s="13">
        <v>4000</v>
      </c>
      <c r="G628" s="13">
        <v>0</v>
      </c>
      <c r="H628" s="13">
        <v>54614.223999999995</v>
      </c>
      <c r="I628" s="13">
        <v>54614.223999999995</v>
      </c>
      <c r="J628" s="13">
        <f t="shared" si="48"/>
        <v>-50614.223999999995</v>
      </c>
      <c r="K628" s="13">
        <f t="shared" si="49"/>
        <v>3262.6427406199023</v>
      </c>
      <c r="L628" s="13">
        <f t="shared" si="49"/>
        <v>0</v>
      </c>
      <c r="M628" s="13">
        <f t="shared" si="49"/>
        <v>44546.675367047304</v>
      </c>
      <c r="N628" s="13">
        <f t="shared" si="49"/>
        <v>44546.675367047304</v>
      </c>
      <c r="O628" s="13">
        <f t="shared" si="49"/>
        <v>-41284.032626427404</v>
      </c>
      <c r="P628" s="14"/>
      <c r="Q628" s="14"/>
      <c r="R628" s="14"/>
      <c r="S628" s="14"/>
    </row>
    <row r="629" spans="1:19">
      <c r="A629" t="s">
        <v>364</v>
      </c>
      <c r="B629">
        <v>3711</v>
      </c>
      <c r="C629" s="14" t="s">
        <v>307</v>
      </c>
      <c r="D629" s="14" t="s">
        <v>170</v>
      </c>
      <c r="E629" s="14">
        <v>1211</v>
      </c>
      <c r="F629" s="14">
        <v>2426.1840000000002</v>
      </c>
      <c r="G629" s="14">
        <v>0</v>
      </c>
      <c r="H629" s="14">
        <v>37631.893000000004</v>
      </c>
      <c r="I629" s="14">
        <v>37631.893000000004</v>
      </c>
      <c r="J629" s="14">
        <f t="shared" si="48"/>
        <v>-35205.709000000003</v>
      </c>
      <c r="K629" s="14">
        <f t="shared" si="49"/>
        <v>2003.4549958711812</v>
      </c>
      <c r="L629" s="14">
        <f t="shared" si="49"/>
        <v>0</v>
      </c>
      <c r="M629" s="14">
        <f t="shared" si="49"/>
        <v>31075.056151940546</v>
      </c>
      <c r="N629" s="14">
        <f t="shared" si="49"/>
        <v>31075.056151940546</v>
      </c>
      <c r="O629" s="14">
        <f t="shared" si="49"/>
        <v>-29071.601156069366</v>
      </c>
      <c r="P629" s="14"/>
      <c r="Q629" s="14"/>
      <c r="R629" s="14"/>
      <c r="S629" s="14"/>
    </row>
    <row r="630" spans="1:19">
      <c r="A630" s="11" t="s">
        <v>364</v>
      </c>
      <c r="B630" s="11">
        <v>8721</v>
      </c>
      <c r="C630" s="13" t="s">
        <v>308</v>
      </c>
      <c r="D630" s="13" t="s">
        <v>220</v>
      </c>
      <c r="E630" s="13">
        <v>1164</v>
      </c>
      <c r="F630" s="13">
        <v>1929.2840000000001</v>
      </c>
      <c r="G630" s="13">
        <v>0</v>
      </c>
      <c r="H630" s="13">
        <v>42465.397000000004</v>
      </c>
      <c r="I630" s="13">
        <v>42465.397000000004</v>
      </c>
      <c r="J630" s="13">
        <f t="shared" si="48"/>
        <v>-40536.113000000005</v>
      </c>
      <c r="K630" s="13">
        <f t="shared" si="49"/>
        <v>1657.4604810996566</v>
      </c>
      <c r="L630" s="13">
        <f t="shared" si="49"/>
        <v>0</v>
      </c>
      <c r="M630" s="13">
        <f t="shared" si="49"/>
        <v>36482.299828178693</v>
      </c>
      <c r="N630" s="13">
        <f t="shared" si="49"/>
        <v>36482.299828178693</v>
      </c>
      <c r="O630" s="13">
        <f t="shared" si="49"/>
        <v>-34824.83934707904</v>
      </c>
      <c r="P630" s="14"/>
      <c r="Q630" s="14"/>
      <c r="R630" s="14"/>
      <c r="S630" s="14"/>
    </row>
    <row r="631" spans="1:19">
      <c r="A631" t="s">
        <v>364</v>
      </c>
      <c r="B631">
        <v>4607</v>
      </c>
      <c r="C631" s="14" t="s">
        <v>310</v>
      </c>
      <c r="D631" s="14" t="s">
        <v>178</v>
      </c>
      <c r="E631" s="14">
        <v>1131</v>
      </c>
      <c r="F631" s="14">
        <v>22810.841999999997</v>
      </c>
      <c r="G631" s="14">
        <v>0</v>
      </c>
      <c r="H631" s="14">
        <v>67430.247000000003</v>
      </c>
      <c r="I631" s="14">
        <v>67430.247000000003</v>
      </c>
      <c r="J631" s="14">
        <f t="shared" si="48"/>
        <v>-44619.405000000006</v>
      </c>
      <c r="K631" s="14">
        <f t="shared" si="49"/>
        <v>20168.737400530499</v>
      </c>
      <c r="L631" s="14">
        <f t="shared" si="49"/>
        <v>0</v>
      </c>
      <c r="M631" s="14">
        <f t="shared" si="49"/>
        <v>59620.023872679049</v>
      </c>
      <c r="N631" s="14">
        <f t="shared" si="49"/>
        <v>59620.023872679049</v>
      </c>
      <c r="O631" s="14">
        <f t="shared" si="49"/>
        <v>-39451.286472148546</v>
      </c>
      <c r="P631" s="14"/>
      <c r="Q631" s="14"/>
      <c r="R631" s="14"/>
      <c r="S631" s="14"/>
    </row>
    <row r="632" spans="1:19">
      <c r="A632" s="11" t="s">
        <v>364</v>
      </c>
      <c r="B632" s="11">
        <v>6513</v>
      </c>
      <c r="C632" s="13" t="s">
        <v>309</v>
      </c>
      <c r="D632" s="13" t="s">
        <v>194</v>
      </c>
      <c r="E632" s="13">
        <v>1119</v>
      </c>
      <c r="F632" s="13">
        <v>0</v>
      </c>
      <c r="G632" s="13">
        <v>0</v>
      </c>
      <c r="H632" s="13">
        <v>12514.325999999999</v>
      </c>
      <c r="I632" s="13">
        <v>12514.325999999999</v>
      </c>
      <c r="J632" s="13">
        <f t="shared" si="48"/>
        <v>-12514.325999999999</v>
      </c>
      <c r="K632" s="13">
        <f t="shared" ref="K632:O668" si="50">(F632/$E632)*1000</f>
        <v>0</v>
      </c>
      <c r="L632" s="13">
        <f t="shared" si="50"/>
        <v>0</v>
      </c>
      <c r="M632" s="13">
        <f t="shared" si="50"/>
        <v>11183.490616621983</v>
      </c>
      <c r="N632" s="13">
        <f t="shared" si="50"/>
        <v>11183.490616621983</v>
      </c>
      <c r="O632" s="13">
        <f t="shared" si="50"/>
        <v>-11183.490616621983</v>
      </c>
      <c r="P632" s="14"/>
      <c r="Q632" s="14"/>
      <c r="R632" s="14"/>
      <c r="S632" s="14"/>
    </row>
    <row r="633" spans="1:19">
      <c r="A633" t="s">
        <v>364</v>
      </c>
      <c r="B633">
        <v>4100</v>
      </c>
      <c r="C633" s="14" t="s">
        <v>311</v>
      </c>
      <c r="D633" s="14" t="s">
        <v>174</v>
      </c>
      <c r="E633" s="14">
        <v>956</v>
      </c>
      <c r="F633" s="14">
        <v>6934.0320000000002</v>
      </c>
      <c r="G633" s="14">
        <v>0</v>
      </c>
      <c r="H633" s="14">
        <v>24053.001</v>
      </c>
      <c r="I633" s="14">
        <v>24053.001</v>
      </c>
      <c r="J633" s="14">
        <f t="shared" si="48"/>
        <v>-17118.969000000001</v>
      </c>
      <c r="K633" s="14">
        <f t="shared" si="50"/>
        <v>7253.171548117155</v>
      </c>
      <c r="L633" s="14">
        <f t="shared" si="50"/>
        <v>0</v>
      </c>
      <c r="M633" s="14">
        <f t="shared" si="50"/>
        <v>25160.042887029289</v>
      </c>
      <c r="N633" s="14">
        <f t="shared" si="50"/>
        <v>25160.042887029289</v>
      </c>
      <c r="O633" s="14">
        <f t="shared" si="50"/>
        <v>-17906.871338912137</v>
      </c>
      <c r="P633" s="14"/>
      <c r="Q633" s="14"/>
      <c r="R633" s="14"/>
      <c r="S633" s="14"/>
    </row>
    <row r="634" spans="1:19">
      <c r="A634" s="11" t="s">
        <v>364</v>
      </c>
      <c r="B634" s="11">
        <v>5604</v>
      </c>
      <c r="C634" s="13" t="s">
        <v>312</v>
      </c>
      <c r="D634" s="13" t="s">
        <v>185</v>
      </c>
      <c r="E634" s="13">
        <v>928</v>
      </c>
      <c r="F634" s="13">
        <v>552.12300000000005</v>
      </c>
      <c r="G634" s="13">
        <v>828.27</v>
      </c>
      <c r="H634" s="13">
        <v>26639.071</v>
      </c>
      <c r="I634" s="13">
        <v>27467.341</v>
      </c>
      <c r="J634" s="13">
        <f t="shared" si="48"/>
        <v>-26915.218000000001</v>
      </c>
      <c r="K634" s="13">
        <f t="shared" si="50"/>
        <v>594.96012931034488</v>
      </c>
      <c r="L634" s="13">
        <f t="shared" si="50"/>
        <v>892.53232758620697</v>
      </c>
      <c r="M634" s="13">
        <f t="shared" si="50"/>
        <v>28705.895474137931</v>
      </c>
      <c r="N634" s="13">
        <f t="shared" si="50"/>
        <v>29598.427801724138</v>
      </c>
      <c r="O634" s="13">
        <f t="shared" si="50"/>
        <v>-29003.467672413793</v>
      </c>
      <c r="P634" s="14"/>
      <c r="Q634" s="14"/>
      <c r="R634" s="14"/>
      <c r="S634" s="14"/>
    </row>
    <row r="635" spans="1:19">
      <c r="A635" t="s">
        <v>364</v>
      </c>
      <c r="B635">
        <v>6612</v>
      </c>
      <c r="C635" s="14" t="s">
        <v>314</v>
      </c>
      <c r="D635" s="14" t="s">
        <v>200</v>
      </c>
      <c r="E635" s="14">
        <v>867</v>
      </c>
      <c r="F635" s="14">
        <v>2038.84</v>
      </c>
      <c r="G635" s="14">
        <v>0</v>
      </c>
      <c r="H635" s="14">
        <v>36928.113999999994</v>
      </c>
      <c r="I635" s="14">
        <v>36928.113999999994</v>
      </c>
      <c r="J635" s="14">
        <f t="shared" si="48"/>
        <v>-34889.273999999998</v>
      </c>
      <c r="K635" s="14">
        <f t="shared" si="50"/>
        <v>2351.6032295271048</v>
      </c>
      <c r="L635" s="14">
        <f t="shared" si="50"/>
        <v>0</v>
      </c>
      <c r="M635" s="14">
        <f t="shared" si="50"/>
        <v>42592.980392156853</v>
      </c>
      <c r="N635" s="14">
        <f t="shared" si="50"/>
        <v>42592.980392156853</v>
      </c>
      <c r="O635" s="14">
        <f t="shared" si="50"/>
        <v>-40241.377162629753</v>
      </c>
      <c r="P635" s="14"/>
      <c r="Q635" s="14"/>
      <c r="R635" s="14"/>
      <c r="S635" s="14"/>
    </row>
    <row r="636" spans="1:19">
      <c r="A636" s="11" t="s">
        <v>364</v>
      </c>
      <c r="B636" s="11">
        <v>3709</v>
      </c>
      <c r="C636" s="13" t="s">
        <v>313</v>
      </c>
      <c r="D636" s="13" t="s">
        <v>168</v>
      </c>
      <c r="E636" s="13">
        <v>840</v>
      </c>
      <c r="F636" s="13">
        <v>14543.116000000002</v>
      </c>
      <c r="G636" s="13">
        <v>0</v>
      </c>
      <c r="H636" s="13">
        <v>66876.308000000005</v>
      </c>
      <c r="I636" s="13">
        <v>66876.308000000005</v>
      </c>
      <c r="J636" s="13">
        <f t="shared" si="48"/>
        <v>-52333.192000000003</v>
      </c>
      <c r="K636" s="13">
        <f t="shared" si="50"/>
        <v>17313.233333333337</v>
      </c>
      <c r="L636" s="13">
        <f t="shared" si="50"/>
        <v>0</v>
      </c>
      <c r="M636" s="13">
        <f t="shared" si="50"/>
        <v>79614.652380952393</v>
      </c>
      <c r="N636" s="13">
        <f t="shared" si="50"/>
        <v>79614.652380952393</v>
      </c>
      <c r="O636" s="13">
        <f t="shared" si="50"/>
        <v>-62301.419047619049</v>
      </c>
      <c r="P636" s="14"/>
      <c r="Q636" s="14"/>
      <c r="R636" s="14"/>
      <c r="S636" s="14"/>
    </row>
    <row r="637" spans="1:19">
      <c r="A637" t="s">
        <v>364</v>
      </c>
      <c r="B637">
        <v>8710</v>
      </c>
      <c r="C637" s="14" t="s">
        <v>315</v>
      </c>
      <c r="D637" s="14" t="s">
        <v>215</v>
      </c>
      <c r="E637" s="14">
        <v>818</v>
      </c>
      <c r="F637" s="14">
        <v>0</v>
      </c>
      <c r="G637" s="14">
        <v>0</v>
      </c>
      <c r="H637" s="14">
        <v>24350.498</v>
      </c>
      <c r="I637" s="14">
        <v>24350.498</v>
      </c>
      <c r="J637" s="14">
        <f t="shared" si="48"/>
        <v>-24350.498</v>
      </c>
      <c r="K637" s="14">
        <f t="shared" si="50"/>
        <v>0</v>
      </c>
      <c r="L637" s="14">
        <f t="shared" si="50"/>
        <v>0</v>
      </c>
      <c r="M637" s="14">
        <f t="shared" si="50"/>
        <v>29768.334963325186</v>
      </c>
      <c r="N637" s="14">
        <f t="shared" si="50"/>
        <v>29768.334963325186</v>
      </c>
      <c r="O637" s="14">
        <f t="shared" si="50"/>
        <v>-29768.334963325186</v>
      </c>
      <c r="P637" s="14"/>
      <c r="Q637" s="14"/>
      <c r="R637" s="14"/>
      <c r="S637" s="14"/>
    </row>
    <row r="638" spans="1:19">
      <c r="A638" s="11" t="s">
        <v>364</v>
      </c>
      <c r="B638" s="11">
        <v>8508</v>
      </c>
      <c r="C638" s="13" t="s">
        <v>316</v>
      </c>
      <c r="D638" s="13" t="s">
        <v>210</v>
      </c>
      <c r="E638" s="13">
        <v>814</v>
      </c>
      <c r="F638" s="13">
        <v>0</v>
      </c>
      <c r="G638" s="13">
        <v>0</v>
      </c>
      <c r="H638" s="13">
        <v>13878.670999999998</v>
      </c>
      <c r="I638" s="13">
        <v>13878.670999999998</v>
      </c>
      <c r="J638" s="13">
        <f t="shared" si="48"/>
        <v>-13878.670999999998</v>
      </c>
      <c r="K638" s="13">
        <f t="shared" si="50"/>
        <v>0</v>
      </c>
      <c r="L638" s="13">
        <f t="shared" si="50"/>
        <v>0</v>
      </c>
      <c r="M638" s="13">
        <f t="shared" si="50"/>
        <v>17049.964373464372</v>
      </c>
      <c r="N638" s="13">
        <f t="shared" si="50"/>
        <v>17049.964373464372</v>
      </c>
      <c r="O638" s="13">
        <f t="shared" si="50"/>
        <v>-17049.964373464372</v>
      </c>
      <c r="P638" s="14"/>
      <c r="Q638" s="14"/>
      <c r="R638" s="14"/>
      <c r="S638" s="14"/>
    </row>
    <row r="639" spans="1:19">
      <c r="A639" t="s">
        <v>364</v>
      </c>
      <c r="B639">
        <v>6515</v>
      </c>
      <c r="C639" s="14" t="s">
        <v>318</v>
      </c>
      <c r="D639" s="14" t="s">
        <v>195</v>
      </c>
      <c r="E639" s="14">
        <v>704</v>
      </c>
      <c r="F639" s="14">
        <v>0</v>
      </c>
      <c r="G639" s="14">
        <v>0</v>
      </c>
      <c r="H639" s="14">
        <v>30094.697</v>
      </c>
      <c r="I639" s="14">
        <v>30094.697</v>
      </c>
      <c r="J639" s="14">
        <f t="shared" si="48"/>
        <v>-30094.697</v>
      </c>
      <c r="K639" s="14">
        <f t="shared" si="50"/>
        <v>0</v>
      </c>
      <c r="L639" s="14">
        <f t="shared" si="50"/>
        <v>0</v>
      </c>
      <c r="M639" s="14">
        <f t="shared" si="50"/>
        <v>42748.149147727272</v>
      </c>
      <c r="N639" s="14">
        <f t="shared" si="50"/>
        <v>42748.149147727272</v>
      </c>
      <c r="O639" s="14">
        <f t="shared" si="50"/>
        <v>-42748.149147727272</v>
      </c>
      <c r="P639" s="14"/>
      <c r="Q639" s="14"/>
      <c r="R639" s="14"/>
      <c r="S639" s="14"/>
    </row>
    <row r="640" spans="1:19">
      <c r="A640" s="11" t="s">
        <v>364</v>
      </c>
      <c r="B640" s="11">
        <v>8722</v>
      </c>
      <c r="C640" s="13" t="s">
        <v>317</v>
      </c>
      <c r="D640" s="13" t="s">
        <v>221</v>
      </c>
      <c r="E640" s="13">
        <v>694</v>
      </c>
      <c r="F640" s="13">
        <v>0</v>
      </c>
      <c r="G640" s="13">
        <v>0</v>
      </c>
      <c r="H640" s="13">
        <v>6017.3410000000003</v>
      </c>
      <c r="I640" s="13">
        <v>6017.3410000000003</v>
      </c>
      <c r="J640" s="13">
        <f t="shared" si="48"/>
        <v>-6017.3410000000003</v>
      </c>
      <c r="K640" s="13">
        <f t="shared" si="50"/>
        <v>0</v>
      </c>
      <c r="L640" s="13">
        <f t="shared" si="50"/>
        <v>0</v>
      </c>
      <c r="M640" s="13">
        <f t="shared" si="50"/>
        <v>8670.520172910663</v>
      </c>
      <c r="N640" s="13">
        <f t="shared" si="50"/>
        <v>8670.520172910663</v>
      </c>
      <c r="O640" s="13">
        <f t="shared" si="50"/>
        <v>-8670.520172910663</v>
      </c>
      <c r="P640" s="14"/>
      <c r="Q640" s="14"/>
      <c r="R640" s="14"/>
      <c r="S640" s="14"/>
    </row>
    <row r="641" spans="1:19">
      <c r="A641" t="s">
        <v>364</v>
      </c>
      <c r="B641">
        <v>3511</v>
      </c>
      <c r="C641" s="14" t="s">
        <v>320</v>
      </c>
      <c r="D641" s="14" t="s">
        <v>166</v>
      </c>
      <c r="E641" s="14">
        <v>687</v>
      </c>
      <c r="F641" s="14">
        <v>0</v>
      </c>
      <c r="G641" s="14">
        <v>0</v>
      </c>
      <c r="H641" s="14">
        <v>20181.141</v>
      </c>
      <c r="I641" s="14">
        <v>20181.141</v>
      </c>
      <c r="J641" s="14">
        <f t="shared" si="48"/>
        <v>-20181.141</v>
      </c>
      <c r="K641" s="14">
        <f t="shared" si="50"/>
        <v>0</v>
      </c>
      <c r="L641" s="14">
        <f t="shared" si="50"/>
        <v>0</v>
      </c>
      <c r="M641" s="14">
        <f t="shared" si="50"/>
        <v>29375.751091703056</v>
      </c>
      <c r="N641" s="14">
        <f t="shared" si="50"/>
        <v>29375.751091703056</v>
      </c>
      <c r="O641" s="14">
        <f t="shared" si="50"/>
        <v>-29375.751091703056</v>
      </c>
      <c r="P641" s="14"/>
      <c r="Q641" s="14"/>
      <c r="R641" s="14"/>
      <c r="S641" s="14"/>
    </row>
    <row r="642" spans="1:19">
      <c r="A642" s="11" t="s">
        <v>364</v>
      </c>
      <c r="B642" s="11">
        <v>3811</v>
      </c>
      <c r="C642" s="13" t="s">
        <v>322</v>
      </c>
      <c r="D642" s="13" t="s">
        <v>173</v>
      </c>
      <c r="E642" s="13">
        <v>665</v>
      </c>
      <c r="F642" s="13">
        <v>8161.2849999999999</v>
      </c>
      <c r="G642" s="13">
        <v>0</v>
      </c>
      <c r="H642" s="13">
        <v>15728.648999999999</v>
      </c>
      <c r="I642" s="13">
        <v>15728.648999999999</v>
      </c>
      <c r="J642" s="13">
        <f t="shared" si="48"/>
        <v>-7567.3639999999996</v>
      </c>
      <c r="K642" s="13">
        <f t="shared" si="50"/>
        <v>12272.609022556391</v>
      </c>
      <c r="L642" s="13">
        <f t="shared" si="50"/>
        <v>0</v>
      </c>
      <c r="M642" s="13">
        <f t="shared" si="50"/>
        <v>23652.103759398495</v>
      </c>
      <c r="N642" s="13">
        <f t="shared" si="50"/>
        <v>23652.103759398495</v>
      </c>
      <c r="O642" s="13">
        <f t="shared" si="50"/>
        <v>-11379.494736842105</v>
      </c>
      <c r="P642" s="14"/>
      <c r="Q642" s="14"/>
      <c r="R642" s="14"/>
      <c r="S642" s="14"/>
    </row>
    <row r="643" spans="1:19">
      <c r="A643" t="s">
        <v>364</v>
      </c>
      <c r="B643">
        <v>7502</v>
      </c>
      <c r="C643" s="14" t="s">
        <v>319</v>
      </c>
      <c r="D643" s="14" t="s">
        <v>205</v>
      </c>
      <c r="E643" s="14">
        <v>665</v>
      </c>
      <c r="F643" s="14">
        <v>3103.2</v>
      </c>
      <c r="G643" s="14">
        <v>0</v>
      </c>
      <c r="H643" s="14">
        <v>43346.387999999999</v>
      </c>
      <c r="I643" s="14">
        <v>43346.387999999999</v>
      </c>
      <c r="J643" s="14">
        <f t="shared" si="48"/>
        <v>-40243.188000000002</v>
      </c>
      <c r="K643" s="14">
        <f t="shared" si="50"/>
        <v>4666.4661654135334</v>
      </c>
      <c r="L643" s="14">
        <f t="shared" si="50"/>
        <v>0</v>
      </c>
      <c r="M643" s="14">
        <f t="shared" si="50"/>
        <v>65182.538345864654</v>
      </c>
      <c r="N643" s="14">
        <f t="shared" si="50"/>
        <v>65182.538345864654</v>
      </c>
      <c r="O643" s="14">
        <f t="shared" si="50"/>
        <v>-60516.072180451134</v>
      </c>
      <c r="P643" s="14"/>
      <c r="Q643" s="14"/>
      <c r="R643" s="14"/>
      <c r="S643" s="14"/>
    </row>
    <row r="644" spans="1:19">
      <c r="A644" s="11" t="s">
        <v>364</v>
      </c>
      <c r="B644" s="11">
        <v>8509</v>
      </c>
      <c r="C644" s="13" t="s">
        <v>321</v>
      </c>
      <c r="D644" s="13" t="s">
        <v>211</v>
      </c>
      <c r="E644" s="13">
        <v>641</v>
      </c>
      <c r="F644" s="13">
        <v>2500</v>
      </c>
      <c r="G644" s="13">
        <v>0</v>
      </c>
      <c r="H644" s="13">
        <v>9827.6849999999995</v>
      </c>
      <c r="I644" s="13">
        <v>9827.6849999999995</v>
      </c>
      <c r="J644" s="13">
        <f t="shared" si="48"/>
        <v>-7327.6849999999995</v>
      </c>
      <c r="K644" s="13">
        <f t="shared" si="50"/>
        <v>3900.1560062402496</v>
      </c>
      <c r="L644" s="13">
        <f t="shared" si="50"/>
        <v>0</v>
      </c>
      <c r="M644" s="13">
        <f t="shared" si="50"/>
        <v>15331.801872074882</v>
      </c>
      <c r="N644" s="13">
        <f t="shared" si="50"/>
        <v>15331.801872074882</v>
      </c>
      <c r="O644" s="13">
        <f t="shared" si="50"/>
        <v>-11431.645865834633</v>
      </c>
      <c r="P644" s="14"/>
      <c r="Q644" s="14"/>
      <c r="R644" s="14"/>
      <c r="S644" s="14"/>
    </row>
    <row r="645" spans="1:19">
      <c r="A645" t="s">
        <v>364</v>
      </c>
      <c r="B645">
        <v>8720</v>
      </c>
      <c r="C645" s="14" t="s">
        <v>323</v>
      </c>
      <c r="D645" s="14" t="s">
        <v>219</v>
      </c>
      <c r="E645" s="14">
        <v>576</v>
      </c>
      <c r="F645" s="14">
        <v>3636.8270000000002</v>
      </c>
      <c r="G645" s="14">
        <v>0</v>
      </c>
      <c r="H645" s="14">
        <v>23410.964</v>
      </c>
      <c r="I645" s="14">
        <v>23410.964</v>
      </c>
      <c r="J645" s="14">
        <f t="shared" si="48"/>
        <v>-19774.136999999999</v>
      </c>
      <c r="K645" s="14">
        <f t="shared" si="50"/>
        <v>6313.9357638888887</v>
      </c>
      <c r="L645" s="14">
        <f t="shared" si="50"/>
        <v>0</v>
      </c>
      <c r="M645" s="14">
        <f t="shared" si="50"/>
        <v>40644.034722222226</v>
      </c>
      <c r="N645" s="14">
        <f t="shared" si="50"/>
        <v>40644.034722222226</v>
      </c>
      <c r="O645" s="14">
        <f t="shared" si="50"/>
        <v>-34330.098958333328</v>
      </c>
      <c r="P645" s="14"/>
      <c r="Q645" s="14"/>
      <c r="R645" s="14"/>
      <c r="S645" s="14"/>
    </row>
    <row r="646" spans="1:19">
      <c r="A646" s="11" t="s">
        <v>364</v>
      </c>
      <c r="B646" s="11">
        <v>8719</v>
      </c>
      <c r="C646" s="13" t="s">
        <v>325</v>
      </c>
      <c r="D646" s="13" t="s">
        <v>218</v>
      </c>
      <c r="E646" s="13">
        <v>525</v>
      </c>
      <c r="F646" s="13">
        <v>0</v>
      </c>
      <c r="G646" s="13">
        <v>60.878</v>
      </c>
      <c r="H646" s="13">
        <v>31386.934000000001</v>
      </c>
      <c r="I646" s="13">
        <v>31447.812000000002</v>
      </c>
      <c r="J646" s="13">
        <f t="shared" si="48"/>
        <v>-31447.812000000002</v>
      </c>
      <c r="K646" s="13">
        <f t="shared" si="50"/>
        <v>0</v>
      </c>
      <c r="L646" s="13">
        <f t="shared" si="50"/>
        <v>115.95809523809524</v>
      </c>
      <c r="M646" s="13">
        <f t="shared" si="50"/>
        <v>59784.636190476194</v>
      </c>
      <c r="N646" s="13">
        <f t="shared" si="50"/>
        <v>59900.594285714295</v>
      </c>
      <c r="O646" s="13">
        <f t="shared" si="50"/>
        <v>-59900.594285714295</v>
      </c>
      <c r="P646" s="14"/>
      <c r="Q646" s="14"/>
      <c r="R646" s="14"/>
      <c r="S646" s="14"/>
    </row>
    <row r="647" spans="1:19">
      <c r="A647" t="s">
        <v>364</v>
      </c>
      <c r="B647">
        <v>6709</v>
      </c>
      <c r="C647" s="14" t="s">
        <v>324</v>
      </c>
      <c r="D647" s="14" t="s">
        <v>202</v>
      </c>
      <c r="E647" s="14">
        <v>506</v>
      </c>
      <c r="F647" s="14">
        <v>7700</v>
      </c>
      <c r="G647" s="14">
        <v>0</v>
      </c>
      <c r="H647" s="14">
        <v>38415.804999999993</v>
      </c>
      <c r="I647" s="14">
        <v>38415.804999999993</v>
      </c>
      <c r="J647" s="14">
        <f t="shared" si="48"/>
        <v>-30715.804999999993</v>
      </c>
      <c r="K647" s="14">
        <f t="shared" si="50"/>
        <v>15217.391304347826</v>
      </c>
      <c r="L647" s="14">
        <f t="shared" si="50"/>
        <v>0</v>
      </c>
      <c r="M647" s="14">
        <f t="shared" si="50"/>
        <v>75920.563241106705</v>
      </c>
      <c r="N647" s="14">
        <f t="shared" si="50"/>
        <v>75920.563241106705</v>
      </c>
      <c r="O647" s="14">
        <f t="shared" si="50"/>
        <v>-60703.171936758881</v>
      </c>
      <c r="P647" s="14"/>
      <c r="Q647" s="14"/>
      <c r="R647" s="14"/>
      <c r="S647" s="14"/>
    </row>
    <row r="648" spans="1:19">
      <c r="A648" s="11" t="s">
        <v>364</v>
      </c>
      <c r="B648" s="11">
        <v>5609</v>
      </c>
      <c r="C648" s="13" t="s">
        <v>327</v>
      </c>
      <c r="D648" s="13" t="s">
        <v>186</v>
      </c>
      <c r="E648" s="13">
        <v>483</v>
      </c>
      <c r="F648" s="13">
        <v>0</v>
      </c>
      <c r="G648" s="13">
        <v>0</v>
      </c>
      <c r="H648" s="13">
        <v>10931.236999999999</v>
      </c>
      <c r="I648" s="13">
        <v>10931.236999999999</v>
      </c>
      <c r="J648" s="13">
        <f t="shared" si="48"/>
        <v>-10931.236999999999</v>
      </c>
      <c r="K648" s="13">
        <f t="shared" si="50"/>
        <v>0</v>
      </c>
      <c r="L648" s="13">
        <f t="shared" si="50"/>
        <v>0</v>
      </c>
      <c r="M648" s="13">
        <f t="shared" si="50"/>
        <v>22631.960662525878</v>
      </c>
      <c r="N648" s="13">
        <f t="shared" si="50"/>
        <v>22631.960662525878</v>
      </c>
      <c r="O648" s="13">
        <f t="shared" si="50"/>
        <v>-22631.960662525878</v>
      </c>
      <c r="P648" s="14"/>
      <c r="Q648" s="14"/>
      <c r="R648" s="14"/>
      <c r="S648" s="14"/>
    </row>
    <row r="649" spans="1:19">
      <c r="A649" t="s">
        <v>364</v>
      </c>
      <c r="B649">
        <v>6607</v>
      </c>
      <c r="C649" s="14" t="s">
        <v>326</v>
      </c>
      <c r="D649" s="14" t="s">
        <v>198</v>
      </c>
      <c r="E649" s="14">
        <v>483</v>
      </c>
      <c r="F649" s="14">
        <v>0</v>
      </c>
      <c r="G649" s="14">
        <v>0</v>
      </c>
      <c r="H649" s="14">
        <v>17499.968000000004</v>
      </c>
      <c r="I649" s="14">
        <v>17499.968000000004</v>
      </c>
      <c r="J649" s="14">
        <f t="shared" si="48"/>
        <v>-17499.968000000004</v>
      </c>
      <c r="K649" s="14">
        <f t="shared" si="50"/>
        <v>0</v>
      </c>
      <c r="L649" s="14">
        <f t="shared" si="50"/>
        <v>0</v>
      </c>
      <c r="M649" s="14">
        <f t="shared" si="50"/>
        <v>36231.817805383034</v>
      </c>
      <c r="N649" s="14">
        <f t="shared" si="50"/>
        <v>36231.817805383034</v>
      </c>
      <c r="O649" s="14">
        <f t="shared" si="50"/>
        <v>-36231.817805383034</v>
      </c>
      <c r="P649" s="14"/>
      <c r="Q649" s="14"/>
      <c r="R649" s="14"/>
      <c r="S649" s="14"/>
    </row>
    <row r="650" spans="1:19">
      <c r="A650" s="11" t="s">
        <v>364</v>
      </c>
      <c r="B650" s="11">
        <v>6601</v>
      </c>
      <c r="C650" s="13" t="s">
        <v>328</v>
      </c>
      <c r="D650" s="13" t="s">
        <v>196</v>
      </c>
      <c r="E650" s="13">
        <v>449</v>
      </c>
      <c r="F650" s="13">
        <v>0</v>
      </c>
      <c r="G650" s="13">
        <v>1937.6839999999997</v>
      </c>
      <c r="H650" s="13">
        <v>24480.492999999999</v>
      </c>
      <c r="I650" s="13">
        <v>26418.177</v>
      </c>
      <c r="J650" s="13">
        <f t="shared" si="48"/>
        <v>-26418.177</v>
      </c>
      <c r="K650" s="13">
        <f t="shared" si="50"/>
        <v>0</v>
      </c>
      <c r="L650" s="13">
        <f t="shared" si="50"/>
        <v>4315.5545657015582</v>
      </c>
      <c r="M650" s="13">
        <f t="shared" si="50"/>
        <v>54522.2561247216</v>
      </c>
      <c r="N650" s="13">
        <f t="shared" si="50"/>
        <v>58837.810690423161</v>
      </c>
      <c r="O650" s="13">
        <f t="shared" si="50"/>
        <v>-58837.810690423161</v>
      </c>
      <c r="P650" s="14"/>
      <c r="Q650" s="14"/>
      <c r="R650" s="14"/>
      <c r="S650" s="14"/>
    </row>
    <row r="651" spans="1:19">
      <c r="A651" t="s">
        <v>364</v>
      </c>
      <c r="B651">
        <v>4911</v>
      </c>
      <c r="C651" s="14" t="s">
        <v>329</v>
      </c>
      <c r="D651" s="14" t="s">
        <v>182</v>
      </c>
      <c r="E651" s="14">
        <v>424</v>
      </c>
      <c r="F651" s="14">
        <v>10727</v>
      </c>
      <c r="G651" s="14">
        <v>0</v>
      </c>
      <c r="H651" s="14">
        <v>12805.696</v>
      </c>
      <c r="I651" s="14">
        <v>12805.696</v>
      </c>
      <c r="J651" s="14">
        <f t="shared" si="48"/>
        <v>-2078.6959999999999</v>
      </c>
      <c r="K651" s="14">
        <f t="shared" si="50"/>
        <v>25299.528301886792</v>
      </c>
      <c r="L651" s="14">
        <f t="shared" si="50"/>
        <v>0</v>
      </c>
      <c r="M651" s="14">
        <f t="shared" si="50"/>
        <v>30202.113207547172</v>
      </c>
      <c r="N651" s="14">
        <f t="shared" si="50"/>
        <v>30202.113207547172</v>
      </c>
      <c r="O651" s="14">
        <f t="shared" si="50"/>
        <v>-4902.5849056603765</v>
      </c>
      <c r="P651" s="14"/>
      <c r="Q651" s="14"/>
      <c r="R651" s="14"/>
      <c r="S651" s="14"/>
    </row>
    <row r="652" spans="1:19">
      <c r="A652" s="11" t="s">
        <v>364</v>
      </c>
      <c r="B652" s="11">
        <v>5612</v>
      </c>
      <c r="C652" s="13" t="s">
        <v>330</v>
      </c>
      <c r="D652" s="13" t="s">
        <v>188</v>
      </c>
      <c r="E652" s="13">
        <v>384</v>
      </c>
      <c r="F652" s="13">
        <v>3000</v>
      </c>
      <c r="G652" s="13">
        <v>0</v>
      </c>
      <c r="H652" s="13">
        <v>6839.5990000000002</v>
      </c>
      <c r="I652" s="13">
        <v>6839.5990000000002</v>
      </c>
      <c r="J652" s="13">
        <f t="shared" si="48"/>
        <v>-3839.5990000000002</v>
      </c>
      <c r="K652" s="13">
        <f t="shared" si="50"/>
        <v>7812.5</v>
      </c>
      <c r="L652" s="13">
        <f t="shared" si="50"/>
        <v>0</v>
      </c>
      <c r="M652" s="13">
        <f t="shared" si="50"/>
        <v>17811.455729166668</v>
      </c>
      <c r="N652" s="13">
        <f t="shared" si="50"/>
        <v>17811.455729166668</v>
      </c>
      <c r="O652" s="13">
        <f t="shared" si="50"/>
        <v>-9998.9557291666679</v>
      </c>
      <c r="P652" s="14"/>
      <c r="Q652" s="14"/>
      <c r="R652" s="14"/>
      <c r="S652" s="14"/>
    </row>
    <row r="653" spans="1:19">
      <c r="A653" t="s">
        <v>364</v>
      </c>
      <c r="B653">
        <v>6602</v>
      </c>
      <c r="C653" s="14" t="s">
        <v>331</v>
      </c>
      <c r="D653" s="14" t="s">
        <v>197</v>
      </c>
      <c r="E653" s="14">
        <v>369</v>
      </c>
      <c r="F653" s="14">
        <v>0</v>
      </c>
      <c r="G653" s="14">
        <v>0</v>
      </c>
      <c r="H653" s="14">
        <v>20140.064999999999</v>
      </c>
      <c r="I653" s="14">
        <v>20140.064999999999</v>
      </c>
      <c r="J653" s="14">
        <f t="shared" si="48"/>
        <v>-20140.064999999999</v>
      </c>
      <c r="K653" s="14">
        <f t="shared" si="50"/>
        <v>0</v>
      </c>
      <c r="L653" s="14">
        <f t="shared" si="50"/>
        <v>0</v>
      </c>
      <c r="M653" s="14">
        <f t="shared" si="50"/>
        <v>54580.121951219509</v>
      </c>
      <c r="N653" s="14">
        <f t="shared" si="50"/>
        <v>54580.121951219509</v>
      </c>
      <c r="O653" s="14">
        <f t="shared" si="50"/>
        <v>-54580.121951219509</v>
      </c>
      <c r="P653" s="14"/>
      <c r="Q653" s="14"/>
      <c r="R653" s="14"/>
      <c r="S653" s="14"/>
    </row>
    <row r="654" spans="1:19">
      <c r="A654" s="11" t="s">
        <v>364</v>
      </c>
      <c r="B654" s="11">
        <v>8610</v>
      </c>
      <c r="C654" s="13" t="s">
        <v>332</v>
      </c>
      <c r="D654" s="13" t="s">
        <v>212</v>
      </c>
      <c r="E654" s="13">
        <v>261</v>
      </c>
      <c r="F654" s="13">
        <v>0</v>
      </c>
      <c r="G654" s="13">
        <v>0</v>
      </c>
      <c r="H654" s="13">
        <v>18594.096000000001</v>
      </c>
      <c r="I654" s="13">
        <v>18594.096000000001</v>
      </c>
      <c r="J654" s="13">
        <f t="shared" si="48"/>
        <v>-18594.096000000001</v>
      </c>
      <c r="K654" s="13">
        <f t="shared" si="50"/>
        <v>0</v>
      </c>
      <c r="L654" s="13">
        <f t="shared" si="50"/>
        <v>0</v>
      </c>
      <c r="M654" s="13">
        <f t="shared" si="50"/>
        <v>71241.747126436792</v>
      </c>
      <c r="N654" s="13">
        <f t="shared" si="50"/>
        <v>71241.747126436792</v>
      </c>
      <c r="O654" s="13">
        <f t="shared" si="50"/>
        <v>-71241.747126436792</v>
      </c>
      <c r="P654" s="14"/>
      <c r="Q654" s="14"/>
      <c r="R654" s="14"/>
      <c r="S654" s="14"/>
    </row>
    <row r="655" spans="1:19">
      <c r="A655" t="s">
        <v>364</v>
      </c>
      <c r="B655">
        <v>4604</v>
      </c>
      <c r="C655" s="14" t="s">
        <v>333</v>
      </c>
      <c r="D655" s="14" t="s">
        <v>177</v>
      </c>
      <c r="E655" s="14">
        <v>255</v>
      </c>
      <c r="F655" s="14">
        <v>2198.2950000000001</v>
      </c>
      <c r="G655" s="14">
        <v>0</v>
      </c>
      <c r="H655" s="14">
        <v>10287.106</v>
      </c>
      <c r="I655" s="14">
        <v>10287.106</v>
      </c>
      <c r="J655" s="14">
        <f t="shared" si="48"/>
        <v>-8088.8109999999997</v>
      </c>
      <c r="K655" s="14">
        <f t="shared" si="50"/>
        <v>8620.7647058823532</v>
      </c>
      <c r="L655" s="14">
        <f t="shared" si="50"/>
        <v>0</v>
      </c>
      <c r="M655" s="14">
        <f t="shared" si="50"/>
        <v>40341.592156862745</v>
      </c>
      <c r="N655" s="14">
        <f t="shared" si="50"/>
        <v>40341.592156862745</v>
      </c>
      <c r="O655" s="14">
        <f t="shared" si="50"/>
        <v>-31720.827450980392</v>
      </c>
      <c r="P655" s="14"/>
      <c r="Q655" s="14"/>
      <c r="R655" s="14"/>
      <c r="S655" s="14"/>
    </row>
    <row r="656" spans="1:19">
      <c r="A656" s="11" t="s">
        <v>364</v>
      </c>
      <c r="B656" s="11">
        <v>1606</v>
      </c>
      <c r="C656" s="13" t="s">
        <v>334</v>
      </c>
      <c r="D656" s="13" t="s">
        <v>159</v>
      </c>
      <c r="E656" s="13">
        <v>244</v>
      </c>
      <c r="F656" s="13">
        <v>0</v>
      </c>
      <c r="G656" s="13">
        <v>156.94</v>
      </c>
      <c r="H656" s="13">
        <v>12082.337</v>
      </c>
      <c r="I656" s="13">
        <v>12239.277</v>
      </c>
      <c r="J656" s="13">
        <f t="shared" si="48"/>
        <v>-12239.277</v>
      </c>
      <c r="K656" s="13">
        <f t="shared" si="50"/>
        <v>0</v>
      </c>
      <c r="L656" s="13">
        <f t="shared" si="50"/>
        <v>643.19672131147547</v>
      </c>
      <c r="M656" s="13">
        <f t="shared" si="50"/>
        <v>49517.774590163928</v>
      </c>
      <c r="N656" s="13">
        <f t="shared" si="50"/>
        <v>50160.971311475405</v>
      </c>
      <c r="O656" s="13">
        <f t="shared" si="50"/>
        <v>-50160.971311475405</v>
      </c>
      <c r="P656" s="14"/>
      <c r="Q656" s="14"/>
      <c r="R656" s="14"/>
      <c r="S656" s="14"/>
    </row>
    <row r="657" spans="1:19">
      <c r="A657" t="s">
        <v>364</v>
      </c>
      <c r="B657">
        <v>4502</v>
      </c>
      <c r="C657" s="14" t="s">
        <v>335</v>
      </c>
      <c r="D657" s="14" t="s">
        <v>176</v>
      </c>
      <c r="E657" s="14">
        <v>233</v>
      </c>
      <c r="F657" s="14">
        <v>4000</v>
      </c>
      <c r="G657" s="14">
        <v>0</v>
      </c>
      <c r="H657" s="14">
        <v>6503.1679999999997</v>
      </c>
      <c r="I657" s="14">
        <v>6503.1679999999997</v>
      </c>
      <c r="J657" s="14">
        <f t="shared" si="48"/>
        <v>-2503.1679999999997</v>
      </c>
      <c r="K657" s="14">
        <f t="shared" si="50"/>
        <v>17167.381974248925</v>
      </c>
      <c r="L657" s="14">
        <f t="shared" si="50"/>
        <v>0</v>
      </c>
      <c r="M657" s="14">
        <f t="shared" si="50"/>
        <v>27910.592274678111</v>
      </c>
      <c r="N657" s="14">
        <f t="shared" si="50"/>
        <v>27910.592274678111</v>
      </c>
      <c r="O657" s="14">
        <f t="shared" si="50"/>
        <v>-10743.210300429184</v>
      </c>
      <c r="P657" s="14"/>
      <c r="Q657" s="14"/>
      <c r="R657" s="14"/>
      <c r="S657" s="14"/>
    </row>
    <row r="658" spans="1:19">
      <c r="A658" s="11" t="s">
        <v>364</v>
      </c>
      <c r="B658" s="11">
        <v>4803</v>
      </c>
      <c r="C658" s="13" t="s">
        <v>337</v>
      </c>
      <c r="D658" s="13" t="s">
        <v>179</v>
      </c>
      <c r="E658" s="13">
        <v>215</v>
      </c>
      <c r="F658" s="13">
        <v>322</v>
      </c>
      <c r="G658" s="13">
        <v>0</v>
      </c>
      <c r="H658" s="13">
        <v>9372.3640000000014</v>
      </c>
      <c r="I658" s="13">
        <v>9372.3640000000014</v>
      </c>
      <c r="J658" s="13">
        <f t="shared" si="48"/>
        <v>-9050.3640000000014</v>
      </c>
      <c r="K658" s="13">
        <f t="shared" si="50"/>
        <v>1497.674418604651</v>
      </c>
      <c r="L658" s="13">
        <f t="shared" si="50"/>
        <v>0</v>
      </c>
      <c r="M658" s="13">
        <f t="shared" si="50"/>
        <v>43592.390697674426</v>
      </c>
      <c r="N658" s="13">
        <f t="shared" si="50"/>
        <v>43592.390697674426</v>
      </c>
      <c r="O658" s="13">
        <f t="shared" si="50"/>
        <v>-42094.716279069769</v>
      </c>
      <c r="P658" s="14"/>
      <c r="Q658" s="14"/>
      <c r="R658" s="14"/>
      <c r="S658" s="14"/>
    </row>
    <row r="659" spans="1:19">
      <c r="A659" t="s">
        <v>364</v>
      </c>
      <c r="B659">
        <v>5706</v>
      </c>
      <c r="C659" s="14" t="s">
        <v>336</v>
      </c>
      <c r="D659" s="14" t="s">
        <v>189</v>
      </c>
      <c r="E659" s="14">
        <v>204</v>
      </c>
      <c r="F659" s="14">
        <v>0</v>
      </c>
      <c r="G659" s="14">
        <v>0</v>
      </c>
      <c r="H659" s="14">
        <v>644</v>
      </c>
      <c r="I659" s="14">
        <v>644</v>
      </c>
      <c r="J659" s="14">
        <f t="shared" si="48"/>
        <v>-644</v>
      </c>
      <c r="K659" s="14">
        <f t="shared" si="50"/>
        <v>0</v>
      </c>
      <c r="L659" s="14">
        <f t="shared" si="50"/>
        <v>0</v>
      </c>
      <c r="M659" s="14">
        <f t="shared" si="50"/>
        <v>3156.8627450980389</v>
      </c>
      <c r="N659" s="14">
        <f t="shared" si="50"/>
        <v>3156.8627450980389</v>
      </c>
      <c r="O659" s="14">
        <f t="shared" si="50"/>
        <v>-3156.8627450980389</v>
      </c>
      <c r="P659" s="14"/>
      <c r="Q659" s="14"/>
      <c r="R659" s="14"/>
      <c r="S659" s="14"/>
    </row>
    <row r="660" spans="1:19">
      <c r="A660" s="11" t="s">
        <v>364</v>
      </c>
      <c r="B660" s="11">
        <v>4902</v>
      </c>
      <c r="C660" s="13" t="s">
        <v>339</v>
      </c>
      <c r="D660" s="13" t="s">
        <v>181</v>
      </c>
      <c r="E660" s="13">
        <v>109</v>
      </c>
      <c r="F660" s="13">
        <v>0</v>
      </c>
      <c r="G660" s="13">
        <v>0</v>
      </c>
      <c r="H660" s="13">
        <v>1492.904</v>
      </c>
      <c r="I660" s="13">
        <v>1492.904</v>
      </c>
      <c r="J660" s="13">
        <f t="shared" si="48"/>
        <v>-1492.904</v>
      </c>
      <c r="K660" s="13">
        <f t="shared" si="50"/>
        <v>0</v>
      </c>
      <c r="L660" s="13">
        <f t="shared" si="50"/>
        <v>0</v>
      </c>
      <c r="M660" s="13">
        <f t="shared" si="50"/>
        <v>13696.366972477064</v>
      </c>
      <c r="N660" s="13">
        <f t="shared" si="50"/>
        <v>13696.366972477064</v>
      </c>
      <c r="O660" s="13">
        <f t="shared" si="50"/>
        <v>-13696.366972477064</v>
      </c>
      <c r="P660" s="14"/>
      <c r="Q660" s="14"/>
      <c r="R660" s="14"/>
      <c r="S660" s="14"/>
    </row>
    <row r="661" spans="1:19">
      <c r="A661" t="s">
        <v>364</v>
      </c>
      <c r="B661">
        <v>7505</v>
      </c>
      <c r="C661" s="14" t="s">
        <v>340</v>
      </c>
      <c r="D661" s="14" t="s">
        <v>206</v>
      </c>
      <c r="E661" s="14">
        <v>103</v>
      </c>
      <c r="F661" s="14">
        <v>3000</v>
      </c>
      <c r="G661" s="14">
        <v>0</v>
      </c>
      <c r="H661" s="14">
        <v>15845</v>
      </c>
      <c r="I661" s="14">
        <v>15845</v>
      </c>
      <c r="J661" s="14">
        <f t="shared" si="48"/>
        <v>-12845</v>
      </c>
      <c r="K661" s="14">
        <f t="shared" si="50"/>
        <v>29126.213592233013</v>
      </c>
      <c r="L661" s="14">
        <f t="shared" si="50"/>
        <v>0</v>
      </c>
      <c r="M661" s="14">
        <f t="shared" si="50"/>
        <v>153834.95145631066</v>
      </c>
      <c r="N661" s="14">
        <f t="shared" si="50"/>
        <v>153834.95145631066</v>
      </c>
      <c r="O661" s="14">
        <f t="shared" si="50"/>
        <v>-124708.73786407767</v>
      </c>
      <c r="P661" s="14"/>
      <c r="Q661" s="14"/>
      <c r="R661" s="14"/>
      <c r="S661" s="14"/>
    </row>
    <row r="662" spans="1:19">
      <c r="A662" s="11" t="s">
        <v>364</v>
      </c>
      <c r="B662" s="11">
        <v>3713</v>
      </c>
      <c r="C662" s="13" t="s">
        <v>338</v>
      </c>
      <c r="D662" s="13" t="s">
        <v>171</v>
      </c>
      <c r="E662" s="13">
        <v>102</v>
      </c>
      <c r="F662" s="13">
        <v>700</v>
      </c>
      <c r="G662" s="13">
        <v>0</v>
      </c>
      <c r="H662" s="13">
        <v>884</v>
      </c>
      <c r="I662" s="13">
        <v>884</v>
      </c>
      <c r="J662" s="13">
        <f t="shared" si="48"/>
        <v>-184</v>
      </c>
      <c r="K662" s="13">
        <f t="shared" si="50"/>
        <v>6862.745098039215</v>
      </c>
      <c r="L662" s="13">
        <f t="shared" si="50"/>
        <v>0</v>
      </c>
      <c r="M662" s="13">
        <f t="shared" si="50"/>
        <v>8666.6666666666661</v>
      </c>
      <c r="N662" s="13">
        <f t="shared" si="50"/>
        <v>8666.6666666666661</v>
      </c>
      <c r="O662" s="13">
        <f t="shared" si="50"/>
        <v>-1803.9215686274511</v>
      </c>
      <c r="P662" s="14"/>
      <c r="Q662" s="14"/>
      <c r="R662" s="14"/>
      <c r="S662" s="14"/>
    </row>
    <row r="663" spans="1:19">
      <c r="A663" t="s">
        <v>364</v>
      </c>
      <c r="B663">
        <v>6706</v>
      </c>
      <c r="C663" s="14" t="s">
        <v>341</v>
      </c>
      <c r="D663" s="14" t="s">
        <v>201</v>
      </c>
      <c r="E663" s="14">
        <v>94</v>
      </c>
      <c r="F663" s="14">
        <v>0</v>
      </c>
      <c r="G663" s="14">
        <v>0</v>
      </c>
      <c r="H663" s="14">
        <v>464</v>
      </c>
      <c r="I663" s="14">
        <v>464</v>
      </c>
      <c r="J663" s="14">
        <f t="shared" si="48"/>
        <v>-464</v>
      </c>
      <c r="K663" s="14">
        <f t="shared" si="50"/>
        <v>0</v>
      </c>
      <c r="L663" s="14">
        <f t="shared" si="50"/>
        <v>0</v>
      </c>
      <c r="M663" s="14">
        <f t="shared" si="50"/>
        <v>4936.1702127659573</v>
      </c>
      <c r="N663" s="14">
        <f t="shared" si="50"/>
        <v>4936.1702127659573</v>
      </c>
      <c r="O663" s="14">
        <f t="shared" si="50"/>
        <v>-4936.1702127659573</v>
      </c>
      <c r="P663" s="14"/>
      <c r="Q663" s="14"/>
      <c r="R663" s="14"/>
      <c r="S663" s="14"/>
    </row>
    <row r="664" spans="1:19">
      <c r="A664" s="11" t="s">
        <v>364</v>
      </c>
      <c r="B664" s="11">
        <v>5611</v>
      </c>
      <c r="C664" s="13" t="s">
        <v>342</v>
      </c>
      <c r="D664" s="13" t="s">
        <v>187</v>
      </c>
      <c r="E664" s="13">
        <v>90</v>
      </c>
      <c r="F664" s="13">
        <v>3000</v>
      </c>
      <c r="G664" s="13">
        <v>0</v>
      </c>
      <c r="H664" s="13">
        <v>2228</v>
      </c>
      <c r="I664" s="13">
        <v>2228</v>
      </c>
      <c r="J664" s="13">
        <f t="shared" ref="J664:J668" si="51">F664-I664</f>
        <v>772</v>
      </c>
      <c r="K664" s="13">
        <f t="shared" si="50"/>
        <v>33333.333333333336</v>
      </c>
      <c r="L664" s="13">
        <f t="shared" si="50"/>
        <v>0</v>
      </c>
      <c r="M664" s="13">
        <f t="shared" si="50"/>
        <v>24755.555555555555</v>
      </c>
      <c r="N664" s="13">
        <f t="shared" si="50"/>
        <v>24755.555555555555</v>
      </c>
      <c r="O664" s="13">
        <f t="shared" si="50"/>
        <v>8577.7777777777774</v>
      </c>
      <c r="P664" s="14"/>
      <c r="Q664" s="14"/>
      <c r="R664" s="14"/>
      <c r="S664" s="14"/>
    </row>
    <row r="665" spans="1:19">
      <c r="A665" t="s">
        <v>364</v>
      </c>
      <c r="B665">
        <v>3710</v>
      </c>
      <c r="C665" s="14" t="s">
        <v>344</v>
      </c>
      <c r="D665" s="14" t="s">
        <v>169</v>
      </c>
      <c r="E665" s="14">
        <v>79</v>
      </c>
      <c r="F665" s="14">
        <v>0</v>
      </c>
      <c r="G665" s="14">
        <v>0</v>
      </c>
      <c r="H665" s="14">
        <v>0</v>
      </c>
      <c r="I665" s="14">
        <v>0</v>
      </c>
      <c r="J665" s="14">
        <f t="shared" si="51"/>
        <v>0</v>
      </c>
      <c r="K665" s="14">
        <f t="shared" si="50"/>
        <v>0</v>
      </c>
      <c r="L665" s="14">
        <f t="shared" si="50"/>
        <v>0</v>
      </c>
      <c r="M665" s="14">
        <f t="shared" si="50"/>
        <v>0</v>
      </c>
      <c r="N665" s="14">
        <f t="shared" si="50"/>
        <v>0</v>
      </c>
      <c r="O665" s="14">
        <f t="shared" si="50"/>
        <v>0</v>
      </c>
      <c r="P665" s="14"/>
      <c r="Q665" s="14"/>
      <c r="R665" s="14"/>
      <c r="S665" s="14"/>
    </row>
    <row r="666" spans="1:19">
      <c r="A666" s="11" t="s">
        <v>364</v>
      </c>
      <c r="B666" s="11">
        <v>6611</v>
      </c>
      <c r="C666" s="13" t="s">
        <v>345</v>
      </c>
      <c r="D666" s="13" t="s">
        <v>199</v>
      </c>
      <c r="E666" s="13">
        <v>61</v>
      </c>
      <c r="F666" s="13">
        <v>0</v>
      </c>
      <c r="G666" s="13">
        <v>0</v>
      </c>
      <c r="H666" s="13">
        <v>1224.3630000000001</v>
      </c>
      <c r="I666" s="13">
        <v>1224.3630000000001</v>
      </c>
      <c r="J666" s="13">
        <f t="shared" si="51"/>
        <v>-1224.3630000000001</v>
      </c>
      <c r="K666" s="13">
        <f t="shared" si="50"/>
        <v>0</v>
      </c>
      <c r="L666" s="13">
        <f t="shared" si="50"/>
        <v>0</v>
      </c>
      <c r="M666" s="13">
        <f t="shared" si="50"/>
        <v>20071.524590163935</v>
      </c>
      <c r="N666" s="13">
        <f t="shared" si="50"/>
        <v>20071.524590163935</v>
      </c>
      <c r="O666" s="13">
        <f t="shared" si="50"/>
        <v>-20071.524590163935</v>
      </c>
      <c r="P666" s="14"/>
      <c r="Q666" s="14"/>
      <c r="R666" s="14"/>
      <c r="S666" s="14"/>
    </row>
    <row r="667" spans="1:19">
      <c r="A667" t="s">
        <v>364</v>
      </c>
      <c r="B667">
        <v>3506</v>
      </c>
      <c r="C667" s="14" t="s">
        <v>343</v>
      </c>
      <c r="D667" s="14" t="s">
        <v>165</v>
      </c>
      <c r="E667" s="14">
        <v>60</v>
      </c>
      <c r="F667" s="14">
        <v>1500</v>
      </c>
      <c r="G667" s="14">
        <v>0</v>
      </c>
      <c r="H667" s="14">
        <v>2123.3650000000002</v>
      </c>
      <c r="I667" s="14">
        <v>2123.3650000000002</v>
      </c>
      <c r="J667" s="14">
        <f t="shared" si="51"/>
        <v>-623.36500000000024</v>
      </c>
      <c r="K667" s="14">
        <f t="shared" si="50"/>
        <v>25000</v>
      </c>
      <c r="L667" s="14">
        <f t="shared" si="50"/>
        <v>0</v>
      </c>
      <c r="M667" s="14">
        <f t="shared" si="50"/>
        <v>35389.416666666672</v>
      </c>
      <c r="N667" s="14">
        <f t="shared" si="50"/>
        <v>35389.416666666672</v>
      </c>
      <c r="O667" s="14">
        <f t="shared" si="50"/>
        <v>-10389.416666666672</v>
      </c>
      <c r="P667" s="14"/>
      <c r="Q667" s="14"/>
      <c r="R667" s="14"/>
      <c r="S667" s="14"/>
    </row>
    <row r="668" spans="1:19">
      <c r="A668" s="11" t="s">
        <v>364</v>
      </c>
      <c r="B668" s="11">
        <v>4901</v>
      </c>
      <c r="C668" s="13" t="s">
        <v>346</v>
      </c>
      <c r="D668" s="13" t="s">
        <v>180</v>
      </c>
      <c r="E668" s="13">
        <v>42</v>
      </c>
      <c r="F668" s="13">
        <v>0</v>
      </c>
      <c r="G668" s="13">
        <v>0</v>
      </c>
      <c r="H668" s="13">
        <v>1937</v>
      </c>
      <c r="I668" s="13">
        <v>1937</v>
      </c>
      <c r="J668" s="13">
        <f t="shared" si="51"/>
        <v>-1937</v>
      </c>
      <c r="K668" s="13">
        <f t="shared" si="50"/>
        <v>0</v>
      </c>
      <c r="L668" s="13">
        <f t="shared" si="50"/>
        <v>0</v>
      </c>
      <c r="M668" s="13">
        <f t="shared" si="50"/>
        <v>46119.047619047618</v>
      </c>
      <c r="N668" s="13">
        <f t="shared" si="50"/>
        <v>46119.047619047618</v>
      </c>
      <c r="O668" s="13">
        <f t="shared" si="50"/>
        <v>-46119.047619047618</v>
      </c>
      <c r="P668" s="14"/>
      <c r="Q668" s="14"/>
      <c r="R668" s="14"/>
      <c r="S668" s="14"/>
    </row>
    <row r="669" spans="1:19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19">
      <c r="E670" s="19">
        <f>SUM(E600:E668)</f>
        <v>376248</v>
      </c>
      <c r="F670" s="19">
        <f t="shared" ref="F670:J670" si="52">SUM(F600:F668)</f>
        <v>831032.49500000011</v>
      </c>
      <c r="G670" s="19">
        <f t="shared" si="52"/>
        <v>637214.65800000017</v>
      </c>
      <c r="H670" s="19">
        <f t="shared" si="52"/>
        <v>18918311.612999991</v>
      </c>
      <c r="I670" s="19">
        <f t="shared" si="52"/>
        <v>19555526.27099999</v>
      </c>
      <c r="J670" s="19">
        <f t="shared" si="52"/>
        <v>-18724493.776000001</v>
      </c>
      <c r="K670" s="19">
        <f t="shared" ref="K670:O670" si="53">(F670/$E670)*1000</f>
        <v>2208.7359799919204</v>
      </c>
      <c r="L670" s="19">
        <f t="shared" si="53"/>
        <v>1693.6027779549663</v>
      </c>
      <c r="M670" s="19">
        <f t="shared" si="53"/>
        <v>50281.494155450637</v>
      </c>
      <c r="N670" s="19">
        <f t="shared" si="53"/>
        <v>51975.096933405599</v>
      </c>
      <c r="O670" s="19">
        <f t="shared" si="53"/>
        <v>-49766.360953413707</v>
      </c>
      <c r="P670" s="14"/>
      <c r="Q670" s="14"/>
      <c r="R670" s="14"/>
      <c r="S670" s="14"/>
    </row>
    <row r="671" spans="1:19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19">
      <c r="D672" s="77" t="s">
        <v>81</v>
      </c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19">
      <c r="D673" s="89" t="s">
        <v>269</v>
      </c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19">
      <c r="A674" s="11" t="s">
        <v>365</v>
      </c>
      <c r="B674" s="11">
        <v>0</v>
      </c>
      <c r="C674" s="13" t="s">
        <v>280</v>
      </c>
      <c r="D674" s="13" t="s">
        <v>9</v>
      </c>
      <c r="E674" s="13">
        <v>135688</v>
      </c>
      <c r="F674" s="13">
        <v>233776.54299999998</v>
      </c>
      <c r="G674" s="13">
        <v>532234.076</v>
      </c>
      <c r="H674" s="13">
        <v>2448843.6460000002</v>
      </c>
      <c r="I674" s="13">
        <v>2981077.7220000001</v>
      </c>
      <c r="J674" s="13">
        <f t="shared" ref="J674:J737" si="54">F674-I674</f>
        <v>-2747301.179</v>
      </c>
      <c r="K674" s="13">
        <f t="shared" ref="K674:O705" si="55">(F674/$E674)*1000</f>
        <v>1722.8976991333057</v>
      </c>
      <c r="L674" s="13">
        <f t="shared" si="55"/>
        <v>3922.4844938388064</v>
      </c>
      <c r="M674" s="13">
        <f t="shared" si="55"/>
        <v>18047.606612228054</v>
      </c>
      <c r="N674" s="13">
        <f t="shared" si="55"/>
        <v>21970.091106066859</v>
      </c>
      <c r="O674" s="13">
        <f t="shared" si="55"/>
        <v>-20247.193406933555</v>
      </c>
      <c r="P674" s="14"/>
      <c r="Q674" s="14"/>
      <c r="R674" s="14"/>
      <c r="S674" s="14"/>
    </row>
    <row r="675" spans="1:19">
      <c r="A675" t="s">
        <v>365</v>
      </c>
      <c r="B675">
        <v>1000</v>
      </c>
      <c r="C675" s="14" t="s">
        <v>281</v>
      </c>
      <c r="D675" s="14" t="s">
        <v>154</v>
      </c>
      <c r="E675" s="14">
        <v>38998</v>
      </c>
      <c r="F675" s="14">
        <v>1559.19</v>
      </c>
      <c r="G675" s="14">
        <v>122.938</v>
      </c>
      <c r="H675" s="14">
        <v>487857.64299999992</v>
      </c>
      <c r="I675" s="14">
        <v>487980.58099999995</v>
      </c>
      <c r="J675" s="14">
        <f t="shared" si="54"/>
        <v>-486421.39099999995</v>
      </c>
      <c r="K675" s="14">
        <f t="shared" si="55"/>
        <v>39.981281091338019</v>
      </c>
      <c r="L675" s="14">
        <f t="shared" si="55"/>
        <v>3.1524180727216784</v>
      </c>
      <c r="M675" s="14">
        <f t="shared" si="55"/>
        <v>12509.811862146775</v>
      </c>
      <c r="N675" s="14">
        <f t="shared" si="55"/>
        <v>12512.964280219498</v>
      </c>
      <c r="O675" s="14">
        <f t="shared" si="55"/>
        <v>-12472.98299912816</v>
      </c>
      <c r="P675" s="14"/>
      <c r="Q675" s="14"/>
      <c r="R675" s="14"/>
      <c r="S675" s="14"/>
    </row>
    <row r="676" spans="1:19">
      <c r="A676" s="11" t="s">
        <v>365</v>
      </c>
      <c r="B676" s="11">
        <v>1400</v>
      </c>
      <c r="C676" s="13" t="s">
        <v>282</v>
      </c>
      <c r="D676" s="13" t="s">
        <v>157</v>
      </c>
      <c r="E676" s="13">
        <v>29763</v>
      </c>
      <c r="F676" s="13">
        <v>0</v>
      </c>
      <c r="G676" s="13">
        <v>0</v>
      </c>
      <c r="H676" s="13">
        <v>186382.99600000001</v>
      </c>
      <c r="I676" s="13">
        <v>186382.99600000001</v>
      </c>
      <c r="J676" s="13">
        <f t="shared" si="54"/>
        <v>-186382.99600000001</v>
      </c>
      <c r="K676" s="13">
        <f t="shared" si="55"/>
        <v>0</v>
      </c>
      <c r="L676" s="13">
        <f t="shared" si="55"/>
        <v>0</v>
      </c>
      <c r="M676" s="13">
        <f t="shared" si="55"/>
        <v>6262.2382152336795</v>
      </c>
      <c r="N676" s="13">
        <f t="shared" si="55"/>
        <v>6262.2382152336795</v>
      </c>
      <c r="O676" s="13">
        <f t="shared" si="55"/>
        <v>-6262.2382152336795</v>
      </c>
      <c r="P676" s="14"/>
      <c r="Q676" s="14"/>
      <c r="R676" s="14"/>
      <c r="S676" s="14"/>
    </row>
    <row r="677" spans="1:19">
      <c r="A677" t="s">
        <v>365</v>
      </c>
      <c r="B677">
        <v>2000</v>
      </c>
      <c r="C677" s="14" t="s">
        <v>283</v>
      </c>
      <c r="D677" s="14" t="s">
        <v>160</v>
      </c>
      <c r="E677" s="14">
        <v>20416</v>
      </c>
      <c r="F677" s="14">
        <v>3927</v>
      </c>
      <c r="G677" s="14">
        <v>0</v>
      </c>
      <c r="H677" s="14">
        <v>151091.34999999995</v>
      </c>
      <c r="I677" s="14">
        <v>151091.34999999995</v>
      </c>
      <c r="J677" s="14">
        <f t="shared" si="54"/>
        <v>-147164.34999999995</v>
      </c>
      <c r="K677" s="14">
        <f t="shared" si="55"/>
        <v>192.34913793103448</v>
      </c>
      <c r="L677" s="14">
        <f t="shared" si="55"/>
        <v>0</v>
      </c>
      <c r="M677" s="14">
        <f t="shared" si="55"/>
        <v>7400.6343064263301</v>
      </c>
      <c r="N677" s="14">
        <f t="shared" si="55"/>
        <v>7400.6343064263301</v>
      </c>
      <c r="O677" s="14">
        <f t="shared" si="55"/>
        <v>-7208.2851684952948</v>
      </c>
      <c r="P677" s="14"/>
      <c r="Q677" s="14"/>
      <c r="R677" s="14"/>
      <c r="S677" s="14"/>
    </row>
    <row r="678" spans="1:19">
      <c r="A678" s="11" t="s">
        <v>365</v>
      </c>
      <c r="B678" s="11">
        <v>6000</v>
      </c>
      <c r="C678" s="13" t="s">
        <v>1217</v>
      </c>
      <c r="D678" s="13" t="s">
        <v>1195</v>
      </c>
      <c r="E678" s="13">
        <v>19642</v>
      </c>
      <c r="F678" s="13">
        <v>39791.981999999996</v>
      </c>
      <c r="G678" s="13">
        <v>40264.323000000004</v>
      </c>
      <c r="H678" s="13">
        <v>393755.63799999992</v>
      </c>
      <c r="I678" s="13">
        <v>434019.96099999989</v>
      </c>
      <c r="J678" s="13">
        <f t="shared" si="54"/>
        <v>-394227.97899999988</v>
      </c>
      <c r="K678" s="13">
        <f t="shared" si="55"/>
        <v>2025.8620303431424</v>
      </c>
      <c r="L678" s="13">
        <f t="shared" si="55"/>
        <v>2049.9095305976989</v>
      </c>
      <c r="M678" s="13">
        <f t="shared" si="55"/>
        <v>20046.616332349044</v>
      </c>
      <c r="N678" s="13">
        <f t="shared" si="55"/>
        <v>22096.525862946743</v>
      </c>
      <c r="O678" s="13">
        <f t="shared" si="55"/>
        <v>-20070.663832603597</v>
      </c>
      <c r="P678" s="14"/>
      <c r="Q678" s="14"/>
      <c r="R678" s="14"/>
      <c r="S678" s="14"/>
    </row>
    <row r="679" spans="1:19">
      <c r="A679" t="s">
        <v>365</v>
      </c>
      <c r="B679">
        <v>1300</v>
      </c>
      <c r="C679" s="14" t="s">
        <v>284</v>
      </c>
      <c r="D679" s="14" t="s">
        <v>156</v>
      </c>
      <c r="E679" s="14">
        <v>18445</v>
      </c>
      <c r="F679" s="14">
        <v>177336.66</v>
      </c>
      <c r="G679" s="14">
        <v>429432.30600000004</v>
      </c>
      <c r="H679" s="14">
        <v>300430.45999999985</v>
      </c>
      <c r="I679" s="14">
        <v>729862.76599999983</v>
      </c>
      <c r="J679" s="14">
        <f t="shared" si="54"/>
        <v>-552526.1059999998</v>
      </c>
      <c r="K679" s="14">
        <f t="shared" si="55"/>
        <v>9614.3486039577128</v>
      </c>
      <c r="L679" s="14">
        <f t="shared" si="55"/>
        <v>23281.773163458933</v>
      </c>
      <c r="M679" s="14">
        <f t="shared" si="55"/>
        <v>16287.907834101376</v>
      </c>
      <c r="N679" s="14">
        <f t="shared" si="55"/>
        <v>39569.680997560303</v>
      </c>
      <c r="O679" s="14">
        <f t="shared" si="55"/>
        <v>-29955.332393602592</v>
      </c>
      <c r="P679" s="14"/>
      <c r="Q679" s="14"/>
      <c r="R679" s="14"/>
      <c r="S679" s="14"/>
    </row>
    <row r="680" spans="1:19">
      <c r="A680" s="11" t="s">
        <v>365</v>
      </c>
      <c r="B680" s="11">
        <v>1604</v>
      </c>
      <c r="C680" s="13" t="s">
        <v>285</v>
      </c>
      <c r="D680" s="13" t="s">
        <v>158</v>
      </c>
      <c r="E680" s="13">
        <v>13024</v>
      </c>
      <c r="F680" s="13">
        <v>11364.985000000001</v>
      </c>
      <c r="G680" s="13">
        <v>76165.032999999996</v>
      </c>
      <c r="H680" s="13">
        <v>138650.01299999998</v>
      </c>
      <c r="I680" s="13">
        <v>214815.04599999997</v>
      </c>
      <c r="J680" s="13">
        <f t="shared" si="54"/>
        <v>-203450.06099999999</v>
      </c>
      <c r="K680" s="13">
        <f t="shared" si="55"/>
        <v>872.61862714987717</v>
      </c>
      <c r="L680" s="13">
        <f t="shared" si="55"/>
        <v>5848.0522880835379</v>
      </c>
      <c r="M680" s="13">
        <f t="shared" si="55"/>
        <v>10645.731956388205</v>
      </c>
      <c r="N680" s="13">
        <f t="shared" si="55"/>
        <v>16493.784244471743</v>
      </c>
      <c r="O680" s="13">
        <f t="shared" si="55"/>
        <v>-15621.165617321865</v>
      </c>
      <c r="P680" s="14"/>
      <c r="Q680" s="14"/>
      <c r="R680" s="14"/>
      <c r="S680" s="14"/>
    </row>
    <row r="681" spans="1:19">
      <c r="A681" t="s">
        <v>365</v>
      </c>
      <c r="B681">
        <v>8200</v>
      </c>
      <c r="C681" s="14" t="s">
        <v>286</v>
      </c>
      <c r="D681" s="14" t="s">
        <v>208</v>
      </c>
      <c r="E681" s="14">
        <v>10834</v>
      </c>
      <c r="F681" s="14">
        <v>1424.952</v>
      </c>
      <c r="G681" s="14">
        <v>496.19499999999999</v>
      </c>
      <c r="H681" s="14">
        <v>213293.75099999999</v>
      </c>
      <c r="I681" s="14">
        <v>213789.946</v>
      </c>
      <c r="J681" s="14">
        <f t="shared" si="54"/>
        <v>-212364.99400000001</v>
      </c>
      <c r="K681" s="14">
        <f t="shared" si="55"/>
        <v>131.52593686542366</v>
      </c>
      <c r="L681" s="14">
        <f t="shared" si="55"/>
        <v>45.799796935573191</v>
      </c>
      <c r="M681" s="14">
        <f t="shared" si="55"/>
        <v>19687.442403544395</v>
      </c>
      <c r="N681" s="14">
        <f t="shared" si="55"/>
        <v>19733.24220047997</v>
      </c>
      <c r="O681" s="14">
        <f t="shared" si="55"/>
        <v>-19601.716263614548</v>
      </c>
      <c r="P681" s="14"/>
      <c r="Q681" s="14"/>
      <c r="R681" s="14"/>
      <c r="S681" s="14"/>
    </row>
    <row r="682" spans="1:19">
      <c r="A682" s="11" t="s">
        <v>365</v>
      </c>
      <c r="B682" s="11">
        <v>3000</v>
      </c>
      <c r="C682" s="13" t="s">
        <v>287</v>
      </c>
      <c r="D682" s="13" t="s">
        <v>164</v>
      </c>
      <c r="E682" s="13">
        <v>7841</v>
      </c>
      <c r="F682" s="13">
        <v>20047.887000000002</v>
      </c>
      <c r="G682" s="13">
        <v>17255.470999999998</v>
      </c>
      <c r="H682" s="13">
        <v>70975.376999999979</v>
      </c>
      <c r="I682" s="13">
        <v>88230.847999999969</v>
      </c>
      <c r="J682" s="13">
        <f t="shared" si="54"/>
        <v>-68182.960999999967</v>
      </c>
      <c r="K682" s="13">
        <f t="shared" si="55"/>
        <v>2556.802321132509</v>
      </c>
      <c r="L682" s="13">
        <f t="shared" si="55"/>
        <v>2200.6722356842238</v>
      </c>
      <c r="M682" s="13">
        <f t="shared" si="55"/>
        <v>9051.8271904093835</v>
      </c>
      <c r="N682" s="13">
        <f t="shared" si="55"/>
        <v>11252.499426093607</v>
      </c>
      <c r="O682" s="13">
        <f t="shared" si="55"/>
        <v>-8695.6971049610984</v>
      </c>
      <c r="P682" s="14"/>
      <c r="Q682" s="14"/>
      <c r="R682" s="14"/>
      <c r="S682" s="14"/>
    </row>
    <row r="683" spans="1:19">
      <c r="A683" t="s">
        <v>365</v>
      </c>
      <c r="B683">
        <v>7300</v>
      </c>
      <c r="C683" s="14" t="s">
        <v>288</v>
      </c>
      <c r="D683" s="14" t="s">
        <v>203</v>
      </c>
      <c r="E683" s="14">
        <v>5206</v>
      </c>
      <c r="F683" s="14">
        <v>47946.048000000003</v>
      </c>
      <c r="G683" s="14">
        <v>188233.389</v>
      </c>
      <c r="H683" s="14">
        <v>125070.32699999996</v>
      </c>
      <c r="I683" s="14">
        <v>313303.71599999996</v>
      </c>
      <c r="J683" s="14">
        <f t="shared" si="54"/>
        <v>-265357.66799999995</v>
      </c>
      <c r="K683" s="14">
        <f t="shared" si="55"/>
        <v>9209.7671917018815</v>
      </c>
      <c r="L683" s="14">
        <f t="shared" si="55"/>
        <v>36157.009028044566</v>
      </c>
      <c r="M683" s="14">
        <f t="shared" si="55"/>
        <v>24024.265655013438</v>
      </c>
      <c r="N683" s="14">
        <f t="shared" si="55"/>
        <v>60181.274683058</v>
      </c>
      <c r="O683" s="14">
        <f t="shared" si="55"/>
        <v>-50971.507491356111</v>
      </c>
      <c r="P683" s="14"/>
      <c r="Q683" s="14"/>
      <c r="R683" s="14"/>
      <c r="S683" s="14"/>
    </row>
    <row r="684" spans="1:19">
      <c r="A684" s="11" t="s">
        <v>365</v>
      </c>
      <c r="B684" s="11">
        <v>7400</v>
      </c>
      <c r="C684" s="13" t="s">
        <v>289</v>
      </c>
      <c r="D684" s="13" t="s">
        <v>204</v>
      </c>
      <c r="E684" s="13">
        <v>5057</v>
      </c>
      <c r="F684" s="13">
        <v>5855.8789999999999</v>
      </c>
      <c r="G684" s="13">
        <v>36530.424999999996</v>
      </c>
      <c r="H684" s="13">
        <v>53903.937999999995</v>
      </c>
      <c r="I684" s="13">
        <v>90434.362999999983</v>
      </c>
      <c r="J684" s="13">
        <f t="shared" si="54"/>
        <v>-84578.483999999982</v>
      </c>
      <c r="K684" s="13">
        <f t="shared" si="55"/>
        <v>1157.9748862962231</v>
      </c>
      <c r="L684" s="13">
        <f t="shared" si="55"/>
        <v>7223.7344275262003</v>
      </c>
      <c r="M684" s="13">
        <f t="shared" si="55"/>
        <v>10659.271900336167</v>
      </c>
      <c r="N684" s="13">
        <f t="shared" si="55"/>
        <v>17883.006327862364</v>
      </c>
      <c r="O684" s="13">
        <f t="shared" si="55"/>
        <v>-16725.031441566141</v>
      </c>
      <c r="P684" s="14"/>
      <c r="Q684" s="14"/>
      <c r="R684" s="14"/>
      <c r="S684" s="14"/>
    </row>
    <row r="685" spans="1:19">
      <c r="A685" t="s">
        <v>365</v>
      </c>
      <c r="B685">
        <v>1100</v>
      </c>
      <c r="C685" s="14" t="s">
        <v>381</v>
      </c>
      <c r="D685" s="14" t="s">
        <v>155</v>
      </c>
      <c r="E685" s="14">
        <v>4720</v>
      </c>
      <c r="F685" s="14">
        <v>15613.682000000001</v>
      </c>
      <c r="G685" s="14">
        <v>81183.358999999997</v>
      </c>
      <c r="H685" s="14">
        <v>24264.450000000004</v>
      </c>
      <c r="I685" s="14">
        <v>105447.80900000001</v>
      </c>
      <c r="J685" s="14">
        <f t="shared" si="54"/>
        <v>-89834.127000000008</v>
      </c>
      <c r="K685" s="14">
        <f t="shared" si="55"/>
        <v>3307.9834745762714</v>
      </c>
      <c r="L685" s="14">
        <f t="shared" si="55"/>
        <v>17199.864194915255</v>
      </c>
      <c r="M685" s="14">
        <f t="shared" si="55"/>
        <v>5140.7733050847473</v>
      </c>
      <c r="N685" s="14">
        <f t="shared" si="55"/>
        <v>22340.637500000004</v>
      </c>
      <c r="O685" s="14">
        <f t="shared" si="55"/>
        <v>-19032.65402542373</v>
      </c>
      <c r="P685" s="14"/>
      <c r="Q685" s="14"/>
      <c r="R685" s="14"/>
      <c r="S685" s="14"/>
    </row>
    <row r="686" spans="1:19">
      <c r="A686" s="11" t="s">
        <v>365</v>
      </c>
      <c r="B686" s="11">
        <v>8000</v>
      </c>
      <c r="C686" s="13" t="s">
        <v>290</v>
      </c>
      <c r="D686" s="13" t="s">
        <v>207</v>
      </c>
      <c r="E686" s="13">
        <v>4414</v>
      </c>
      <c r="F686" s="13">
        <v>5885.0409999999993</v>
      </c>
      <c r="G686" s="13">
        <v>49499.07</v>
      </c>
      <c r="H686" s="13">
        <v>72001.421000000002</v>
      </c>
      <c r="I686" s="13">
        <v>121500.49100000001</v>
      </c>
      <c r="J686" s="13">
        <f t="shared" si="54"/>
        <v>-115615.45000000001</v>
      </c>
      <c r="K686" s="13">
        <f t="shared" si="55"/>
        <v>1333.2671046669686</v>
      </c>
      <c r="L686" s="13">
        <f t="shared" si="55"/>
        <v>11214.1073855913</v>
      </c>
      <c r="M686" s="13">
        <f t="shared" si="55"/>
        <v>16312.057317625737</v>
      </c>
      <c r="N686" s="13">
        <f t="shared" si="55"/>
        <v>27526.164703217037</v>
      </c>
      <c r="O686" s="13">
        <f t="shared" si="55"/>
        <v>-26192.897598550073</v>
      </c>
      <c r="P686" s="14"/>
      <c r="Q686" s="14"/>
      <c r="R686" s="14"/>
      <c r="S686" s="14"/>
    </row>
    <row r="687" spans="1:19">
      <c r="A687" t="s">
        <v>365</v>
      </c>
      <c r="B687">
        <v>5200</v>
      </c>
      <c r="C687" s="14" t="s">
        <v>291</v>
      </c>
      <c r="D687" s="14" t="s">
        <v>183</v>
      </c>
      <c r="E687" s="14">
        <v>4090</v>
      </c>
      <c r="F687" s="14">
        <v>12628.624</v>
      </c>
      <c r="G687" s="14">
        <v>46206.26</v>
      </c>
      <c r="H687" s="14">
        <v>102243.27200000003</v>
      </c>
      <c r="I687" s="14">
        <v>148449.53200000004</v>
      </c>
      <c r="J687" s="14">
        <f t="shared" si="54"/>
        <v>-135820.90800000002</v>
      </c>
      <c r="K687" s="14">
        <f t="shared" si="55"/>
        <v>3087.6831295843517</v>
      </c>
      <c r="L687" s="14">
        <f t="shared" si="55"/>
        <v>11297.374083129585</v>
      </c>
      <c r="M687" s="14">
        <f t="shared" si="55"/>
        <v>24998.355012224943</v>
      </c>
      <c r="N687" s="14">
        <f t="shared" si="55"/>
        <v>36295.729095354531</v>
      </c>
      <c r="O687" s="14">
        <f t="shared" si="55"/>
        <v>-33208.045965770172</v>
      </c>
      <c r="P687" s="14"/>
      <c r="Q687" s="14"/>
      <c r="R687" s="14"/>
      <c r="S687" s="14"/>
    </row>
    <row r="688" spans="1:19">
      <c r="A688" s="11" t="s">
        <v>365</v>
      </c>
      <c r="B688" s="11">
        <v>3609</v>
      </c>
      <c r="C688" s="13" t="s">
        <v>293</v>
      </c>
      <c r="D688" s="13" t="s">
        <v>167</v>
      </c>
      <c r="E688" s="13">
        <v>3868</v>
      </c>
      <c r="F688" s="13">
        <v>3738.8890000000001</v>
      </c>
      <c r="G688" s="13">
        <v>10156.851000000001</v>
      </c>
      <c r="H688" s="13">
        <v>44515.762000000002</v>
      </c>
      <c r="I688" s="13">
        <v>54672.613000000005</v>
      </c>
      <c r="J688" s="13">
        <f t="shared" si="54"/>
        <v>-50933.724000000002</v>
      </c>
      <c r="K688" s="13">
        <f t="shared" si="55"/>
        <v>966.6207342295761</v>
      </c>
      <c r="L688" s="13">
        <f t="shared" si="55"/>
        <v>2625.8663391933815</v>
      </c>
      <c r="M688" s="13">
        <f t="shared" si="55"/>
        <v>11508.72854188211</v>
      </c>
      <c r="N688" s="13">
        <f t="shared" si="55"/>
        <v>14134.594881075493</v>
      </c>
      <c r="O688" s="13">
        <f t="shared" si="55"/>
        <v>-13167.974146845916</v>
      </c>
      <c r="P688" s="14"/>
      <c r="Q688" s="14"/>
      <c r="R688" s="14"/>
      <c r="S688" s="14"/>
    </row>
    <row r="689" spans="1:19">
      <c r="A689" t="s">
        <v>365</v>
      </c>
      <c r="B689">
        <v>4200</v>
      </c>
      <c r="C689" s="14" t="s">
        <v>292</v>
      </c>
      <c r="D689" s="14" t="s">
        <v>175</v>
      </c>
      <c r="E689" s="14">
        <v>3840</v>
      </c>
      <c r="F689" s="14">
        <v>1317.9450000000002</v>
      </c>
      <c r="G689" s="14">
        <v>4381.9790000000003</v>
      </c>
      <c r="H689" s="14">
        <v>59460.017999999996</v>
      </c>
      <c r="I689" s="14">
        <v>63841.996999999996</v>
      </c>
      <c r="J689" s="14">
        <f t="shared" si="54"/>
        <v>-62524.051999999996</v>
      </c>
      <c r="K689" s="14">
        <f t="shared" si="55"/>
        <v>343.21484375000006</v>
      </c>
      <c r="L689" s="14">
        <f t="shared" si="55"/>
        <v>1141.1403645833334</v>
      </c>
      <c r="M689" s="14">
        <f t="shared" si="55"/>
        <v>15484.379687499999</v>
      </c>
      <c r="N689" s="14">
        <f t="shared" si="55"/>
        <v>16625.520052083331</v>
      </c>
      <c r="O689" s="14">
        <f t="shared" si="55"/>
        <v>-16282.305208333333</v>
      </c>
      <c r="P689" s="14"/>
      <c r="Q689" s="14"/>
      <c r="R689" s="14"/>
      <c r="S689" s="14"/>
    </row>
    <row r="690" spans="1:19">
      <c r="A690" s="11" t="s">
        <v>365</v>
      </c>
      <c r="B690" s="11">
        <v>2510</v>
      </c>
      <c r="C690" s="13" t="s">
        <v>294</v>
      </c>
      <c r="D690" s="13" t="s">
        <v>163</v>
      </c>
      <c r="E690" s="13">
        <v>3753</v>
      </c>
      <c r="F690" s="13">
        <v>10469.942999999999</v>
      </c>
      <c r="G690" s="13">
        <v>50845.4</v>
      </c>
      <c r="H690" s="13">
        <v>73346.458999999973</v>
      </c>
      <c r="I690" s="13">
        <v>124191.85899999997</v>
      </c>
      <c r="J690" s="13">
        <f t="shared" si="54"/>
        <v>-113721.91599999997</v>
      </c>
      <c r="K690" s="13">
        <f t="shared" si="55"/>
        <v>2789.7529976019182</v>
      </c>
      <c r="L690" s="13">
        <f t="shared" si="55"/>
        <v>13547.934985345057</v>
      </c>
      <c r="M690" s="13">
        <f t="shared" si="55"/>
        <v>19543.420996536097</v>
      </c>
      <c r="N690" s="13">
        <f t="shared" si="55"/>
        <v>33091.355981881148</v>
      </c>
      <c r="O690" s="13">
        <f t="shared" si="55"/>
        <v>-30301.602984279234</v>
      </c>
      <c r="P690" s="14"/>
      <c r="Q690" s="14"/>
      <c r="R690" s="14"/>
      <c r="S690" s="14"/>
    </row>
    <row r="691" spans="1:19">
      <c r="A691" t="s">
        <v>365</v>
      </c>
      <c r="B691">
        <v>2300</v>
      </c>
      <c r="C691" s="14" t="s">
        <v>295</v>
      </c>
      <c r="D691" s="14" t="s">
        <v>161</v>
      </c>
      <c r="E691" s="14">
        <v>3585</v>
      </c>
      <c r="F691" s="14">
        <v>98.64</v>
      </c>
      <c r="G691" s="14">
        <v>1488.663</v>
      </c>
      <c r="H691" s="14">
        <v>37544.722999999998</v>
      </c>
      <c r="I691" s="14">
        <v>39033.385999999999</v>
      </c>
      <c r="J691" s="14">
        <f t="shared" si="54"/>
        <v>-38934.745999999999</v>
      </c>
      <c r="K691" s="14">
        <f t="shared" si="55"/>
        <v>27.514644351464437</v>
      </c>
      <c r="L691" s="14">
        <f t="shared" si="55"/>
        <v>415.24769874476988</v>
      </c>
      <c r="M691" s="14">
        <f t="shared" si="55"/>
        <v>10472.726080892608</v>
      </c>
      <c r="N691" s="14">
        <f t="shared" si="55"/>
        <v>10887.973779637377</v>
      </c>
      <c r="O691" s="14">
        <f t="shared" si="55"/>
        <v>-10860.459135285913</v>
      </c>
      <c r="P691" s="14"/>
      <c r="Q691" s="14"/>
      <c r="R691" s="14"/>
      <c r="S691" s="14"/>
    </row>
    <row r="692" spans="1:19">
      <c r="A692" s="11" t="s">
        <v>365</v>
      </c>
      <c r="B692" s="11">
        <v>6100</v>
      </c>
      <c r="C692" s="13" t="s">
        <v>296</v>
      </c>
      <c r="D692" s="13" t="s">
        <v>191</v>
      </c>
      <c r="E692" s="13">
        <v>3041</v>
      </c>
      <c r="F692" s="13">
        <v>4483.2119999999995</v>
      </c>
      <c r="G692" s="13">
        <v>37920.329000000005</v>
      </c>
      <c r="H692" s="13">
        <v>69037.656999999992</v>
      </c>
      <c r="I692" s="13">
        <v>106957.986</v>
      </c>
      <c r="J692" s="13">
        <f t="shared" si="54"/>
        <v>-102474.774</v>
      </c>
      <c r="K692" s="13">
        <f t="shared" si="55"/>
        <v>1474.255836895758</v>
      </c>
      <c r="L692" s="13">
        <f t="shared" si="55"/>
        <v>12469.690562315031</v>
      </c>
      <c r="M692" s="13">
        <f t="shared" si="55"/>
        <v>22702.287734297926</v>
      </c>
      <c r="N692" s="13">
        <f t="shared" si="55"/>
        <v>35171.978296612957</v>
      </c>
      <c r="O692" s="13">
        <f t="shared" si="55"/>
        <v>-33697.722459717195</v>
      </c>
      <c r="P692" s="14"/>
      <c r="Q692" s="14"/>
      <c r="R692" s="14"/>
      <c r="S692" s="14"/>
    </row>
    <row r="693" spans="1:19">
      <c r="A693" t="s">
        <v>365</v>
      </c>
      <c r="B693">
        <v>8716</v>
      </c>
      <c r="C693" s="14" t="s">
        <v>297</v>
      </c>
      <c r="D693" s="14" t="s">
        <v>216</v>
      </c>
      <c r="E693" s="14">
        <v>2984</v>
      </c>
      <c r="F693" s="14">
        <v>15550.767</v>
      </c>
      <c r="G693" s="14">
        <v>35318.591</v>
      </c>
      <c r="H693" s="14">
        <v>37186.287000000004</v>
      </c>
      <c r="I693" s="14">
        <v>72504.877999999997</v>
      </c>
      <c r="J693" s="14">
        <f t="shared" si="54"/>
        <v>-56954.110999999997</v>
      </c>
      <c r="K693" s="14">
        <f t="shared" si="55"/>
        <v>5211.3830428954425</v>
      </c>
      <c r="L693" s="14">
        <f t="shared" si="55"/>
        <v>11835.988941018768</v>
      </c>
      <c r="M693" s="14">
        <f t="shared" si="55"/>
        <v>12461.89242627346</v>
      </c>
      <c r="N693" s="14">
        <f t="shared" si="55"/>
        <v>24297.881367292222</v>
      </c>
      <c r="O693" s="14">
        <f t="shared" si="55"/>
        <v>-19086.498324396784</v>
      </c>
      <c r="P693" s="14"/>
      <c r="Q693" s="14"/>
      <c r="R693" s="14"/>
      <c r="S693" s="14"/>
    </row>
    <row r="694" spans="1:19">
      <c r="A694" s="11" t="s">
        <v>365</v>
      </c>
      <c r="B694" s="11">
        <v>8717</v>
      </c>
      <c r="C694" s="13" t="s">
        <v>299</v>
      </c>
      <c r="D694" s="13" t="s">
        <v>217</v>
      </c>
      <c r="E694" s="13">
        <v>2481</v>
      </c>
      <c r="F694" s="13">
        <v>1193.5930000000001</v>
      </c>
      <c r="G694" s="13">
        <v>5315.0479999999998</v>
      </c>
      <c r="H694" s="13">
        <v>36497.357000000004</v>
      </c>
      <c r="I694" s="13">
        <v>41812.405000000006</v>
      </c>
      <c r="J694" s="13">
        <f t="shared" si="54"/>
        <v>-40618.812000000005</v>
      </c>
      <c r="K694" s="13">
        <f t="shared" si="55"/>
        <v>481.09351068117695</v>
      </c>
      <c r="L694" s="13">
        <f t="shared" si="55"/>
        <v>2142.3006852075773</v>
      </c>
      <c r="M694" s="13">
        <f t="shared" si="55"/>
        <v>14710.74445787989</v>
      </c>
      <c r="N694" s="13">
        <f t="shared" si="55"/>
        <v>16853.045143087467</v>
      </c>
      <c r="O694" s="13">
        <f t="shared" si="55"/>
        <v>-16371.95163240629</v>
      </c>
      <c r="P694" s="14"/>
      <c r="Q694" s="14"/>
      <c r="R694" s="14"/>
      <c r="S694" s="14"/>
    </row>
    <row r="695" spans="1:19">
      <c r="A695" t="s">
        <v>365</v>
      </c>
      <c r="B695">
        <v>8401</v>
      </c>
      <c r="C695" s="14" t="s">
        <v>298</v>
      </c>
      <c r="D695" s="14" t="s">
        <v>209</v>
      </c>
      <c r="E695" s="14">
        <v>2450</v>
      </c>
      <c r="F695" s="14">
        <v>940.33799999999997</v>
      </c>
      <c r="G695" s="14">
        <v>0</v>
      </c>
      <c r="H695" s="14">
        <v>46822.851000000002</v>
      </c>
      <c r="I695" s="14">
        <v>46822.851000000002</v>
      </c>
      <c r="J695" s="14">
        <f t="shared" si="54"/>
        <v>-45882.512999999999</v>
      </c>
      <c r="K695" s="14">
        <f t="shared" si="55"/>
        <v>383.81142857142856</v>
      </c>
      <c r="L695" s="14">
        <f t="shared" si="55"/>
        <v>0</v>
      </c>
      <c r="M695" s="14">
        <f t="shared" si="55"/>
        <v>19111.367755102041</v>
      </c>
      <c r="N695" s="14">
        <f t="shared" si="55"/>
        <v>19111.367755102041</v>
      </c>
      <c r="O695" s="14">
        <f t="shared" si="55"/>
        <v>-18727.556326530612</v>
      </c>
      <c r="P695" s="14"/>
      <c r="Q695" s="14"/>
      <c r="R695" s="14"/>
      <c r="S695" s="14"/>
    </row>
    <row r="696" spans="1:19">
      <c r="A696" s="11" t="s">
        <v>365</v>
      </c>
      <c r="B696" s="11">
        <v>8613</v>
      </c>
      <c r="C696" s="13" t="s">
        <v>301</v>
      </c>
      <c r="D696" s="13" t="s">
        <v>213</v>
      </c>
      <c r="E696" s="13">
        <v>1971</v>
      </c>
      <c r="F696" s="13">
        <v>11856.916999999999</v>
      </c>
      <c r="G696" s="13">
        <v>13857.61</v>
      </c>
      <c r="H696" s="13">
        <v>40526.671999999999</v>
      </c>
      <c r="I696" s="13">
        <v>54384.281999999999</v>
      </c>
      <c r="J696" s="13">
        <f t="shared" si="54"/>
        <v>-42527.364999999998</v>
      </c>
      <c r="K696" s="13">
        <f t="shared" si="55"/>
        <v>6015.6859462201928</v>
      </c>
      <c r="L696" s="13">
        <f t="shared" si="55"/>
        <v>7030.7508878741764</v>
      </c>
      <c r="M696" s="13">
        <f t="shared" si="55"/>
        <v>20561.477422628108</v>
      </c>
      <c r="N696" s="13">
        <f t="shared" si="55"/>
        <v>27592.228310502283</v>
      </c>
      <c r="O696" s="13">
        <f t="shared" si="55"/>
        <v>-21576.54236428209</v>
      </c>
      <c r="P696" s="14"/>
      <c r="Q696" s="14"/>
      <c r="R696" s="14"/>
      <c r="S696" s="14"/>
    </row>
    <row r="697" spans="1:19">
      <c r="A697" t="s">
        <v>365</v>
      </c>
      <c r="B697">
        <v>6250</v>
      </c>
      <c r="C697" s="14" t="s">
        <v>300</v>
      </c>
      <c r="D697" s="14" t="s">
        <v>192</v>
      </c>
      <c r="E697" s="14">
        <v>1966</v>
      </c>
      <c r="F697" s="14">
        <v>9121.1769999999997</v>
      </c>
      <c r="G697" s="14">
        <v>33523.975999999995</v>
      </c>
      <c r="H697" s="14">
        <v>76463.415000000008</v>
      </c>
      <c r="I697" s="14">
        <v>109987.391</v>
      </c>
      <c r="J697" s="14">
        <f t="shared" si="54"/>
        <v>-100866.21400000001</v>
      </c>
      <c r="K697" s="14">
        <f t="shared" si="55"/>
        <v>4639.4593082400806</v>
      </c>
      <c r="L697" s="14">
        <f t="shared" si="55"/>
        <v>17051.869786368257</v>
      </c>
      <c r="M697" s="14">
        <f t="shared" si="55"/>
        <v>38892.886571719231</v>
      </c>
      <c r="N697" s="14">
        <f t="shared" si="55"/>
        <v>55944.756358087485</v>
      </c>
      <c r="O697" s="14">
        <f t="shared" si="55"/>
        <v>-51305.29704984741</v>
      </c>
      <c r="P697" s="14"/>
      <c r="Q697" s="14"/>
      <c r="R697" s="14"/>
      <c r="S697" s="14"/>
    </row>
    <row r="698" spans="1:19">
      <c r="A698" s="11" t="s">
        <v>365</v>
      </c>
      <c r="B698" s="11">
        <v>6400</v>
      </c>
      <c r="C698" s="13" t="s">
        <v>302</v>
      </c>
      <c r="D698" s="13" t="s">
        <v>193</v>
      </c>
      <c r="E698" s="13">
        <v>1860</v>
      </c>
      <c r="F698" s="13">
        <v>280.40300000000002</v>
      </c>
      <c r="G698" s="13">
        <v>0</v>
      </c>
      <c r="H698" s="13">
        <v>39064.731000000007</v>
      </c>
      <c r="I698" s="13">
        <v>39064.731000000007</v>
      </c>
      <c r="J698" s="13">
        <f t="shared" si="54"/>
        <v>-38784.328000000009</v>
      </c>
      <c r="K698" s="13">
        <f t="shared" si="55"/>
        <v>150.75430107526881</v>
      </c>
      <c r="L698" s="13">
        <f t="shared" si="55"/>
        <v>0</v>
      </c>
      <c r="M698" s="13">
        <f t="shared" si="55"/>
        <v>21002.543548387101</v>
      </c>
      <c r="N698" s="13">
        <f t="shared" si="55"/>
        <v>21002.543548387101</v>
      </c>
      <c r="O698" s="13">
        <f t="shared" si="55"/>
        <v>-20851.78924731183</v>
      </c>
      <c r="P698" s="14"/>
      <c r="Q698" s="14"/>
      <c r="R698" s="14"/>
      <c r="S698" s="14"/>
    </row>
    <row r="699" spans="1:19">
      <c r="A699" t="s">
        <v>365</v>
      </c>
      <c r="B699">
        <v>8614</v>
      </c>
      <c r="C699" s="14" t="s">
        <v>303</v>
      </c>
      <c r="D699" s="14" t="s">
        <v>214</v>
      </c>
      <c r="E699" s="14">
        <v>1810</v>
      </c>
      <c r="F699" s="14">
        <v>778.34400000000005</v>
      </c>
      <c r="G699" s="14">
        <v>495.76799999999997</v>
      </c>
      <c r="H699" s="14">
        <v>24451.755999999998</v>
      </c>
      <c r="I699" s="14">
        <v>24947.523999999998</v>
      </c>
      <c r="J699" s="14">
        <f t="shared" si="54"/>
        <v>-24169.179999999997</v>
      </c>
      <c r="K699" s="14">
        <f t="shared" si="55"/>
        <v>430.0243093922652</v>
      </c>
      <c r="L699" s="14">
        <f t="shared" si="55"/>
        <v>273.90497237569059</v>
      </c>
      <c r="M699" s="14">
        <f t="shared" si="55"/>
        <v>13509.257458563536</v>
      </c>
      <c r="N699" s="14">
        <f t="shared" si="55"/>
        <v>13783.162430939225</v>
      </c>
      <c r="O699" s="14">
        <f t="shared" si="55"/>
        <v>-13353.138121546959</v>
      </c>
      <c r="P699" s="14"/>
      <c r="Q699" s="14"/>
      <c r="R699" s="14"/>
      <c r="S699" s="14"/>
    </row>
    <row r="700" spans="1:19">
      <c r="A700" s="11" t="s">
        <v>365</v>
      </c>
      <c r="B700" s="11">
        <v>3714</v>
      </c>
      <c r="C700" s="13" t="s">
        <v>304</v>
      </c>
      <c r="D700" s="13" t="s">
        <v>172</v>
      </c>
      <c r="E700" s="13">
        <v>1666</v>
      </c>
      <c r="F700" s="13">
        <v>6919.5030000000006</v>
      </c>
      <c r="G700" s="13">
        <v>47465.243999999999</v>
      </c>
      <c r="H700" s="13">
        <v>35000.711000000003</v>
      </c>
      <c r="I700" s="13">
        <v>82465.955000000002</v>
      </c>
      <c r="J700" s="13">
        <f t="shared" si="54"/>
        <v>-75546.452000000005</v>
      </c>
      <c r="K700" s="13">
        <f t="shared" si="55"/>
        <v>4153.3631452581039</v>
      </c>
      <c r="L700" s="13">
        <f t="shared" si="55"/>
        <v>28490.542617046816</v>
      </c>
      <c r="M700" s="13">
        <f t="shared" si="55"/>
        <v>21008.830132052823</v>
      </c>
      <c r="N700" s="13">
        <f t="shared" si="55"/>
        <v>49499.372749099639</v>
      </c>
      <c r="O700" s="13">
        <f t="shared" si="55"/>
        <v>-45346.009603841536</v>
      </c>
      <c r="P700" s="14"/>
      <c r="Q700" s="14"/>
      <c r="R700" s="14"/>
      <c r="S700" s="14"/>
    </row>
    <row r="701" spans="1:19">
      <c r="A701" t="s">
        <v>365</v>
      </c>
      <c r="B701">
        <v>2506</v>
      </c>
      <c r="C701" s="14" t="s">
        <v>305</v>
      </c>
      <c r="D701" s="14" t="s">
        <v>162</v>
      </c>
      <c r="E701" s="14">
        <v>1354</v>
      </c>
      <c r="F701" s="14">
        <v>164.74</v>
      </c>
      <c r="G701" s="14">
        <v>59243.460999999996</v>
      </c>
      <c r="H701" s="14">
        <v>29089.120999999999</v>
      </c>
      <c r="I701" s="14">
        <v>88332.581999999995</v>
      </c>
      <c r="J701" s="14">
        <f t="shared" si="54"/>
        <v>-88167.84199999999</v>
      </c>
      <c r="K701" s="14">
        <f t="shared" si="55"/>
        <v>121.66912850812409</v>
      </c>
      <c r="L701" s="14">
        <f t="shared" si="55"/>
        <v>43754.402511078282</v>
      </c>
      <c r="M701" s="14">
        <f t="shared" si="55"/>
        <v>21483.841211225998</v>
      </c>
      <c r="N701" s="14">
        <f t="shared" si="55"/>
        <v>65238.243722304273</v>
      </c>
      <c r="O701" s="14">
        <f t="shared" si="55"/>
        <v>-65116.574593796162</v>
      </c>
      <c r="P701" s="14"/>
      <c r="Q701" s="14"/>
      <c r="R701" s="14"/>
      <c r="S701" s="14"/>
    </row>
    <row r="702" spans="1:19">
      <c r="A702" s="11" t="s">
        <v>365</v>
      </c>
      <c r="B702" s="11">
        <v>5508</v>
      </c>
      <c r="C702" s="13" t="s">
        <v>306</v>
      </c>
      <c r="D702" s="13" t="s">
        <v>184</v>
      </c>
      <c r="E702" s="13">
        <v>1226</v>
      </c>
      <c r="F702" s="13">
        <v>12723.151999999998</v>
      </c>
      <c r="G702" s="13">
        <v>20656.847000000002</v>
      </c>
      <c r="H702" s="13">
        <v>36988.886999999995</v>
      </c>
      <c r="I702" s="13">
        <v>57645.733999999997</v>
      </c>
      <c r="J702" s="13">
        <f t="shared" si="54"/>
        <v>-44922.581999999995</v>
      </c>
      <c r="K702" s="13">
        <f t="shared" si="55"/>
        <v>10377.774877650896</v>
      </c>
      <c r="L702" s="13">
        <f t="shared" si="55"/>
        <v>16848.977977161503</v>
      </c>
      <c r="M702" s="13">
        <f t="shared" si="55"/>
        <v>30170.380913539964</v>
      </c>
      <c r="N702" s="13">
        <f t="shared" si="55"/>
        <v>47019.358890701471</v>
      </c>
      <c r="O702" s="13">
        <f t="shared" si="55"/>
        <v>-36641.584013050568</v>
      </c>
      <c r="P702" s="14"/>
      <c r="Q702" s="14"/>
      <c r="R702" s="14"/>
      <c r="S702" s="14"/>
    </row>
    <row r="703" spans="1:19">
      <c r="A703" t="s">
        <v>365</v>
      </c>
      <c r="B703">
        <v>3711</v>
      </c>
      <c r="C703" s="14" t="s">
        <v>307</v>
      </c>
      <c r="D703" s="14" t="s">
        <v>170</v>
      </c>
      <c r="E703" s="14">
        <v>1211</v>
      </c>
      <c r="F703" s="14">
        <v>0</v>
      </c>
      <c r="G703" s="14">
        <v>761.43400000000008</v>
      </c>
      <c r="H703" s="14">
        <v>34845.348999999995</v>
      </c>
      <c r="I703" s="14">
        <v>35606.782999999996</v>
      </c>
      <c r="J703" s="14">
        <f t="shared" si="54"/>
        <v>-35606.782999999996</v>
      </c>
      <c r="K703" s="14">
        <f t="shared" si="55"/>
        <v>0</v>
      </c>
      <c r="L703" s="14">
        <f t="shared" si="55"/>
        <v>628.76465730800999</v>
      </c>
      <c r="M703" s="14">
        <f t="shared" si="55"/>
        <v>28774.028901734098</v>
      </c>
      <c r="N703" s="14">
        <f t="shared" si="55"/>
        <v>29402.793559042111</v>
      </c>
      <c r="O703" s="14">
        <f t="shared" si="55"/>
        <v>-29402.793559042111</v>
      </c>
      <c r="P703" s="14"/>
      <c r="Q703" s="14"/>
      <c r="R703" s="14"/>
      <c r="S703" s="14"/>
    </row>
    <row r="704" spans="1:19">
      <c r="A704" s="11" t="s">
        <v>365</v>
      </c>
      <c r="B704" s="11">
        <v>8721</v>
      </c>
      <c r="C704" s="13" t="s">
        <v>308</v>
      </c>
      <c r="D704" s="13" t="s">
        <v>220</v>
      </c>
      <c r="E704" s="13">
        <v>1164</v>
      </c>
      <c r="F704" s="13">
        <v>0</v>
      </c>
      <c r="G704" s="13">
        <v>0</v>
      </c>
      <c r="H704" s="13">
        <v>26675.284000000007</v>
      </c>
      <c r="I704" s="13">
        <v>26675.284000000007</v>
      </c>
      <c r="J704" s="13">
        <f t="shared" si="54"/>
        <v>-26675.284000000007</v>
      </c>
      <c r="K704" s="13">
        <f t="shared" si="55"/>
        <v>0</v>
      </c>
      <c r="L704" s="13">
        <f t="shared" si="55"/>
        <v>0</v>
      </c>
      <c r="M704" s="13">
        <f t="shared" si="55"/>
        <v>22916.910652920968</v>
      </c>
      <c r="N704" s="13">
        <f t="shared" si="55"/>
        <v>22916.910652920968</v>
      </c>
      <c r="O704" s="13">
        <f t="shared" si="55"/>
        <v>-22916.910652920968</v>
      </c>
      <c r="P704" s="14"/>
      <c r="Q704" s="14"/>
      <c r="R704" s="14"/>
      <c r="S704" s="14"/>
    </row>
    <row r="705" spans="1:19">
      <c r="A705" t="s">
        <v>365</v>
      </c>
      <c r="B705">
        <v>4607</v>
      </c>
      <c r="C705" s="14" t="s">
        <v>310</v>
      </c>
      <c r="D705" s="14" t="s">
        <v>178</v>
      </c>
      <c r="E705" s="14">
        <v>1131</v>
      </c>
      <c r="F705" s="14">
        <v>297.77199999999999</v>
      </c>
      <c r="G705" s="14">
        <v>0</v>
      </c>
      <c r="H705" s="14">
        <v>24152.809000000008</v>
      </c>
      <c r="I705" s="14">
        <v>24152.809000000008</v>
      </c>
      <c r="J705" s="14">
        <f t="shared" si="54"/>
        <v>-23855.037000000008</v>
      </c>
      <c r="K705" s="14">
        <f t="shared" si="55"/>
        <v>263.28205128205127</v>
      </c>
      <c r="L705" s="14">
        <f t="shared" si="55"/>
        <v>0</v>
      </c>
      <c r="M705" s="14">
        <f t="shared" si="55"/>
        <v>21355.268788682592</v>
      </c>
      <c r="N705" s="14">
        <f t="shared" si="55"/>
        <v>21355.268788682592</v>
      </c>
      <c r="O705" s="14">
        <f t="shared" si="55"/>
        <v>-21091.986737400537</v>
      </c>
      <c r="P705" s="14"/>
      <c r="Q705" s="14"/>
      <c r="R705" s="14"/>
      <c r="S705" s="14"/>
    </row>
    <row r="706" spans="1:19">
      <c r="A706" s="11" t="s">
        <v>365</v>
      </c>
      <c r="B706" s="11">
        <v>6513</v>
      </c>
      <c r="C706" s="13" t="s">
        <v>309</v>
      </c>
      <c r="D706" s="13" t="s">
        <v>194</v>
      </c>
      <c r="E706" s="13">
        <v>1119</v>
      </c>
      <c r="F706" s="13">
        <v>874.81100000000004</v>
      </c>
      <c r="G706" s="13">
        <v>517.89400000000001</v>
      </c>
      <c r="H706" s="13">
        <v>4184.1959999999999</v>
      </c>
      <c r="I706" s="13">
        <v>4702.09</v>
      </c>
      <c r="J706" s="13">
        <f t="shared" si="54"/>
        <v>-3827.279</v>
      </c>
      <c r="K706" s="13">
        <f t="shared" ref="K706:O742" si="56">(F706/$E706)*1000</f>
        <v>781.77926720285973</v>
      </c>
      <c r="L706" s="13">
        <f t="shared" si="56"/>
        <v>462.81858802502234</v>
      </c>
      <c r="M706" s="13">
        <f t="shared" si="56"/>
        <v>3739.2278820375332</v>
      </c>
      <c r="N706" s="13">
        <f t="shared" si="56"/>
        <v>4202.0464700625562</v>
      </c>
      <c r="O706" s="13">
        <f t="shared" si="56"/>
        <v>-3420.2672028596962</v>
      </c>
      <c r="P706" s="14"/>
      <c r="Q706" s="14"/>
      <c r="R706" s="14"/>
      <c r="S706" s="14"/>
    </row>
    <row r="707" spans="1:19">
      <c r="A707" t="s">
        <v>365</v>
      </c>
      <c r="B707">
        <v>4100</v>
      </c>
      <c r="C707" s="14" t="s">
        <v>311</v>
      </c>
      <c r="D707" s="14" t="s">
        <v>174</v>
      </c>
      <c r="E707" s="14">
        <v>956</v>
      </c>
      <c r="F707" s="14">
        <v>163.482</v>
      </c>
      <c r="G707" s="14">
        <v>1436.386</v>
      </c>
      <c r="H707" s="14">
        <v>12985.075000000001</v>
      </c>
      <c r="I707" s="14">
        <v>14421.461000000001</v>
      </c>
      <c r="J707" s="14">
        <f t="shared" si="54"/>
        <v>-14257.979000000001</v>
      </c>
      <c r="K707" s="14">
        <f t="shared" si="56"/>
        <v>171.0062761506276</v>
      </c>
      <c r="L707" s="14">
        <f t="shared" si="56"/>
        <v>1502.4958158995817</v>
      </c>
      <c r="M707" s="14">
        <f t="shared" si="56"/>
        <v>13582.714435146445</v>
      </c>
      <c r="N707" s="14">
        <f t="shared" si="56"/>
        <v>15085.210251046026</v>
      </c>
      <c r="O707" s="14">
        <f t="shared" si="56"/>
        <v>-14914.203974895399</v>
      </c>
      <c r="P707" s="14"/>
      <c r="Q707" s="14"/>
      <c r="R707" s="14"/>
      <c r="S707" s="14"/>
    </row>
    <row r="708" spans="1:19">
      <c r="A708" s="11" t="s">
        <v>365</v>
      </c>
      <c r="B708" s="11">
        <v>5604</v>
      </c>
      <c r="C708" s="13" t="s">
        <v>312</v>
      </c>
      <c r="D708" s="13" t="s">
        <v>185</v>
      </c>
      <c r="E708" s="13">
        <v>928</v>
      </c>
      <c r="F708" s="13">
        <v>535.40100000000007</v>
      </c>
      <c r="G708" s="13">
        <v>3105.241</v>
      </c>
      <c r="H708" s="13">
        <v>23605.436000000002</v>
      </c>
      <c r="I708" s="13">
        <v>26710.677000000003</v>
      </c>
      <c r="J708" s="13">
        <f t="shared" si="54"/>
        <v>-26175.276000000002</v>
      </c>
      <c r="K708" s="13">
        <f t="shared" si="56"/>
        <v>576.94073275862081</v>
      </c>
      <c r="L708" s="13">
        <f t="shared" si="56"/>
        <v>3346.1648706896549</v>
      </c>
      <c r="M708" s="13">
        <f t="shared" si="56"/>
        <v>25436.892241379312</v>
      </c>
      <c r="N708" s="13">
        <f t="shared" si="56"/>
        <v>28783.057112068971</v>
      </c>
      <c r="O708" s="13">
        <f t="shared" si="56"/>
        <v>-28206.116379310348</v>
      </c>
      <c r="P708" s="14"/>
      <c r="Q708" s="14"/>
      <c r="R708" s="14"/>
      <c r="S708" s="14"/>
    </row>
    <row r="709" spans="1:19">
      <c r="A709" t="s">
        <v>365</v>
      </c>
      <c r="B709">
        <v>6612</v>
      </c>
      <c r="C709" s="14" t="s">
        <v>314</v>
      </c>
      <c r="D709" s="14" t="s">
        <v>200</v>
      </c>
      <c r="E709" s="14">
        <v>867</v>
      </c>
      <c r="F709" s="14">
        <v>5177.6080000000002</v>
      </c>
      <c r="G709" s="14">
        <v>14224.875</v>
      </c>
      <c r="H709" s="14">
        <v>3000.8360000000002</v>
      </c>
      <c r="I709" s="14">
        <v>17225.710999999999</v>
      </c>
      <c r="J709" s="14">
        <f t="shared" si="54"/>
        <v>-12048.102999999999</v>
      </c>
      <c r="K709" s="14">
        <f t="shared" si="56"/>
        <v>5971.8662053056523</v>
      </c>
      <c r="L709" s="14">
        <f t="shared" si="56"/>
        <v>16407.006920415224</v>
      </c>
      <c r="M709" s="14">
        <f t="shared" si="56"/>
        <v>3461.1718569780855</v>
      </c>
      <c r="N709" s="14">
        <f t="shared" si="56"/>
        <v>19868.17877739331</v>
      </c>
      <c r="O709" s="14">
        <f t="shared" si="56"/>
        <v>-13896.312572087658</v>
      </c>
      <c r="P709" s="14"/>
      <c r="Q709" s="14"/>
      <c r="R709" s="14"/>
      <c r="S709" s="14"/>
    </row>
    <row r="710" spans="1:19">
      <c r="A710" s="11" t="s">
        <v>365</v>
      </c>
      <c r="B710" s="11">
        <v>3709</v>
      </c>
      <c r="C710" s="13" t="s">
        <v>313</v>
      </c>
      <c r="D710" s="13" t="s">
        <v>168</v>
      </c>
      <c r="E710" s="13">
        <v>840</v>
      </c>
      <c r="F710" s="13">
        <v>1441.674</v>
      </c>
      <c r="G710" s="13">
        <v>545.93700000000001</v>
      </c>
      <c r="H710" s="13">
        <v>20693.714</v>
      </c>
      <c r="I710" s="13">
        <v>21239.651000000002</v>
      </c>
      <c r="J710" s="13">
        <f t="shared" si="54"/>
        <v>-19797.977000000003</v>
      </c>
      <c r="K710" s="13">
        <f t="shared" si="56"/>
        <v>1716.2785714285712</v>
      </c>
      <c r="L710" s="13">
        <f t="shared" si="56"/>
        <v>649.92499999999995</v>
      </c>
      <c r="M710" s="13">
        <f t="shared" si="56"/>
        <v>24635.373809523808</v>
      </c>
      <c r="N710" s="13">
        <f t="shared" si="56"/>
        <v>25285.298809523814</v>
      </c>
      <c r="O710" s="13">
        <f t="shared" si="56"/>
        <v>-23569.02023809524</v>
      </c>
      <c r="P710" s="14"/>
      <c r="Q710" s="14"/>
      <c r="R710" s="14"/>
      <c r="S710" s="14"/>
    </row>
    <row r="711" spans="1:19">
      <c r="A711" t="s">
        <v>365</v>
      </c>
      <c r="B711">
        <v>8710</v>
      </c>
      <c r="C711" s="14" t="s">
        <v>315</v>
      </c>
      <c r="D711" s="14" t="s">
        <v>215</v>
      </c>
      <c r="E711" s="14">
        <v>818</v>
      </c>
      <c r="F711" s="14">
        <v>430.10399999999998</v>
      </c>
      <c r="G711" s="14">
        <v>1426.2289999999998</v>
      </c>
      <c r="H711" s="14">
        <v>12990.083999999999</v>
      </c>
      <c r="I711" s="14">
        <v>14416.312999999998</v>
      </c>
      <c r="J711" s="14">
        <f t="shared" si="54"/>
        <v>-13986.208999999999</v>
      </c>
      <c r="K711" s="14">
        <f t="shared" si="56"/>
        <v>525.79951100244489</v>
      </c>
      <c r="L711" s="14">
        <f t="shared" si="56"/>
        <v>1743.5562347188263</v>
      </c>
      <c r="M711" s="14">
        <f t="shared" si="56"/>
        <v>15880.298288508555</v>
      </c>
      <c r="N711" s="14">
        <f t="shared" si="56"/>
        <v>17623.854523227383</v>
      </c>
      <c r="O711" s="14">
        <f t="shared" si="56"/>
        <v>-17098.055012224937</v>
      </c>
      <c r="P711" s="14"/>
      <c r="Q711" s="14"/>
      <c r="R711" s="14"/>
      <c r="S711" s="14"/>
    </row>
    <row r="712" spans="1:19">
      <c r="A712" s="11" t="s">
        <v>365</v>
      </c>
      <c r="B712" s="11">
        <v>8508</v>
      </c>
      <c r="C712" s="13" t="s">
        <v>316</v>
      </c>
      <c r="D712" s="13" t="s">
        <v>210</v>
      </c>
      <c r="E712" s="13">
        <v>814</v>
      </c>
      <c r="F712" s="13">
        <v>299.17</v>
      </c>
      <c r="G712" s="13">
        <v>29.483999999999998</v>
      </c>
      <c r="H712" s="13">
        <v>13137.86</v>
      </c>
      <c r="I712" s="13">
        <v>13167.344000000001</v>
      </c>
      <c r="J712" s="13">
        <f t="shared" si="54"/>
        <v>-12868.174000000001</v>
      </c>
      <c r="K712" s="13">
        <f t="shared" si="56"/>
        <v>367.53071253071255</v>
      </c>
      <c r="L712" s="13">
        <f t="shared" si="56"/>
        <v>36.221130221130217</v>
      </c>
      <c r="M712" s="13">
        <f t="shared" si="56"/>
        <v>16139.877149877151</v>
      </c>
      <c r="N712" s="13">
        <f t="shared" si="56"/>
        <v>16176.09828009828</v>
      </c>
      <c r="O712" s="13">
        <f t="shared" si="56"/>
        <v>-15808.567567567568</v>
      </c>
      <c r="P712" s="14"/>
      <c r="Q712" s="14"/>
      <c r="R712" s="14"/>
      <c r="S712" s="14"/>
    </row>
    <row r="713" spans="1:19">
      <c r="A713" t="s">
        <v>365</v>
      </c>
      <c r="B713">
        <v>6515</v>
      </c>
      <c r="C713" s="14" t="s">
        <v>318</v>
      </c>
      <c r="D713" s="14" t="s">
        <v>195</v>
      </c>
      <c r="E713" s="14">
        <v>704</v>
      </c>
      <c r="F713" s="14">
        <v>410.44099999999997</v>
      </c>
      <c r="G713" s="14">
        <v>0</v>
      </c>
      <c r="H713" s="14">
        <v>10597.904999999999</v>
      </c>
      <c r="I713" s="14">
        <v>10597.904999999999</v>
      </c>
      <c r="J713" s="14">
        <f t="shared" si="54"/>
        <v>-10187.463999999998</v>
      </c>
      <c r="K713" s="14">
        <f t="shared" si="56"/>
        <v>583.01278409090901</v>
      </c>
      <c r="L713" s="14">
        <f t="shared" si="56"/>
        <v>0</v>
      </c>
      <c r="M713" s="14">
        <f t="shared" si="56"/>
        <v>15053.842329545454</v>
      </c>
      <c r="N713" s="14">
        <f t="shared" si="56"/>
        <v>15053.842329545454</v>
      </c>
      <c r="O713" s="14">
        <f t="shared" si="56"/>
        <v>-14470.829545454542</v>
      </c>
      <c r="P713" s="14"/>
      <c r="Q713" s="14"/>
      <c r="R713" s="14"/>
      <c r="S713" s="14"/>
    </row>
    <row r="714" spans="1:19">
      <c r="A714" s="11" t="s">
        <v>365</v>
      </c>
      <c r="B714" s="11">
        <v>8722</v>
      </c>
      <c r="C714" s="13" t="s">
        <v>317</v>
      </c>
      <c r="D714" s="13" t="s">
        <v>221</v>
      </c>
      <c r="E714" s="13">
        <v>694</v>
      </c>
      <c r="F714" s="13">
        <v>208.66499999999999</v>
      </c>
      <c r="G714" s="13">
        <v>0</v>
      </c>
      <c r="H714" s="13">
        <v>3669.538</v>
      </c>
      <c r="I714" s="13">
        <v>3669.538</v>
      </c>
      <c r="J714" s="13">
        <f t="shared" si="54"/>
        <v>-3460.873</v>
      </c>
      <c r="K714" s="13">
        <f t="shared" si="56"/>
        <v>300.67002881844377</v>
      </c>
      <c r="L714" s="13">
        <f t="shared" si="56"/>
        <v>0</v>
      </c>
      <c r="M714" s="13">
        <f t="shared" si="56"/>
        <v>5287.5187319884726</v>
      </c>
      <c r="N714" s="13">
        <f t="shared" si="56"/>
        <v>5287.5187319884726</v>
      </c>
      <c r="O714" s="13">
        <f t="shared" si="56"/>
        <v>-4986.8487031700288</v>
      </c>
      <c r="P714" s="14"/>
      <c r="Q714" s="14"/>
      <c r="R714" s="14"/>
      <c r="S714" s="14"/>
    </row>
    <row r="715" spans="1:19">
      <c r="A715" t="s">
        <v>365</v>
      </c>
      <c r="B715">
        <v>3511</v>
      </c>
      <c r="C715" s="14" t="s">
        <v>320</v>
      </c>
      <c r="D715" s="14" t="s">
        <v>166</v>
      </c>
      <c r="E715" s="14">
        <v>687</v>
      </c>
      <c r="F715" s="14">
        <v>1175.42</v>
      </c>
      <c r="G715" s="14">
        <v>2597.509</v>
      </c>
      <c r="H715" s="14">
        <v>7521.0619999999999</v>
      </c>
      <c r="I715" s="14">
        <v>10118.571</v>
      </c>
      <c r="J715" s="14">
        <f t="shared" si="54"/>
        <v>-8943.1509999999998</v>
      </c>
      <c r="K715" s="14">
        <f t="shared" si="56"/>
        <v>1710.9461426491994</v>
      </c>
      <c r="L715" s="14">
        <f t="shared" si="56"/>
        <v>3780.9446870451238</v>
      </c>
      <c r="M715" s="14">
        <f t="shared" si="56"/>
        <v>10947.688500727802</v>
      </c>
      <c r="N715" s="14">
        <f t="shared" si="56"/>
        <v>14728.633187772926</v>
      </c>
      <c r="O715" s="14">
        <f t="shared" si="56"/>
        <v>-13017.687045123726</v>
      </c>
      <c r="P715" s="14"/>
      <c r="Q715" s="14"/>
      <c r="R715" s="14"/>
      <c r="S715" s="14"/>
    </row>
    <row r="716" spans="1:19">
      <c r="A716" s="11" t="s">
        <v>365</v>
      </c>
      <c r="B716" s="11">
        <v>3811</v>
      </c>
      <c r="C716" s="13" t="s">
        <v>322</v>
      </c>
      <c r="D716" s="13" t="s">
        <v>173</v>
      </c>
      <c r="E716" s="13">
        <v>665</v>
      </c>
      <c r="F716" s="13">
        <v>2902.2020000000002</v>
      </c>
      <c r="G716" s="13">
        <v>0</v>
      </c>
      <c r="H716" s="13">
        <v>14213.912999999997</v>
      </c>
      <c r="I716" s="13">
        <v>14213.912999999997</v>
      </c>
      <c r="J716" s="13">
        <f t="shared" si="54"/>
        <v>-11311.710999999996</v>
      </c>
      <c r="K716" s="13">
        <f t="shared" si="56"/>
        <v>4364.213533834587</v>
      </c>
      <c r="L716" s="13">
        <f t="shared" si="56"/>
        <v>0</v>
      </c>
      <c r="M716" s="13">
        <f t="shared" si="56"/>
        <v>21374.30526315789</v>
      </c>
      <c r="N716" s="13">
        <f t="shared" si="56"/>
        <v>21374.30526315789</v>
      </c>
      <c r="O716" s="13">
        <f t="shared" si="56"/>
        <v>-17010.091729323303</v>
      </c>
      <c r="P716" s="14"/>
      <c r="Q716" s="14"/>
      <c r="R716" s="14"/>
      <c r="S716" s="14"/>
    </row>
    <row r="717" spans="1:19">
      <c r="A717" t="s">
        <v>365</v>
      </c>
      <c r="B717">
        <v>7502</v>
      </c>
      <c r="C717" s="14" t="s">
        <v>319</v>
      </c>
      <c r="D717" s="14" t="s">
        <v>205</v>
      </c>
      <c r="E717" s="14">
        <v>665</v>
      </c>
      <c r="F717" s="14">
        <v>1880.5450000000001</v>
      </c>
      <c r="G717" s="14">
        <v>35778.491000000002</v>
      </c>
      <c r="H717" s="14">
        <v>13274.004000000001</v>
      </c>
      <c r="I717" s="14">
        <v>49052.495000000003</v>
      </c>
      <c r="J717" s="14">
        <f t="shared" si="54"/>
        <v>-47171.950000000004</v>
      </c>
      <c r="K717" s="14">
        <f t="shared" si="56"/>
        <v>2827.8872180451126</v>
      </c>
      <c r="L717" s="14">
        <f t="shared" si="56"/>
        <v>53802.242105263162</v>
      </c>
      <c r="M717" s="14">
        <f t="shared" si="56"/>
        <v>19960.908270676693</v>
      </c>
      <c r="N717" s="14">
        <f t="shared" si="56"/>
        <v>73763.150375939862</v>
      </c>
      <c r="O717" s="14">
        <f t="shared" si="56"/>
        <v>-70935.263157894733</v>
      </c>
      <c r="P717" s="14"/>
      <c r="Q717" s="14"/>
      <c r="R717" s="14"/>
      <c r="S717" s="14"/>
    </row>
    <row r="718" spans="1:19">
      <c r="A718" s="11" t="s">
        <v>365</v>
      </c>
      <c r="B718" s="11">
        <v>8509</v>
      </c>
      <c r="C718" s="13" t="s">
        <v>321</v>
      </c>
      <c r="D718" s="13" t="s">
        <v>211</v>
      </c>
      <c r="E718" s="13">
        <v>641</v>
      </c>
      <c r="F718" s="13">
        <v>986.80899999999997</v>
      </c>
      <c r="G718" s="13">
        <v>190.46700000000001</v>
      </c>
      <c r="H718" s="13">
        <v>3734.3360000000002</v>
      </c>
      <c r="I718" s="13">
        <v>3924.8030000000003</v>
      </c>
      <c r="J718" s="13">
        <f t="shared" si="54"/>
        <v>-2937.9940000000006</v>
      </c>
      <c r="K718" s="13">
        <f t="shared" si="56"/>
        <v>1539.4836193447738</v>
      </c>
      <c r="L718" s="13">
        <f t="shared" si="56"/>
        <v>297.14040561622465</v>
      </c>
      <c r="M718" s="13">
        <f t="shared" si="56"/>
        <v>5825.7971918876765</v>
      </c>
      <c r="N718" s="13">
        <f t="shared" si="56"/>
        <v>6122.9375975039011</v>
      </c>
      <c r="O718" s="13">
        <f t="shared" si="56"/>
        <v>-4583.4539781591275</v>
      </c>
      <c r="P718" s="14"/>
      <c r="Q718" s="14"/>
      <c r="R718" s="14"/>
      <c r="S718" s="14"/>
    </row>
    <row r="719" spans="1:19">
      <c r="A719" t="s">
        <v>365</v>
      </c>
      <c r="B719">
        <v>8720</v>
      </c>
      <c r="C719" s="14" t="s">
        <v>323</v>
      </c>
      <c r="D719" s="14" t="s">
        <v>219</v>
      </c>
      <c r="E719" s="14">
        <v>576</v>
      </c>
      <c r="F719" s="14">
        <v>818.66700000000003</v>
      </c>
      <c r="G719" s="14">
        <v>0</v>
      </c>
      <c r="H719" s="14">
        <v>3942.9229999999998</v>
      </c>
      <c r="I719" s="14">
        <v>3942.9229999999998</v>
      </c>
      <c r="J719" s="14">
        <f t="shared" si="54"/>
        <v>-3124.2559999999999</v>
      </c>
      <c r="K719" s="14">
        <f t="shared" si="56"/>
        <v>1421.2968750000002</v>
      </c>
      <c r="L719" s="14">
        <f t="shared" si="56"/>
        <v>0</v>
      </c>
      <c r="M719" s="14">
        <f t="shared" si="56"/>
        <v>6845.3524305555547</v>
      </c>
      <c r="N719" s="14">
        <f t="shared" si="56"/>
        <v>6845.3524305555547</v>
      </c>
      <c r="O719" s="14">
        <f t="shared" si="56"/>
        <v>-5424.0555555555557</v>
      </c>
      <c r="P719" s="14"/>
      <c r="Q719" s="14"/>
      <c r="R719" s="14"/>
      <c r="S719" s="14"/>
    </row>
    <row r="720" spans="1:19">
      <c r="A720" s="11" t="s">
        <v>365</v>
      </c>
      <c r="B720" s="11">
        <v>8719</v>
      </c>
      <c r="C720" s="13" t="s">
        <v>325</v>
      </c>
      <c r="D720" s="13" t="s">
        <v>218</v>
      </c>
      <c r="E720" s="13">
        <v>525</v>
      </c>
      <c r="F720" s="13">
        <v>4434.7979999999998</v>
      </c>
      <c r="G720" s="13">
        <v>0.27800000000000002</v>
      </c>
      <c r="H720" s="13">
        <v>5224.1719999999996</v>
      </c>
      <c r="I720" s="13">
        <v>5224.45</v>
      </c>
      <c r="J720" s="13">
        <f t="shared" si="54"/>
        <v>-789.65200000000004</v>
      </c>
      <c r="K720" s="13">
        <f t="shared" si="56"/>
        <v>8447.2342857142867</v>
      </c>
      <c r="L720" s="13">
        <f t="shared" si="56"/>
        <v>0.52952380952380962</v>
      </c>
      <c r="M720" s="13">
        <f t="shared" si="56"/>
        <v>9950.803809523808</v>
      </c>
      <c r="N720" s="13">
        <f t="shared" si="56"/>
        <v>9951.3333333333321</v>
      </c>
      <c r="O720" s="13">
        <f t="shared" si="56"/>
        <v>-1504.0990476190477</v>
      </c>
      <c r="P720" s="14"/>
      <c r="Q720" s="14"/>
      <c r="R720" s="14"/>
      <c r="S720" s="14"/>
    </row>
    <row r="721" spans="1:19">
      <c r="A721" t="s">
        <v>365</v>
      </c>
      <c r="B721">
        <v>6709</v>
      </c>
      <c r="C721" s="14" t="s">
        <v>324</v>
      </c>
      <c r="D721" s="14" t="s">
        <v>202</v>
      </c>
      <c r="E721" s="14">
        <v>506</v>
      </c>
      <c r="F721" s="14">
        <v>1314.655</v>
      </c>
      <c r="G721" s="14">
        <v>0</v>
      </c>
      <c r="H721" s="14">
        <v>22831.596000000001</v>
      </c>
      <c r="I721" s="14">
        <v>22831.596000000001</v>
      </c>
      <c r="J721" s="14">
        <f t="shared" si="54"/>
        <v>-21516.941000000003</v>
      </c>
      <c r="K721" s="14">
        <f t="shared" si="56"/>
        <v>2598.1324110671935</v>
      </c>
      <c r="L721" s="14">
        <f t="shared" si="56"/>
        <v>0</v>
      </c>
      <c r="M721" s="14">
        <f t="shared" si="56"/>
        <v>45121.73122529644</v>
      </c>
      <c r="N721" s="14">
        <f t="shared" si="56"/>
        <v>45121.73122529644</v>
      </c>
      <c r="O721" s="14">
        <f t="shared" si="56"/>
        <v>-42523.598814229255</v>
      </c>
      <c r="P721" s="14"/>
      <c r="Q721" s="14"/>
      <c r="R721" s="14"/>
      <c r="S721" s="14"/>
    </row>
    <row r="722" spans="1:19">
      <c r="A722" s="11" t="s">
        <v>365</v>
      </c>
      <c r="B722" s="11">
        <v>5609</v>
      </c>
      <c r="C722" s="13" t="s">
        <v>327</v>
      </c>
      <c r="D722" s="13" t="s">
        <v>186</v>
      </c>
      <c r="E722" s="13">
        <v>483</v>
      </c>
      <c r="F722" s="13">
        <v>0</v>
      </c>
      <c r="G722" s="13">
        <v>0</v>
      </c>
      <c r="H722" s="13">
        <v>7746.1309999999994</v>
      </c>
      <c r="I722" s="13">
        <v>7746.1309999999994</v>
      </c>
      <c r="J722" s="13">
        <f t="shared" si="54"/>
        <v>-7746.1309999999994</v>
      </c>
      <c r="K722" s="13">
        <f t="shared" si="56"/>
        <v>0</v>
      </c>
      <c r="L722" s="13">
        <f t="shared" si="56"/>
        <v>0</v>
      </c>
      <c r="M722" s="13">
        <f t="shared" si="56"/>
        <v>16037.538302277433</v>
      </c>
      <c r="N722" s="13">
        <f t="shared" si="56"/>
        <v>16037.538302277433</v>
      </c>
      <c r="O722" s="13">
        <f t="shared" si="56"/>
        <v>-16037.538302277433</v>
      </c>
      <c r="P722" s="14"/>
      <c r="Q722" s="14"/>
      <c r="R722" s="14"/>
      <c r="S722" s="14"/>
    </row>
    <row r="723" spans="1:19">
      <c r="A723" t="s">
        <v>365</v>
      </c>
      <c r="B723">
        <v>6607</v>
      </c>
      <c r="C723" s="14" t="s">
        <v>326</v>
      </c>
      <c r="D723" s="14" t="s">
        <v>198</v>
      </c>
      <c r="E723" s="14">
        <v>483</v>
      </c>
      <c r="F723" s="14">
        <v>5586.7360000000008</v>
      </c>
      <c r="G723" s="14">
        <v>19733.571</v>
      </c>
      <c r="H723" s="14">
        <v>6718.2059999999992</v>
      </c>
      <c r="I723" s="14">
        <v>26451.776999999998</v>
      </c>
      <c r="J723" s="14">
        <f t="shared" si="54"/>
        <v>-20865.040999999997</v>
      </c>
      <c r="K723" s="14">
        <f t="shared" si="56"/>
        <v>11566.741200828159</v>
      </c>
      <c r="L723" s="14">
        <f t="shared" si="56"/>
        <v>40856.254658385093</v>
      </c>
      <c r="M723" s="14">
        <f t="shared" si="56"/>
        <v>13909.329192546582</v>
      </c>
      <c r="N723" s="14">
        <f t="shared" si="56"/>
        <v>54765.583850931675</v>
      </c>
      <c r="O723" s="14">
        <f t="shared" si="56"/>
        <v>-43198.842650103514</v>
      </c>
      <c r="P723" s="14"/>
      <c r="Q723" s="14"/>
      <c r="R723" s="14"/>
      <c r="S723" s="14"/>
    </row>
    <row r="724" spans="1:19">
      <c r="A724" s="11" t="s">
        <v>365</v>
      </c>
      <c r="B724" s="11">
        <v>6601</v>
      </c>
      <c r="C724" s="13" t="s">
        <v>328</v>
      </c>
      <c r="D724" s="13" t="s">
        <v>196</v>
      </c>
      <c r="E724" s="13">
        <v>449</v>
      </c>
      <c r="F724" s="13">
        <v>33.743000000000002</v>
      </c>
      <c r="G724" s="13">
        <v>540.81299999999999</v>
      </c>
      <c r="H724" s="13">
        <v>1582.8220000000001</v>
      </c>
      <c r="I724" s="13">
        <v>2123.6350000000002</v>
      </c>
      <c r="J724" s="13">
        <f t="shared" si="54"/>
        <v>-2089.8920000000003</v>
      </c>
      <c r="K724" s="13">
        <f t="shared" si="56"/>
        <v>75.151447661469945</v>
      </c>
      <c r="L724" s="13">
        <f t="shared" si="56"/>
        <v>1204.4832962138084</v>
      </c>
      <c r="M724" s="13">
        <f t="shared" si="56"/>
        <v>3525.216035634744</v>
      </c>
      <c r="N724" s="13">
        <f t="shared" si="56"/>
        <v>4729.6993318485529</v>
      </c>
      <c r="O724" s="13">
        <f t="shared" si="56"/>
        <v>-4654.5478841870827</v>
      </c>
      <c r="P724" s="14"/>
      <c r="Q724" s="14"/>
      <c r="R724" s="14"/>
      <c r="S724" s="14"/>
    </row>
    <row r="725" spans="1:19">
      <c r="A725" t="s">
        <v>365</v>
      </c>
      <c r="B725">
        <v>4911</v>
      </c>
      <c r="C725" s="14" t="s">
        <v>329</v>
      </c>
      <c r="D725" s="14" t="s">
        <v>182</v>
      </c>
      <c r="E725" s="14">
        <v>424</v>
      </c>
      <c r="F725" s="14">
        <v>1803.27</v>
      </c>
      <c r="G725" s="14">
        <v>0</v>
      </c>
      <c r="H725" s="14">
        <v>8993.86</v>
      </c>
      <c r="I725" s="14">
        <v>8993.86</v>
      </c>
      <c r="J725" s="14">
        <f t="shared" si="54"/>
        <v>-7190.59</v>
      </c>
      <c r="K725" s="14">
        <f t="shared" si="56"/>
        <v>4252.9952830188686</v>
      </c>
      <c r="L725" s="14">
        <f t="shared" si="56"/>
        <v>0</v>
      </c>
      <c r="M725" s="14">
        <f t="shared" si="56"/>
        <v>21211.933962264153</v>
      </c>
      <c r="N725" s="14">
        <f t="shared" si="56"/>
        <v>21211.933962264153</v>
      </c>
      <c r="O725" s="14">
        <f t="shared" si="56"/>
        <v>-16958.938679245282</v>
      </c>
      <c r="P725" s="14"/>
      <c r="Q725" s="14"/>
      <c r="R725" s="14"/>
      <c r="S725" s="14"/>
    </row>
    <row r="726" spans="1:19">
      <c r="A726" s="11" t="s">
        <v>365</v>
      </c>
      <c r="B726" s="11">
        <v>5612</v>
      </c>
      <c r="C726" s="13" t="s">
        <v>330</v>
      </c>
      <c r="D726" s="13" t="s">
        <v>188</v>
      </c>
      <c r="E726" s="13">
        <v>384</v>
      </c>
      <c r="F726" s="13">
        <v>37927.892999999996</v>
      </c>
      <c r="G726" s="13">
        <v>0</v>
      </c>
      <c r="H726" s="13">
        <v>45189.122000000003</v>
      </c>
      <c r="I726" s="13">
        <v>45189.122000000003</v>
      </c>
      <c r="J726" s="13">
        <f t="shared" si="54"/>
        <v>-7261.2290000000066</v>
      </c>
      <c r="K726" s="13">
        <f t="shared" si="56"/>
        <v>98770.5546875</v>
      </c>
      <c r="L726" s="13">
        <f t="shared" si="56"/>
        <v>0</v>
      </c>
      <c r="M726" s="13">
        <f t="shared" si="56"/>
        <v>117680.00520833334</v>
      </c>
      <c r="N726" s="13">
        <f t="shared" si="56"/>
        <v>117680.00520833334</v>
      </c>
      <c r="O726" s="13">
        <f t="shared" si="56"/>
        <v>-18909.45052083335</v>
      </c>
      <c r="P726" s="14"/>
      <c r="Q726" s="14"/>
      <c r="R726" s="14"/>
      <c r="S726" s="14"/>
    </row>
    <row r="727" spans="1:19">
      <c r="A727" t="s">
        <v>365</v>
      </c>
      <c r="B727">
        <v>6602</v>
      </c>
      <c r="C727" s="14" t="s">
        <v>331</v>
      </c>
      <c r="D727" s="14" t="s">
        <v>197</v>
      </c>
      <c r="E727" s="14">
        <v>369</v>
      </c>
      <c r="F727" s="14">
        <v>339.38099999999997</v>
      </c>
      <c r="G727" s="14">
        <v>0</v>
      </c>
      <c r="H727" s="14">
        <v>9273.2010000000009</v>
      </c>
      <c r="I727" s="14">
        <v>9273.2010000000009</v>
      </c>
      <c r="J727" s="14">
        <f t="shared" si="54"/>
        <v>-8933.8200000000015</v>
      </c>
      <c r="K727" s="14">
        <f t="shared" si="56"/>
        <v>919.73170731707307</v>
      </c>
      <c r="L727" s="14">
        <f t="shared" si="56"/>
        <v>0</v>
      </c>
      <c r="M727" s="14">
        <f t="shared" si="56"/>
        <v>25130.626016260165</v>
      </c>
      <c r="N727" s="14">
        <f t="shared" si="56"/>
        <v>25130.626016260165</v>
      </c>
      <c r="O727" s="14">
        <f t="shared" si="56"/>
        <v>-24210.894308943094</v>
      </c>
      <c r="P727" s="14"/>
      <c r="Q727" s="14"/>
      <c r="R727" s="14"/>
      <c r="S727" s="14"/>
    </row>
    <row r="728" spans="1:19">
      <c r="A728" s="11" t="s">
        <v>365</v>
      </c>
      <c r="B728" s="11">
        <v>8610</v>
      </c>
      <c r="C728" s="13" t="s">
        <v>332</v>
      </c>
      <c r="D728" s="13" t="s">
        <v>212</v>
      </c>
      <c r="E728" s="13">
        <v>261</v>
      </c>
      <c r="F728" s="13">
        <v>6506.9719999999998</v>
      </c>
      <c r="G728" s="13">
        <v>0</v>
      </c>
      <c r="H728" s="13">
        <v>11920.244999999999</v>
      </c>
      <c r="I728" s="13">
        <v>11920.244999999999</v>
      </c>
      <c r="J728" s="13">
        <f t="shared" si="54"/>
        <v>-5413.2729999999992</v>
      </c>
      <c r="K728" s="13">
        <f t="shared" si="56"/>
        <v>24930.92720306513</v>
      </c>
      <c r="L728" s="13">
        <f t="shared" si="56"/>
        <v>0</v>
      </c>
      <c r="M728" s="13">
        <f t="shared" si="56"/>
        <v>45671.436781609191</v>
      </c>
      <c r="N728" s="13">
        <f t="shared" si="56"/>
        <v>45671.436781609191</v>
      </c>
      <c r="O728" s="13">
        <f t="shared" si="56"/>
        <v>-20740.509578544061</v>
      </c>
      <c r="P728" s="14"/>
      <c r="Q728" s="14"/>
      <c r="R728" s="14"/>
      <c r="S728" s="14"/>
    </row>
    <row r="729" spans="1:19">
      <c r="A729" t="s">
        <v>365</v>
      </c>
      <c r="B729">
        <v>4604</v>
      </c>
      <c r="C729" s="14" t="s">
        <v>333</v>
      </c>
      <c r="D729" s="14" t="s">
        <v>177</v>
      </c>
      <c r="E729" s="14">
        <v>255</v>
      </c>
      <c r="F729" s="14">
        <v>48.935000000000002</v>
      </c>
      <c r="G729" s="14">
        <v>0</v>
      </c>
      <c r="H729" s="14">
        <v>10867.562</v>
      </c>
      <c r="I729" s="14">
        <v>10867.562</v>
      </c>
      <c r="J729" s="14">
        <f t="shared" si="54"/>
        <v>-10818.627</v>
      </c>
      <c r="K729" s="14">
        <f t="shared" si="56"/>
        <v>191.90196078431373</v>
      </c>
      <c r="L729" s="14">
        <f t="shared" si="56"/>
        <v>0</v>
      </c>
      <c r="M729" s="14">
        <f t="shared" si="56"/>
        <v>42617.890196078435</v>
      </c>
      <c r="N729" s="14">
        <f t="shared" si="56"/>
        <v>42617.890196078435</v>
      </c>
      <c r="O729" s="14">
        <f t="shared" si="56"/>
        <v>-42425.98823529412</v>
      </c>
      <c r="P729" s="14"/>
      <c r="Q729" s="14"/>
      <c r="R729" s="14"/>
      <c r="S729" s="14"/>
    </row>
    <row r="730" spans="1:19">
      <c r="A730" s="11" t="s">
        <v>365</v>
      </c>
      <c r="B730" s="11">
        <v>1606</v>
      </c>
      <c r="C730" s="13" t="s">
        <v>334</v>
      </c>
      <c r="D730" s="13" t="s">
        <v>159</v>
      </c>
      <c r="E730" s="13">
        <v>244</v>
      </c>
      <c r="F730" s="13">
        <v>0</v>
      </c>
      <c r="G730" s="13">
        <v>1803.347</v>
      </c>
      <c r="H730" s="13">
        <v>3489.482</v>
      </c>
      <c r="I730" s="13">
        <v>5292.8289999999997</v>
      </c>
      <c r="J730" s="13">
        <f t="shared" si="54"/>
        <v>-5292.8289999999997</v>
      </c>
      <c r="K730" s="13">
        <f t="shared" si="56"/>
        <v>0</v>
      </c>
      <c r="L730" s="13">
        <f t="shared" si="56"/>
        <v>7390.7663934426228</v>
      </c>
      <c r="M730" s="13">
        <f t="shared" si="56"/>
        <v>14301.155737704918</v>
      </c>
      <c r="N730" s="13">
        <f t="shared" si="56"/>
        <v>21691.922131147538</v>
      </c>
      <c r="O730" s="13">
        <f t="shared" si="56"/>
        <v>-21691.922131147538</v>
      </c>
      <c r="P730" s="14"/>
      <c r="Q730" s="14"/>
      <c r="R730" s="14"/>
      <c r="S730" s="14"/>
    </row>
    <row r="731" spans="1:19">
      <c r="A731" t="s">
        <v>365</v>
      </c>
      <c r="B731">
        <v>4502</v>
      </c>
      <c r="C731" s="14" t="s">
        <v>335</v>
      </c>
      <c r="D731" s="14" t="s">
        <v>176</v>
      </c>
      <c r="E731" s="14">
        <v>233</v>
      </c>
      <c r="F731" s="14">
        <v>1439.788</v>
      </c>
      <c r="G731" s="14">
        <v>81.537999999999997</v>
      </c>
      <c r="H731" s="14">
        <v>5132.1440000000011</v>
      </c>
      <c r="I731" s="14">
        <v>5213.6820000000007</v>
      </c>
      <c r="J731" s="14">
        <f t="shared" si="54"/>
        <v>-3773.8940000000007</v>
      </c>
      <c r="K731" s="14">
        <f t="shared" si="56"/>
        <v>6179.3476394849786</v>
      </c>
      <c r="L731" s="14">
        <f t="shared" si="56"/>
        <v>349.94849785407723</v>
      </c>
      <c r="M731" s="14">
        <f t="shared" si="56"/>
        <v>22026.36909871245</v>
      </c>
      <c r="N731" s="14">
        <f t="shared" si="56"/>
        <v>22376.317596566525</v>
      </c>
      <c r="O731" s="14">
        <f t="shared" si="56"/>
        <v>-16196.96995708155</v>
      </c>
      <c r="P731" s="14"/>
      <c r="Q731" s="14"/>
      <c r="R731" s="14"/>
      <c r="S731" s="14"/>
    </row>
    <row r="732" spans="1:19">
      <c r="A732" s="11" t="s">
        <v>365</v>
      </c>
      <c r="B732" s="11">
        <v>4803</v>
      </c>
      <c r="C732" s="13" t="s">
        <v>337</v>
      </c>
      <c r="D732" s="13" t="s">
        <v>179</v>
      </c>
      <c r="E732" s="13">
        <v>215</v>
      </c>
      <c r="F732" s="13">
        <v>189.88</v>
      </c>
      <c r="G732" s="13">
        <v>0</v>
      </c>
      <c r="H732" s="13">
        <v>6085.98</v>
      </c>
      <c r="I732" s="13">
        <v>6085.98</v>
      </c>
      <c r="J732" s="13">
        <f t="shared" si="54"/>
        <v>-5896.0999999999995</v>
      </c>
      <c r="K732" s="13">
        <f t="shared" si="56"/>
        <v>883.1627906976745</v>
      </c>
      <c r="L732" s="13">
        <f t="shared" si="56"/>
        <v>0</v>
      </c>
      <c r="M732" s="13">
        <f t="shared" si="56"/>
        <v>28306.883720930229</v>
      </c>
      <c r="N732" s="13">
        <f t="shared" si="56"/>
        <v>28306.883720930229</v>
      </c>
      <c r="O732" s="13">
        <f t="shared" si="56"/>
        <v>-27423.720930232554</v>
      </c>
      <c r="P732" s="14"/>
      <c r="Q732" s="14"/>
      <c r="R732" s="14"/>
      <c r="S732" s="14"/>
    </row>
    <row r="733" spans="1:19">
      <c r="A733" t="s">
        <v>365</v>
      </c>
      <c r="B733">
        <v>5706</v>
      </c>
      <c r="C733" s="14" t="s">
        <v>336</v>
      </c>
      <c r="D733" s="14" t="s">
        <v>189</v>
      </c>
      <c r="E733" s="14">
        <v>204</v>
      </c>
      <c r="F733" s="14">
        <v>0</v>
      </c>
      <c r="G733" s="14">
        <v>0</v>
      </c>
      <c r="H733" s="14">
        <v>317</v>
      </c>
      <c r="I733" s="14">
        <v>317</v>
      </c>
      <c r="J733" s="14">
        <f t="shared" si="54"/>
        <v>-317</v>
      </c>
      <c r="K733" s="14">
        <f t="shared" si="56"/>
        <v>0</v>
      </c>
      <c r="L733" s="14">
        <f t="shared" si="56"/>
        <v>0</v>
      </c>
      <c r="M733" s="14">
        <f t="shared" si="56"/>
        <v>1553.9215686274511</v>
      </c>
      <c r="N733" s="14">
        <f t="shared" si="56"/>
        <v>1553.9215686274511</v>
      </c>
      <c r="O733" s="14">
        <f t="shared" si="56"/>
        <v>-1553.9215686274511</v>
      </c>
      <c r="P733" s="14"/>
      <c r="Q733" s="14"/>
      <c r="R733" s="14"/>
      <c r="S733" s="14"/>
    </row>
    <row r="734" spans="1:19">
      <c r="A734" s="11" t="s">
        <v>365</v>
      </c>
      <c r="B734" s="11">
        <v>4902</v>
      </c>
      <c r="C734" s="13" t="s">
        <v>339</v>
      </c>
      <c r="D734" s="13" t="s">
        <v>181</v>
      </c>
      <c r="E734" s="13">
        <v>109</v>
      </c>
      <c r="F734" s="13">
        <v>965.91700000000003</v>
      </c>
      <c r="G734" s="13">
        <v>146.708</v>
      </c>
      <c r="H734" s="13">
        <v>1282.4970000000001</v>
      </c>
      <c r="I734" s="13">
        <v>1429.2050000000002</v>
      </c>
      <c r="J734" s="13">
        <f t="shared" si="54"/>
        <v>-463.28800000000012</v>
      </c>
      <c r="K734" s="13">
        <f t="shared" si="56"/>
        <v>8861.6238532110092</v>
      </c>
      <c r="L734" s="13">
        <f t="shared" si="56"/>
        <v>1345.9449541284403</v>
      </c>
      <c r="M734" s="13">
        <f t="shared" si="56"/>
        <v>11766.027522935781</v>
      </c>
      <c r="N734" s="13">
        <f t="shared" si="56"/>
        <v>13111.972477064221</v>
      </c>
      <c r="O734" s="13">
        <f t="shared" si="56"/>
        <v>-4250.3486238532123</v>
      </c>
      <c r="P734" s="14"/>
      <c r="Q734" s="14"/>
      <c r="R734" s="14"/>
      <c r="S734" s="14"/>
    </row>
    <row r="735" spans="1:19">
      <c r="A735" t="s">
        <v>365</v>
      </c>
      <c r="B735">
        <v>7505</v>
      </c>
      <c r="C735" s="14" t="s">
        <v>340</v>
      </c>
      <c r="D735" s="14" t="s">
        <v>206</v>
      </c>
      <c r="E735" s="14">
        <v>103</v>
      </c>
      <c r="F735" s="14">
        <v>9943</v>
      </c>
      <c r="G735" s="14">
        <v>218</v>
      </c>
      <c r="H735" s="14">
        <v>82380</v>
      </c>
      <c r="I735" s="14">
        <v>82598</v>
      </c>
      <c r="J735" s="14">
        <f t="shared" si="54"/>
        <v>-72655</v>
      </c>
      <c r="K735" s="14">
        <f t="shared" si="56"/>
        <v>96533.980582524266</v>
      </c>
      <c r="L735" s="14">
        <f t="shared" si="56"/>
        <v>2116.5048543689318</v>
      </c>
      <c r="M735" s="14">
        <f t="shared" si="56"/>
        <v>799805.82524271845</v>
      </c>
      <c r="N735" s="14">
        <f t="shared" si="56"/>
        <v>801922.33009708743</v>
      </c>
      <c r="O735" s="14">
        <f t="shared" si="56"/>
        <v>-705388.3495145631</v>
      </c>
      <c r="P735" s="14"/>
      <c r="Q735" s="14"/>
      <c r="R735" s="14"/>
      <c r="S735" s="14"/>
    </row>
    <row r="736" spans="1:19">
      <c r="A736" s="11" t="s">
        <v>365</v>
      </c>
      <c r="B736" s="11">
        <v>3713</v>
      </c>
      <c r="C736" s="13" t="s">
        <v>338</v>
      </c>
      <c r="D736" s="13" t="s">
        <v>171</v>
      </c>
      <c r="E736" s="13">
        <v>102</v>
      </c>
      <c r="F736" s="13">
        <v>0</v>
      </c>
      <c r="G736" s="13">
        <v>0</v>
      </c>
      <c r="H736" s="13">
        <v>1572</v>
      </c>
      <c r="I736" s="13">
        <v>1572</v>
      </c>
      <c r="J736" s="13">
        <f t="shared" si="54"/>
        <v>-1572</v>
      </c>
      <c r="K736" s="13">
        <f t="shared" si="56"/>
        <v>0</v>
      </c>
      <c r="L736" s="13">
        <f t="shared" si="56"/>
        <v>0</v>
      </c>
      <c r="M736" s="13">
        <f t="shared" si="56"/>
        <v>15411.764705882353</v>
      </c>
      <c r="N736" s="13">
        <f t="shared" si="56"/>
        <v>15411.764705882353</v>
      </c>
      <c r="O736" s="13">
        <f t="shared" si="56"/>
        <v>-15411.764705882353</v>
      </c>
      <c r="P736" s="14"/>
      <c r="Q736" s="14"/>
      <c r="R736" s="14"/>
      <c r="S736" s="14"/>
    </row>
    <row r="737" spans="1:19">
      <c r="A737" t="s">
        <v>365</v>
      </c>
      <c r="B737">
        <v>6706</v>
      </c>
      <c r="C737" s="14" t="s">
        <v>341</v>
      </c>
      <c r="D737" s="14" t="s">
        <v>201</v>
      </c>
      <c r="E737" s="14">
        <v>94</v>
      </c>
      <c r="F737" s="14">
        <v>0</v>
      </c>
      <c r="G737" s="14">
        <v>0</v>
      </c>
      <c r="H737" s="14">
        <v>3023</v>
      </c>
      <c r="I737" s="14">
        <v>3023</v>
      </c>
      <c r="J737" s="14">
        <f t="shared" si="54"/>
        <v>-3023</v>
      </c>
      <c r="K737" s="14">
        <f t="shared" si="56"/>
        <v>0</v>
      </c>
      <c r="L737" s="14">
        <f t="shared" si="56"/>
        <v>0</v>
      </c>
      <c r="M737" s="14">
        <f t="shared" si="56"/>
        <v>32159.574468085106</v>
      </c>
      <c r="N737" s="14">
        <f t="shared" si="56"/>
        <v>32159.574468085106</v>
      </c>
      <c r="O737" s="14">
        <f t="shared" si="56"/>
        <v>-32159.574468085106</v>
      </c>
      <c r="P737" s="14"/>
      <c r="Q737" s="14"/>
      <c r="R737" s="14"/>
      <c r="S737" s="14"/>
    </row>
    <row r="738" spans="1:19">
      <c r="A738" s="11" t="s">
        <v>365</v>
      </c>
      <c r="B738" s="11">
        <v>5611</v>
      </c>
      <c r="C738" s="13" t="s">
        <v>342</v>
      </c>
      <c r="D738" s="13" t="s">
        <v>187</v>
      </c>
      <c r="E738" s="13">
        <v>90</v>
      </c>
      <c r="F738" s="13">
        <v>0</v>
      </c>
      <c r="G738" s="13">
        <v>0</v>
      </c>
      <c r="H738" s="13">
        <v>5322</v>
      </c>
      <c r="I738" s="13">
        <v>5322</v>
      </c>
      <c r="J738" s="13">
        <f t="shared" ref="J738:J742" si="57">F738-I738</f>
        <v>-5322</v>
      </c>
      <c r="K738" s="13">
        <f t="shared" si="56"/>
        <v>0</v>
      </c>
      <c r="L738" s="13">
        <f t="shared" si="56"/>
        <v>0</v>
      </c>
      <c r="M738" s="13">
        <f t="shared" si="56"/>
        <v>59133.333333333336</v>
      </c>
      <c r="N738" s="13">
        <f t="shared" si="56"/>
        <v>59133.333333333336</v>
      </c>
      <c r="O738" s="13">
        <f t="shared" si="56"/>
        <v>-59133.333333333336</v>
      </c>
      <c r="P738" s="14"/>
      <c r="Q738" s="14"/>
      <c r="R738" s="14"/>
      <c r="S738" s="14"/>
    </row>
    <row r="739" spans="1:19">
      <c r="A739" t="s">
        <v>365</v>
      </c>
      <c r="B739">
        <v>3710</v>
      </c>
      <c r="C739" s="14" t="s">
        <v>344</v>
      </c>
      <c r="D739" s="14" t="s">
        <v>169</v>
      </c>
      <c r="E739" s="14">
        <v>79</v>
      </c>
      <c r="F739" s="14">
        <v>503</v>
      </c>
      <c r="G739" s="14">
        <v>0</v>
      </c>
      <c r="H739" s="14">
        <v>2047</v>
      </c>
      <c r="I739" s="14">
        <v>2047</v>
      </c>
      <c r="J739" s="14">
        <f t="shared" si="57"/>
        <v>-1544</v>
      </c>
      <c r="K739" s="14">
        <f t="shared" si="56"/>
        <v>6367.0886075949365</v>
      </c>
      <c r="L739" s="14">
        <f t="shared" si="56"/>
        <v>0</v>
      </c>
      <c r="M739" s="14">
        <f t="shared" si="56"/>
        <v>25911.392405063292</v>
      </c>
      <c r="N739" s="14">
        <f t="shared" si="56"/>
        <v>25911.392405063292</v>
      </c>
      <c r="O739" s="14">
        <f t="shared" si="56"/>
        <v>-19544.303797468354</v>
      </c>
      <c r="P739" s="14"/>
      <c r="Q739" s="14"/>
      <c r="R739" s="14"/>
      <c r="S739" s="14"/>
    </row>
    <row r="740" spans="1:19">
      <c r="A740" s="11" t="s">
        <v>365</v>
      </c>
      <c r="B740" s="11">
        <v>6611</v>
      </c>
      <c r="C740" s="13" t="s">
        <v>345</v>
      </c>
      <c r="D740" s="13" t="s">
        <v>199</v>
      </c>
      <c r="E740" s="13">
        <v>61</v>
      </c>
      <c r="F740" s="13">
        <v>0</v>
      </c>
      <c r="G740" s="13">
        <v>0</v>
      </c>
      <c r="H740" s="13">
        <v>1084.558</v>
      </c>
      <c r="I740" s="13">
        <v>1084.558</v>
      </c>
      <c r="J740" s="13">
        <f t="shared" si="57"/>
        <v>-1084.558</v>
      </c>
      <c r="K740" s="13">
        <f t="shared" si="56"/>
        <v>0</v>
      </c>
      <c r="L740" s="13">
        <f t="shared" si="56"/>
        <v>0</v>
      </c>
      <c r="M740" s="13">
        <f t="shared" si="56"/>
        <v>17779.639344262298</v>
      </c>
      <c r="N740" s="13">
        <f t="shared" si="56"/>
        <v>17779.639344262298</v>
      </c>
      <c r="O740" s="13">
        <f t="shared" si="56"/>
        <v>-17779.639344262298</v>
      </c>
      <c r="P740" s="14"/>
      <c r="Q740" s="14"/>
      <c r="R740" s="14"/>
      <c r="S740" s="14"/>
    </row>
    <row r="741" spans="1:19">
      <c r="A741" t="s">
        <v>365</v>
      </c>
      <c r="B741">
        <v>3506</v>
      </c>
      <c r="C741" s="14" t="s">
        <v>343</v>
      </c>
      <c r="D741" s="14" t="s">
        <v>165</v>
      </c>
      <c r="E741" s="14">
        <v>60</v>
      </c>
      <c r="F741" s="14">
        <v>800</v>
      </c>
      <c r="G741" s="14">
        <v>0</v>
      </c>
      <c r="H741" s="14">
        <v>1777.6030000000001</v>
      </c>
      <c r="I741" s="14">
        <v>1777.6030000000001</v>
      </c>
      <c r="J741" s="14">
        <f t="shared" si="57"/>
        <v>-977.60300000000007</v>
      </c>
      <c r="K741" s="14">
        <f t="shared" si="56"/>
        <v>13333.333333333334</v>
      </c>
      <c r="L741" s="14">
        <f t="shared" si="56"/>
        <v>0</v>
      </c>
      <c r="M741" s="14">
        <f t="shared" si="56"/>
        <v>29626.716666666667</v>
      </c>
      <c r="N741" s="14">
        <f t="shared" si="56"/>
        <v>29626.716666666667</v>
      </c>
      <c r="O741" s="14">
        <f t="shared" si="56"/>
        <v>-16293.383333333335</v>
      </c>
      <c r="P741" s="14"/>
      <c r="Q741" s="14"/>
      <c r="R741" s="14"/>
      <c r="S741" s="14"/>
    </row>
    <row r="742" spans="1:19">
      <c r="A742" s="11" t="s">
        <v>365</v>
      </c>
      <c r="B742" s="11">
        <v>4901</v>
      </c>
      <c r="C742" s="13" t="s">
        <v>346</v>
      </c>
      <c r="D742" s="13" t="s">
        <v>180</v>
      </c>
      <c r="E742" s="13">
        <v>42</v>
      </c>
      <c r="F742" s="13">
        <v>50</v>
      </c>
      <c r="G742" s="13">
        <v>0</v>
      </c>
      <c r="H742" s="13">
        <v>1353</v>
      </c>
      <c r="I742" s="13">
        <v>1353</v>
      </c>
      <c r="J742" s="13">
        <f t="shared" si="57"/>
        <v>-1303</v>
      </c>
      <c r="K742" s="13">
        <f t="shared" si="56"/>
        <v>1190.4761904761904</v>
      </c>
      <c r="L742" s="13">
        <f t="shared" si="56"/>
        <v>0</v>
      </c>
      <c r="M742" s="13">
        <f t="shared" si="56"/>
        <v>32214.285714285714</v>
      </c>
      <c r="N742" s="13">
        <f t="shared" si="56"/>
        <v>32214.285714285714</v>
      </c>
      <c r="O742" s="13">
        <f t="shared" si="56"/>
        <v>-31023.809523809527</v>
      </c>
      <c r="P742" s="14"/>
      <c r="Q742" s="14"/>
      <c r="R742" s="14"/>
      <c r="S742" s="14"/>
    </row>
    <row r="743" spans="1:19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19">
      <c r="E744" s="19">
        <f>SUM(E674:E742)</f>
        <v>376248</v>
      </c>
      <c r="F744" s="19">
        <f t="shared" ref="F744:J744" si="58">SUM(F674:F742)</f>
        <v>746286.77500000014</v>
      </c>
      <c r="G744" s="19">
        <f t="shared" si="58"/>
        <v>1901430.8139999995</v>
      </c>
      <c r="H744" s="19">
        <f t="shared" si="58"/>
        <v>5933198.1940000029</v>
      </c>
      <c r="I744" s="19">
        <f t="shared" si="58"/>
        <v>7834629.0080000013</v>
      </c>
      <c r="J744" s="19">
        <f t="shared" si="58"/>
        <v>-7088342.2329999981</v>
      </c>
      <c r="K744" s="19">
        <f t="shared" ref="K744:O744" si="59">(F744/$E744)*1000</f>
        <v>1983.4969886883123</v>
      </c>
      <c r="L744" s="19">
        <f t="shared" si="59"/>
        <v>5053.663578278155</v>
      </c>
      <c r="M744" s="19">
        <f t="shared" si="59"/>
        <v>15769.381349535421</v>
      </c>
      <c r="N744" s="19">
        <f t="shared" si="59"/>
        <v>20823.044927813575</v>
      </c>
      <c r="O744" s="19">
        <f t="shared" si="59"/>
        <v>-18839.547939125252</v>
      </c>
      <c r="P744" s="14"/>
      <c r="Q744" s="14"/>
      <c r="R744" s="14"/>
      <c r="S744" s="14"/>
    </row>
    <row r="745" spans="1:19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19">
      <c r="D746" s="77" t="s">
        <v>82</v>
      </c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19">
      <c r="D747" s="89" t="s">
        <v>269</v>
      </c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19">
      <c r="A748" s="11" t="s">
        <v>366</v>
      </c>
      <c r="B748" s="11">
        <v>0</v>
      </c>
      <c r="C748" s="13" t="s">
        <v>280</v>
      </c>
      <c r="D748" s="13" t="s">
        <v>9</v>
      </c>
      <c r="E748" s="13">
        <v>135688</v>
      </c>
      <c r="F748" s="13">
        <v>16917.458999999999</v>
      </c>
      <c r="G748" s="13">
        <v>503004.34199999995</v>
      </c>
      <c r="H748" s="13">
        <v>265154.67499999999</v>
      </c>
      <c r="I748" s="13">
        <v>768159.01699999999</v>
      </c>
      <c r="J748" s="13">
        <f t="shared" ref="J748:J811" si="60">F748-I748</f>
        <v>-751241.55799999996</v>
      </c>
      <c r="K748" s="13">
        <f t="shared" ref="K748:O779" si="61">(F748/$E748)*1000</f>
        <v>124.67910942751016</v>
      </c>
      <c r="L748" s="13">
        <f t="shared" si="61"/>
        <v>3707.0657832674956</v>
      </c>
      <c r="M748" s="13">
        <f t="shared" si="61"/>
        <v>1954.149777430576</v>
      </c>
      <c r="N748" s="13">
        <f t="shared" si="61"/>
        <v>5661.2155606980723</v>
      </c>
      <c r="O748" s="13">
        <f t="shared" si="61"/>
        <v>-5536.536451270561</v>
      </c>
      <c r="P748" s="14"/>
      <c r="Q748" s="14"/>
      <c r="R748" s="14"/>
      <c r="S748" s="14"/>
    </row>
    <row r="749" spans="1:19">
      <c r="A749" t="s">
        <v>366</v>
      </c>
      <c r="B749">
        <v>1000</v>
      </c>
      <c r="C749" s="14" t="s">
        <v>281</v>
      </c>
      <c r="D749" s="14" t="s">
        <v>154</v>
      </c>
      <c r="E749" s="14">
        <v>38998</v>
      </c>
      <c r="F749" s="14">
        <v>0</v>
      </c>
      <c r="G749" s="14">
        <v>0</v>
      </c>
      <c r="H749" s="14">
        <v>70727.637000000002</v>
      </c>
      <c r="I749" s="14">
        <v>70727.637000000002</v>
      </c>
      <c r="J749" s="14">
        <f t="shared" si="60"/>
        <v>-70727.637000000002</v>
      </c>
      <c r="K749" s="14">
        <f t="shared" si="61"/>
        <v>0</v>
      </c>
      <c r="L749" s="14">
        <f t="shared" si="61"/>
        <v>0</v>
      </c>
      <c r="M749" s="14">
        <f t="shared" si="61"/>
        <v>1813.622160110775</v>
      </c>
      <c r="N749" s="14">
        <f t="shared" si="61"/>
        <v>1813.622160110775</v>
      </c>
      <c r="O749" s="14">
        <f t="shared" si="61"/>
        <v>-1813.622160110775</v>
      </c>
      <c r="P749" s="14"/>
      <c r="Q749" s="14"/>
      <c r="R749" s="14"/>
      <c r="S749" s="14"/>
    </row>
    <row r="750" spans="1:19">
      <c r="A750" s="11" t="s">
        <v>366</v>
      </c>
      <c r="B750" s="11">
        <v>1400</v>
      </c>
      <c r="C750" s="13" t="s">
        <v>282</v>
      </c>
      <c r="D750" s="13" t="s">
        <v>157</v>
      </c>
      <c r="E750" s="13">
        <v>29763</v>
      </c>
      <c r="F750" s="13">
        <v>11531.321</v>
      </c>
      <c r="G750" s="13">
        <v>-16517.432000000001</v>
      </c>
      <c r="H750" s="13">
        <v>61584.558999999987</v>
      </c>
      <c r="I750" s="13">
        <v>45067.126999999986</v>
      </c>
      <c r="J750" s="13">
        <f t="shared" si="60"/>
        <v>-33535.805999999982</v>
      </c>
      <c r="K750" s="13">
        <f t="shared" si="61"/>
        <v>387.43812787689416</v>
      </c>
      <c r="L750" s="13">
        <f t="shared" si="61"/>
        <v>-554.96529247723697</v>
      </c>
      <c r="M750" s="13">
        <f t="shared" si="61"/>
        <v>2069.1650371266333</v>
      </c>
      <c r="N750" s="13">
        <f t="shared" si="61"/>
        <v>1514.1997446493965</v>
      </c>
      <c r="O750" s="13">
        <f t="shared" si="61"/>
        <v>-1126.7616167725021</v>
      </c>
      <c r="P750" s="14"/>
      <c r="Q750" s="14"/>
      <c r="R750" s="14"/>
      <c r="S750" s="14"/>
    </row>
    <row r="751" spans="1:19">
      <c r="A751" t="s">
        <v>366</v>
      </c>
      <c r="B751">
        <v>2000</v>
      </c>
      <c r="C751" s="14" t="s">
        <v>283</v>
      </c>
      <c r="D751" s="14" t="s">
        <v>160</v>
      </c>
      <c r="E751" s="14">
        <v>20416</v>
      </c>
      <c r="F751" s="14">
        <v>279106.38199999998</v>
      </c>
      <c r="G751" s="14">
        <v>413873.48200000002</v>
      </c>
      <c r="H751" s="14">
        <v>23967.454000000002</v>
      </c>
      <c r="I751" s="14">
        <v>437840.93600000005</v>
      </c>
      <c r="J751" s="14">
        <f t="shared" si="60"/>
        <v>-158734.55400000006</v>
      </c>
      <c r="K751" s="14">
        <f t="shared" si="61"/>
        <v>13670.963068181818</v>
      </c>
      <c r="L751" s="14">
        <f t="shared" si="61"/>
        <v>20272.016163793105</v>
      </c>
      <c r="M751" s="14">
        <f t="shared" si="61"/>
        <v>1173.9544474921631</v>
      </c>
      <c r="N751" s="14">
        <f t="shared" si="61"/>
        <v>21445.970611285269</v>
      </c>
      <c r="O751" s="14">
        <f t="shared" si="61"/>
        <v>-7775.0075431034511</v>
      </c>
      <c r="P751" s="14"/>
      <c r="Q751" s="14"/>
      <c r="R751" s="14"/>
      <c r="S751" s="14"/>
    </row>
    <row r="752" spans="1:19">
      <c r="A752" s="11" t="s">
        <v>366</v>
      </c>
      <c r="B752" s="11">
        <v>6000</v>
      </c>
      <c r="C752" s="13" t="s">
        <v>1217</v>
      </c>
      <c r="D752" s="13" t="s">
        <v>1195</v>
      </c>
      <c r="E752" s="13">
        <v>19642</v>
      </c>
      <c r="F752" s="13">
        <v>6232.1419999999998</v>
      </c>
      <c r="G752" s="13">
        <v>75921.822</v>
      </c>
      <c r="H752" s="13">
        <v>113882.75199999999</v>
      </c>
      <c r="I752" s="13">
        <v>189804.57399999999</v>
      </c>
      <c r="J752" s="13">
        <f t="shared" si="60"/>
        <v>-183572.432</v>
      </c>
      <c r="K752" s="13">
        <f t="shared" si="61"/>
        <v>317.28652886671415</v>
      </c>
      <c r="L752" s="13">
        <f t="shared" si="61"/>
        <v>3865.2796049282151</v>
      </c>
      <c r="M752" s="13">
        <f t="shared" si="61"/>
        <v>5797.9203747072597</v>
      </c>
      <c r="N752" s="13">
        <f t="shared" si="61"/>
        <v>9663.1999796354758</v>
      </c>
      <c r="O752" s="13">
        <f t="shared" si="61"/>
        <v>-9345.9134507687613</v>
      </c>
      <c r="P752" s="14"/>
      <c r="Q752" s="14"/>
      <c r="R752" s="14"/>
      <c r="S752" s="14"/>
    </row>
    <row r="753" spans="1:19">
      <c r="A753" t="s">
        <v>366</v>
      </c>
      <c r="B753">
        <v>1300</v>
      </c>
      <c r="C753" s="14" t="s">
        <v>284</v>
      </c>
      <c r="D753" s="14" t="s">
        <v>156</v>
      </c>
      <c r="E753" s="14">
        <v>18445</v>
      </c>
      <c r="F753" s="14">
        <v>0</v>
      </c>
      <c r="G753" s="14">
        <v>0</v>
      </c>
      <c r="H753" s="14">
        <v>0</v>
      </c>
      <c r="I753" s="14">
        <v>0</v>
      </c>
      <c r="J753" s="14">
        <f t="shared" si="60"/>
        <v>0</v>
      </c>
      <c r="K753" s="14">
        <f t="shared" si="61"/>
        <v>0</v>
      </c>
      <c r="L753" s="14">
        <f t="shared" si="61"/>
        <v>0</v>
      </c>
      <c r="M753" s="14">
        <f t="shared" si="61"/>
        <v>0</v>
      </c>
      <c r="N753" s="14">
        <f t="shared" si="61"/>
        <v>0</v>
      </c>
      <c r="O753" s="14">
        <f t="shared" si="61"/>
        <v>0</v>
      </c>
      <c r="P753" s="14"/>
      <c r="Q753" s="14"/>
      <c r="R753" s="14"/>
      <c r="S753" s="14"/>
    </row>
    <row r="754" spans="1:19">
      <c r="A754" s="11" t="s">
        <v>366</v>
      </c>
      <c r="B754" s="11">
        <v>1604</v>
      </c>
      <c r="C754" s="13" t="s">
        <v>285</v>
      </c>
      <c r="D754" s="13" t="s">
        <v>158</v>
      </c>
      <c r="E754" s="13">
        <v>13024</v>
      </c>
      <c r="F754" s="13">
        <v>0</v>
      </c>
      <c r="G754" s="13">
        <v>0</v>
      </c>
      <c r="H754" s="13">
        <v>824.94299999999998</v>
      </c>
      <c r="I754" s="13">
        <v>824.94299999999998</v>
      </c>
      <c r="J754" s="13">
        <f t="shared" si="60"/>
        <v>-824.94299999999998</v>
      </c>
      <c r="K754" s="13">
        <f t="shared" si="61"/>
        <v>0</v>
      </c>
      <c r="L754" s="13">
        <f t="shared" si="61"/>
        <v>0</v>
      </c>
      <c r="M754" s="13">
        <f t="shared" si="61"/>
        <v>63.340218058968055</v>
      </c>
      <c r="N754" s="13">
        <f t="shared" si="61"/>
        <v>63.340218058968055</v>
      </c>
      <c r="O754" s="13">
        <f t="shared" si="61"/>
        <v>-63.340218058968055</v>
      </c>
      <c r="P754" s="14"/>
      <c r="Q754" s="14"/>
      <c r="R754" s="14"/>
      <c r="S754" s="14"/>
    </row>
    <row r="755" spans="1:19">
      <c r="A755" t="s">
        <v>366</v>
      </c>
      <c r="B755">
        <v>8200</v>
      </c>
      <c r="C755" s="14" t="s">
        <v>286</v>
      </c>
      <c r="D755" s="14" t="s">
        <v>208</v>
      </c>
      <c r="E755" s="14">
        <v>10834</v>
      </c>
      <c r="F755" s="14">
        <v>1761.7750000000001</v>
      </c>
      <c r="G755" s="14">
        <v>5401.4290000000001</v>
      </c>
      <c r="H755" s="14">
        <v>43339.342999999993</v>
      </c>
      <c r="I755" s="14">
        <v>48740.771999999997</v>
      </c>
      <c r="J755" s="14">
        <f t="shared" si="60"/>
        <v>-46978.996999999996</v>
      </c>
      <c r="K755" s="14">
        <f t="shared" si="61"/>
        <v>162.61537751522982</v>
      </c>
      <c r="L755" s="14">
        <f t="shared" si="61"/>
        <v>498.56276536828506</v>
      </c>
      <c r="M755" s="14">
        <f t="shared" si="61"/>
        <v>4000.3085656267299</v>
      </c>
      <c r="N755" s="14">
        <f t="shared" si="61"/>
        <v>4498.8713309950153</v>
      </c>
      <c r="O755" s="14">
        <f t="shared" si="61"/>
        <v>-4336.2559534797856</v>
      </c>
      <c r="P755" s="14"/>
      <c r="Q755" s="14"/>
      <c r="R755" s="14"/>
      <c r="S755" s="14"/>
    </row>
    <row r="756" spans="1:19">
      <c r="A756" s="11" t="s">
        <v>366</v>
      </c>
      <c r="B756" s="11">
        <v>3000</v>
      </c>
      <c r="C756" s="13" t="s">
        <v>287</v>
      </c>
      <c r="D756" s="13" t="s">
        <v>164</v>
      </c>
      <c r="E756" s="13">
        <v>7841</v>
      </c>
      <c r="F756" s="13">
        <v>14395.096</v>
      </c>
      <c r="G756" s="13">
        <v>3345.5439999999999</v>
      </c>
      <c r="H756" s="13">
        <v>65779.591000000015</v>
      </c>
      <c r="I756" s="13">
        <v>69125.135000000009</v>
      </c>
      <c r="J756" s="13">
        <f t="shared" si="60"/>
        <v>-54730.039000000012</v>
      </c>
      <c r="K756" s="13">
        <f t="shared" si="61"/>
        <v>1835.8750159418439</v>
      </c>
      <c r="L756" s="13">
        <f t="shared" si="61"/>
        <v>426.67312842749652</v>
      </c>
      <c r="M756" s="13">
        <f t="shared" si="61"/>
        <v>8389.1839051141469</v>
      </c>
      <c r="N756" s="13">
        <f t="shared" si="61"/>
        <v>8815.8570335416425</v>
      </c>
      <c r="O756" s="13">
        <f t="shared" si="61"/>
        <v>-6979.9820175997975</v>
      </c>
      <c r="P756" s="14"/>
      <c r="Q756" s="14"/>
      <c r="R756" s="14"/>
      <c r="S756" s="14"/>
    </row>
    <row r="757" spans="1:19">
      <c r="A757" t="s">
        <v>366</v>
      </c>
      <c r="B757">
        <v>7300</v>
      </c>
      <c r="C757" s="14" t="s">
        <v>288</v>
      </c>
      <c r="D757" s="14" t="s">
        <v>203</v>
      </c>
      <c r="E757" s="14">
        <v>5206</v>
      </c>
      <c r="F757" s="14">
        <v>54910.373999999996</v>
      </c>
      <c r="G757" s="14">
        <v>350.24199999999996</v>
      </c>
      <c r="H757" s="14">
        <v>69888.027000000002</v>
      </c>
      <c r="I757" s="14">
        <v>70238.269</v>
      </c>
      <c r="J757" s="14">
        <f t="shared" si="60"/>
        <v>-15327.895000000004</v>
      </c>
      <c r="K757" s="14">
        <f t="shared" si="61"/>
        <v>10547.517095658854</v>
      </c>
      <c r="L757" s="14">
        <f t="shared" si="61"/>
        <v>67.276603918555494</v>
      </c>
      <c r="M757" s="14">
        <f t="shared" si="61"/>
        <v>13424.515366884365</v>
      </c>
      <c r="N757" s="14">
        <f t="shared" si="61"/>
        <v>13491.79197080292</v>
      </c>
      <c r="O757" s="14">
        <f t="shared" si="61"/>
        <v>-2944.2748751440654</v>
      </c>
      <c r="P757" s="14"/>
      <c r="Q757" s="14"/>
      <c r="R757" s="14"/>
      <c r="S757" s="14"/>
    </row>
    <row r="758" spans="1:19">
      <c r="A758" s="11" t="s">
        <v>366</v>
      </c>
      <c r="B758" s="11">
        <v>7400</v>
      </c>
      <c r="C758" s="13" t="s">
        <v>289</v>
      </c>
      <c r="D758" s="13" t="s">
        <v>204</v>
      </c>
      <c r="E758" s="13">
        <v>5057</v>
      </c>
      <c r="F758" s="13">
        <v>6335.7330000000002</v>
      </c>
      <c r="G758" s="13">
        <v>17441.538</v>
      </c>
      <c r="H758" s="13">
        <v>159050.75199999998</v>
      </c>
      <c r="I758" s="13">
        <v>176492.28999999998</v>
      </c>
      <c r="J758" s="13">
        <f t="shared" si="60"/>
        <v>-170156.55699999997</v>
      </c>
      <c r="K758" s="13">
        <f t="shared" si="61"/>
        <v>1252.8639509590666</v>
      </c>
      <c r="L758" s="13">
        <f t="shared" si="61"/>
        <v>3448.9891239865538</v>
      </c>
      <c r="M758" s="13">
        <f t="shared" si="61"/>
        <v>31451.602135653546</v>
      </c>
      <c r="N758" s="13">
        <f t="shared" si="61"/>
        <v>34900.591259640103</v>
      </c>
      <c r="O758" s="13">
        <f t="shared" si="61"/>
        <v>-33647.727308681024</v>
      </c>
      <c r="P758" s="14"/>
      <c r="Q758" s="14"/>
      <c r="R758" s="14"/>
      <c r="S758" s="14"/>
    </row>
    <row r="759" spans="1:19">
      <c r="A759" t="s">
        <v>366</v>
      </c>
      <c r="B759">
        <v>1100</v>
      </c>
      <c r="C759" s="14" t="s">
        <v>381</v>
      </c>
      <c r="D759" s="14" t="s">
        <v>155</v>
      </c>
      <c r="E759" s="14">
        <v>4720</v>
      </c>
      <c r="F759" s="14">
        <v>0</v>
      </c>
      <c r="G759" s="14">
        <v>0</v>
      </c>
      <c r="H759" s="14">
        <v>1697.3000000000002</v>
      </c>
      <c r="I759" s="14">
        <v>1697.3000000000002</v>
      </c>
      <c r="J759" s="14">
        <f t="shared" si="60"/>
        <v>-1697.3000000000002</v>
      </c>
      <c r="K759" s="14">
        <f t="shared" si="61"/>
        <v>0</v>
      </c>
      <c r="L759" s="14">
        <f t="shared" si="61"/>
        <v>0</v>
      </c>
      <c r="M759" s="14">
        <f t="shared" si="61"/>
        <v>359.59745762711867</v>
      </c>
      <c r="N759" s="14">
        <f t="shared" si="61"/>
        <v>359.59745762711867</v>
      </c>
      <c r="O759" s="14">
        <f t="shared" si="61"/>
        <v>-359.59745762711867</v>
      </c>
      <c r="P759" s="14"/>
      <c r="Q759" s="14"/>
      <c r="R759" s="14"/>
      <c r="S759" s="14"/>
    </row>
    <row r="760" spans="1:19">
      <c r="A760" s="11" t="s">
        <v>366</v>
      </c>
      <c r="B760" s="11">
        <v>8000</v>
      </c>
      <c r="C760" s="13" t="s">
        <v>290</v>
      </c>
      <c r="D760" s="13" t="s">
        <v>207</v>
      </c>
      <c r="E760" s="13">
        <v>4414</v>
      </c>
      <c r="F760" s="13">
        <v>6800.3829999999998</v>
      </c>
      <c r="G760" s="13">
        <v>7356.3620000000001</v>
      </c>
      <c r="H760" s="13">
        <v>30011.659</v>
      </c>
      <c r="I760" s="13">
        <v>37368.021000000001</v>
      </c>
      <c r="J760" s="13">
        <f t="shared" si="60"/>
        <v>-30567.637999999999</v>
      </c>
      <c r="K760" s="13">
        <f t="shared" si="61"/>
        <v>1540.6395559583143</v>
      </c>
      <c r="L760" s="13">
        <f t="shared" si="61"/>
        <v>1666.5976438604439</v>
      </c>
      <c r="M760" s="13">
        <f t="shared" si="61"/>
        <v>6799.1977797915724</v>
      </c>
      <c r="N760" s="13">
        <f t="shared" si="61"/>
        <v>8465.7954236520163</v>
      </c>
      <c r="O760" s="13">
        <f t="shared" si="61"/>
        <v>-6925.155867693702</v>
      </c>
      <c r="P760" s="14"/>
      <c r="Q760" s="14"/>
      <c r="R760" s="14"/>
      <c r="S760" s="14"/>
    </row>
    <row r="761" spans="1:19">
      <c r="A761" t="s">
        <v>366</v>
      </c>
      <c r="B761">
        <v>5200</v>
      </c>
      <c r="C761" s="14" t="s">
        <v>291</v>
      </c>
      <c r="D761" s="14" t="s">
        <v>183</v>
      </c>
      <c r="E761" s="14">
        <v>4090</v>
      </c>
      <c r="F761" s="14">
        <v>13299.494999999999</v>
      </c>
      <c r="G761" s="14">
        <v>38856.127999999997</v>
      </c>
      <c r="H761" s="14">
        <v>58364.970000000008</v>
      </c>
      <c r="I761" s="14">
        <v>97221.097999999998</v>
      </c>
      <c r="J761" s="14">
        <f t="shared" si="60"/>
        <v>-83921.603000000003</v>
      </c>
      <c r="K761" s="14">
        <f t="shared" si="61"/>
        <v>3251.7102689486551</v>
      </c>
      <c r="L761" s="14">
        <f t="shared" si="61"/>
        <v>9500.2757946210277</v>
      </c>
      <c r="M761" s="14">
        <f t="shared" si="61"/>
        <v>14270.163814180931</v>
      </c>
      <c r="N761" s="14">
        <f t="shared" si="61"/>
        <v>23770.439608801953</v>
      </c>
      <c r="O761" s="14">
        <f t="shared" si="61"/>
        <v>-20518.7293398533</v>
      </c>
      <c r="P761" s="14"/>
      <c r="Q761" s="14"/>
      <c r="R761" s="14"/>
      <c r="S761" s="14"/>
    </row>
    <row r="762" spans="1:19">
      <c r="A762" s="11" t="s">
        <v>366</v>
      </c>
      <c r="B762" s="11">
        <v>3609</v>
      </c>
      <c r="C762" s="13" t="s">
        <v>293</v>
      </c>
      <c r="D762" s="13" t="s">
        <v>167</v>
      </c>
      <c r="E762" s="13">
        <v>3868</v>
      </c>
      <c r="F762" s="13">
        <v>6730.067</v>
      </c>
      <c r="G762" s="13">
        <v>5923.7950000000001</v>
      </c>
      <c r="H762" s="13">
        <v>14308.821</v>
      </c>
      <c r="I762" s="13">
        <v>20232.616000000002</v>
      </c>
      <c r="J762" s="13">
        <f t="shared" si="60"/>
        <v>-13502.549000000003</v>
      </c>
      <c r="K762" s="13">
        <f t="shared" si="61"/>
        <v>1739.9345915201654</v>
      </c>
      <c r="L762" s="13">
        <f t="shared" si="61"/>
        <v>1531.4878490175802</v>
      </c>
      <c r="M762" s="13">
        <f t="shared" si="61"/>
        <v>3699.2815408479833</v>
      </c>
      <c r="N762" s="13">
        <f t="shared" si="61"/>
        <v>5230.7693898655643</v>
      </c>
      <c r="O762" s="13">
        <f t="shared" si="61"/>
        <v>-3490.8347983453987</v>
      </c>
      <c r="P762" s="14"/>
      <c r="Q762" s="14"/>
      <c r="R762" s="14"/>
      <c r="S762" s="14"/>
    </row>
    <row r="763" spans="1:19">
      <c r="A763" t="s">
        <v>366</v>
      </c>
      <c r="B763">
        <v>4200</v>
      </c>
      <c r="C763" s="14" t="s">
        <v>292</v>
      </c>
      <c r="D763" s="14" t="s">
        <v>175</v>
      </c>
      <c r="E763" s="14">
        <v>3840</v>
      </c>
      <c r="F763" s="14">
        <v>15057.741999999998</v>
      </c>
      <c r="G763" s="14">
        <v>29083.566999999999</v>
      </c>
      <c r="H763" s="14">
        <v>34828.221999999994</v>
      </c>
      <c r="I763" s="14">
        <v>63911.78899999999</v>
      </c>
      <c r="J763" s="14">
        <f t="shared" si="60"/>
        <v>-48854.046999999991</v>
      </c>
      <c r="K763" s="14">
        <f t="shared" si="61"/>
        <v>3921.2869791666662</v>
      </c>
      <c r="L763" s="14">
        <f t="shared" si="61"/>
        <v>7573.8455729166662</v>
      </c>
      <c r="M763" s="14">
        <f t="shared" si="61"/>
        <v>9069.8494791666653</v>
      </c>
      <c r="N763" s="14">
        <f t="shared" si="61"/>
        <v>16643.695052083331</v>
      </c>
      <c r="O763" s="14">
        <f t="shared" si="61"/>
        <v>-12722.408072916664</v>
      </c>
      <c r="P763" s="14"/>
      <c r="Q763" s="14"/>
      <c r="R763" s="14"/>
      <c r="S763" s="14"/>
    </row>
    <row r="764" spans="1:19">
      <c r="A764" s="11" t="s">
        <v>366</v>
      </c>
      <c r="B764" s="11">
        <v>2510</v>
      </c>
      <c r="C764" s="13" t="s">
        <v>294</v>
      </c>
      <c r="D764" s="13" t="s">
        <v>163</v>
      </c>
      <c r="E764" s="13">
        <v>3753</v>
      </c>
      <c r="F764" s="13">
        <v>0</v>
      </c>
      <c r="G764" s="13">
        <v>0</v>
      </c>
      <c r="H764" s="13">
        <v>35910.924999999996</v>
      </c>
      <c r="I764" s="13">
        <v>35910.924999999996</v>
      </c>
      <c r="J764" s="13">
        <f t="shared" si="60"/>
        <v>-35910.924999999996</v>
      </c>
      <c r="K764" s="13">
        <f t="shared" si="61"/>
        <v>0</v>
      </c>
      <c r="L764" s="13">
        <f t="shared" si="61"/>
        <v>0</v>
      </c>
      <c r="M764" s="13">
        <f t="shared" si="61"/>
        <v>9568.5917932320808</v>
      </c>
      <c r="N764" s="13">
        <f t="shared" si="61"/>
        <v>9568.5917932320808</v>
      </c>
      <c r="O764" s="13">
        <f t="shared" si="61"/>
        <v>-9568.5917932320808</v>
      </c>
      <c r="P764" s="14"/>
      <c r="Q764" s="14"/>
      <c r="R764" s="14"/>
      <c r="S764" s="14"/>
    </row>
    <row r="765" spans="1:19">
      <c r="A765" t="s">
        <v>366</v>
      </c>
      <c r="B765">
        <v>2300</v>
      </c>
      <c r="C765" s="14" t="s">
        <v>295</v>
      </c>
      <c r="D765" s="14" t="s">
        <v>161</v>
      </c>
      <c r="E765" s="14">
        <v>3585</v>
      </c>
      <c r="F765" s="14">
        <v>28155.273999999998</v>
      </c>
      <c r="G765" s="14">
        <v>41233.061999999998</v>
      </c>
      <c r="H765" s="14">
        <v>30415.587</v>
      </c>
      <c r="I765" s="14">
        <v>71648.649000000005</v>
      </c>
      <c r="J765" s="14">
        <f t="shared" si="60"/>
        <v>-43493.375000000007</v>
      </c>
      <c r="K765" s="14">
        <f t="shared" si="61"/>
        <v>7853.6329149232906</v>
      </c>
      <c r="L765" s="14">
        <f t="shared" si="61"/>
        <v>11501.551464435146</v>
      </c>
      <c r="M765" s="14">
        <f t="shared" si="61"/>
        <v>8484.1246861924683</v>
      </c>
      <c r="N765" s="14">
        <f t="shared" si="61"/>
        <v>19985.676150627616</v>
      </c>
      <c r="O765" s="14">
        <f t="shared" si="61"/>
        <v>-12132.043235704325</v>
      </c>
      <c r="P765" s="14"/>
      <c r="Q765" s="14"/>
      <c r="R765" s="14"/>
      <c r="S765" s="14"/>
    </row>
    <row r="766" spans="1:19">
      <c r="A766" s="11" t="s">
        <v>366</v>
      </c>
      <c r="B766" s="11">
        <v>6100</v>
      </c>
      <c r="C766" s="13" t="s">
        <v>296</v>
      </c>
      <c r="D766" s="13" t="s">
        <v>191</v>
      </c>
      <c r="E766" s="13">
        <v>3041</v>
      </c>
      <c r="F766" s="13">
        <v>20095.430999999997</v>
      </c>
      <c r="G766" s="13">
        <v>12623.481</v>
      </c>
      <c r="H766" s="13">
        <v>80052.748999999996</v>
      </c>
      <c r="I766" s="13">
        <v>92676.23</v>
      </c>
      <c r="J766" s="13">
        <f t="shared" si="60"/>
        <v>-72580.798999999999</v>
      </c>
      <c r="K766" s="13">
        <f t="shared" si="61"/>
        <v>6608.1654061164081</v>
      </c>
      <c r="L766" s="13">
        <f t="shared" si="61"/>
        <v>4151.0953633673125</v>
      </c>
      <c r="M766" s="13">
        <f t="shared" si="61"/>
        <v>26324.481749424533</v>
      </c>
      <c r="N766" s="13">
        <f t="shared" si="61"/>
        <v>30475.577112791842</v>
      </c>
      <c r="O766" s="13">
        <f t="shared" si="61"/>
        <v>-23867.411706675437</v>
      </c>
      <c r="P766" s="14"/>
      <c r="Q766" s="14"/>
      <c r="R766" s="14"/>
      <c r="S766" s="14"/>
    </row>
    <row r="767" spans="1:19">
      <c r="A767" t="s">
        <v>366</v>
      </c>
      <c r="B767">
        <v>8716</v>
      </c>
      <c r="C767" s="14" t="s">
        <v>297</v>
      </c>
      <c r="D767" s="14" t="s">
        <v>216</v>
      </c>
      <c r="E767" s="14">
        <v>2984</v>
      </c>
      <c r="F767" s="14">
        <v>20029.527000000002</v>
      </c>
      <c r="G767" s="14">
        <v>25403.955999999998</v>
      </c>
      <c r="H767" s="14">
        <v>15018.883</v>
      </c>
      <c r="I767" s="14">
        <v>40422.839</v>
      </c>
      <c r="J767" s="14">
        <f t="shared" si="60"/>
        <v>-20393.311999999998</v>
      </c>
      <c r="K767" s="14">
        <f t="shared" si="61"/>
        <v>6712.3079758713147</v>
      </c>
      <c r="L767" s="14">
        <f t="shared" si="61"/>
        <v>8513.3900804289533</v>
      </c>
      <c r="M767" s="14">
        <f t="shared" si="61"/>
        <v>5033.1377345844503</v>
      </c>
      <c r="N767" s="14">
        <f t="shared" si="61"/>
        <v>13546.527815013405</v>
      </c>
      <c r="O767" s="14">
        <f t="shared" si="61"/>
        <v>-6834.2198391420898</v>
      </c>
      <c r="P767" s="14"/>
      <c r="Q767" s="14"/>
      <c r="R767" s="14"/>
      <c r="S767" s="14"/>
    </row>
    <row r="768" spans="1:19">
      <c r="A768" s="11" t="s">
        <v>366</v>
      </c>
      <c r="B768" s="11">
        <v>8717</v>
      </c>
      <c r="C768" s="13" t="s">
        <v>299</v>
      </c>
      <c r="D768" s="13" t="s">
        <v>217</v>
      </c>
      <c r="E768" s="13">
        <v>2481</v>
      </c>
      <c r="F768" s="13">
        <v>8414.5110000000004</v>
      </c>
      <c r="G768" s="13">
        <v>5430.5920000000006</v>
      </c>
      <c r="H768" s="13">
        <v>29314.722000000002</v>
      </c>
      <c r="I768" s="13">
        <v>34745.313999999998</v>
      </c>
      <c r="J768" s="13">
        <f t="shared" si="60"/>
        <v>-26330.803</v>
      </c>
      <c r="K768" s="13">
        <f t="shared" si="61"/>
        <v>3391.5804111245466</v>
      </c>
      <c r="L768" s="13">
        <f t="shared" si="61"/>
        <v>2188.8722289399439</v>
      </c>
      <c r="M768" s="13">
        <f t="shared" si="61"/>
        <v>11815.688029020557</v>
      </c>
      <c r="N768" s="13">
        <f t="shared" si="61"/>
        <v>14004.560257960498</v>
      </c>
      <c r="O768" s="13">
        <f t="shared" si="61"/>
        <v>-10612.979846835953</v>
      </c>
      <c r="P768" s="14"/>
      <c r="Q768" s="14"/>
      <c r="R768" s="14"/>
      <c r="S768" s="14"/>
    </row>
    <row r="769" spans="1:19">
      <c r="A769" t="s">
        <v>366</v>
      </c>
      <c r="B769">
        <v>8401</v>
      </c>
      <c r="C769" s="14" t="s">
        <v>298</v>
      </c>
      <c r="D769" s="14" t="s">
        <v>209</v>
      </c>
      <c r="E769" s="14">
        <v>2450</v>
      </c>
      <c r="F769" s="14">
        <v>2226.9609999999998</v>
      </c>
      <c r="G769" s="14">
        <v>282.29700000000003</v>
      </c>
      <c r="H769" s="14">
        <v>53255.495999999999</v>
      </c>
      <c r="I769" s="14">
        <v>53537.792999999998</v>
      </c>
      <c r="J769" s="14">
        <f t="shared" si="60"/>
        <v>-51310.831999999995</v>
      </c>
      <c r="K769" s="14">
        <f t="shared" si="61"/>
        <v>908.96367346938769</v>
      </c>
      <c r="L769" s="14">
        <f t="shared" si="61"/>
        <v>115.22326530612247</v>
      </c>
      <c r="M769" s="14">
        <f t="shared" si="61"/>
        <v>21736.937142857143</v>
      </c>
      <c r="N769" s="14">
        <f t="shared" si="61"/>
        <v>21852.160408163265</v>
      </c>
      <c r="O769" s="14">
        <f t="shared" si="61"/>
        <v>-20943.196734693873</v>
      </c>
      <c r="P769" s="14"/>
      <c r="Q769" s="14"/>
      <c r="R769" s="14"/>
      <c r="S769" s="14"/>
    </row>
    <row r="770" spans="1:19">
      <c r="A770" s="11" t="s">
        <v>366</v>
      </c>
      <c r="B770" s="11">
        <v>8613</v>
      </c>
      <c r="C770" s="13" t="s">
        <v>301</v>
      </c>
      <c r="D770" s="13" t="s">
        <v>213</v>
      </c>
      <c r="E770" s="13">
        <v>1971</v>
      </c>
      <c r="F770" s="13">
        <v>26188.939000000002</v>
      </c>
      <c r="G770" s="13">
        <v>1035.4869999999999</v>
      </c>
      <c r="H770" s="13">
        <v>60275.939000000006</v>
      </c>
      <c r="I770" s="13">
        <v>61311.426000000007</v>
      </c>
      <c r="J770" s="13">
        <f t="shared" si="60"/>
        <v>-35122.487000000008</v>
      </c>
      <c r="K770" s="13">
        <f t="shared" si="61"/>
        <v>13287.132927447998</v>
      </c>
      <c r="L770" s="13">
        <f t="shared" si="61"/>
        <v>525.36123795027902</v>
      </c>
      <c r="M770" s="13">
        <f t="shared" si="61"/>
        <v>30581.399797057333</v>
      </c>
      <c r="N770" s="13">
        <f t="shared" si="61"/>
        <v>31106.761035007614</v>
      </c>
      <c r="O770" s="13">
        <f t="shared" si="61"/>
        <v>-17819.62810755962</v>
      </c>
      <c r="P770" s="14"/>
      <c r="Q770" s="14"/>
      <c r="R770" s="14"/>
      <c r="S770" s="14"/>
    </row>
    <row r="771" spans="1:19">
      <c r="A771" t="s">
        <v>366</v>
      </c>
      <c r="B771">
        <v>6250</v>
      </c>
      <c r="C771" s="14" t="s">
        <v>300</v>
      </c>
      <c r="D771" s="14" t="s">
        <v>192</v>
      </c>
      <c r="E771" s="14">
        <v>1966</v>
      </c>
      <c r="F771" s="14">
        <v>1022.4</v>
      </c>
      <c r="G771" s="14">
        <v>6910.1289999999999</v>
      </c>
      <c r="H771" s="14">
        <v>17269.768999999997</v>
      </c>
      <c r="I771" s="14">
        <v>24179.897999999997</v>
      </c>
      <c r="J771" s="14">
        <f t="shared" si="60"/>
        <v>-23157.497999999996</v>
      </c>
      <c r="K771" s="14">
        <f t="shared" si="61"/>
        <v>520.04069175991867</v>
      </c>
      <c r="L771" s="14">
        <f t="shared" si="61"/>
        <v>3514.8163784333669</v>
      </c>
      <c r="M771" s="14">
        <f t="shared" si="61"/>
        <v>8784.2161749745646</v>
      </c>
      <c r="N771" s="14">
        <f t="shared" si="61"/>
        <v>12299.032553407933</v>
      </c>
      <c r="O771" s="14">
        <f t="shared" si="61"/>
        <v>-11778.991861648015</v>
      </c>
      <c r="P771" s="14"/>
      <c r="Q771" s="14"/>
      <c r="R771" s="14"/>
      <c r="S771" s="14"/>
    </row>
    <row r="772" spans="1:19">
      <c r="A772" s="11" t="s">
        <v>366</v>
      </c>
      <c r="B772" s="11">
        <v>6400</v>
      </c>
      <c r="C772" s="13" t="s">
        <v>302</v>
      </c>
      <c r="D772" s="13" t="s">
        <v>193</v>
      </c>
      <c r="E772" s="13">
        <v>1860</v>
      </c>
      <c r="F772" s="13">
        <v>2075.8319999999999</v>
      </c>
      <c r="G772" s="13">
        <v>2359.4070000000002</v>
      </c>
      <c r="H772" s="13">
        <v>31647.370000000006</v>
      </c>
      <c r="I772" s="13">
        <v>34006.777000000009</v>
      </c>
      <c r="J772" s="13">
        <f t="shared" si="60"/>
        <v>-31930.945000000011</v>
      </c>
      <c r="K772" s="13">
        <f t="shared" si="61"/>
        <v>1116.0387096774193</v>
      </c>
      <c r="L772" s="13">
        <f t="shared" si="61"/>
        <v>1268.4983870967744</v>
      </c>
      <c r="M772" s="13">
        <f t="shared" si="61"/>
        <v>17014.715053763444</v>
      </c>
      <c r="N772" s="13">
        <f t="shared" si="61"/>
        <v>18283.213440860218</v>
      </c>
      <c r="O772" s="13">
        <f t="shared" si="61"/>
        <v>-17167.1747311828</v>
      </c>
      <c r="P772" s="14"/>
      <c r="Q772" s="14"/>
      <c r="R772" s="14"/>
      <c r="S772" s="14"/>
    </row>
    <row r="773" spans="1:19">
      <c r="A773" t="s">
        <v>366</v>
      </c>
      <c r="B773">
        <v>8614</v>
      </c>
      <c r="C773" s="14" t="s">
        <v>303</v>
      </c>
      <c r="D773" s="14" t="s">
        <v>214</v>
      </c>
      <c r="E773" s="14">
        <v>1810</v>
      </c>
      <c r="F773" s="14">
        <v>19654.713000000003</v>
      </c>
      <c r="G773" s="14">
        <v>3145.7070000000003</v>
      </c>
      <c r="H773" s="14">
        <v>28662.543000000005</v>
      </c>
      <c r="I773" s="14">
        <v>31808.250000000007</v>
      </c>
      <c r="J773" s="14">
        <f t="shared" si="60"/>
        <v>-12153.537000000004</v>
      </c>
      <c r="K773" s="14">
        <f t="shared" si="61"/>
        <v>10858.957458563538</v>
      </c>
      <c r="L773" s="14">
        <f t="shared" si="61"/>
        <v>1737.9596685082875</v>
      </c>
      <c r="M773" s="14">
        <f t="shared" si="61"/>
        <v>15835.659116022101</v>
      </c>
      <c r="N773" s="14">
        <f t="shared" si="61"/>
        <v>17573.618784530394</v>
      </c>
      <c r="O773" s="14">
        <f t="shared" si="61"/>
        <v>-6714.6613259668529</v>
      </c>
      <c r="P773" s="14"/>
      <c r="Q773" s="14"/>
      <c r="R773" s="14"/>
      <c r="S773" s="14"/>
    </row>
    <row r="774" spans="1:19">
      <c r="A774" s="11" t="s">
        <v>366</v>
      </c>
      <c r="B774" s="11">
        <v>3714</v>
      </c>
      <c r="C774" s="13" t="s">
        <v>304</v>
      </c>
      <c r="D774" s="13" t="s">
        <v>172</v>
      </c>
      <c r="E774" s="13">
        <v>1666</v>
      </c>
      <c r="F774" s="13">
        <v>16854.733</v>
      </c>
      <c r="G774" s="13">
        <v>21871.965</v>
      </c>
      <c r="H774" s="13">
        <v>15350.813999999995</v>
      </c>
      <c r="I774" s="13">
        <v>37222.778999999995</v>
      </c>
      <c r="J774" s="13">
        <f t="shared" si="60"/>
        <v>-20368.045999999995</v>
      </c>
      <c r="K774" s="13">
        <f t="shared" si="61"/>
        <v>10116.886554621848</v>
      </c>
      <c r="L774" s="13">
        <f t="shared" si="61"/>
        <v>13128.43037214886</v>
      </c>
      <c r="M774" s="13">
        <f t="shared" si="61"/>
        <v>9214.1740696278484</v>
      </c>
      <c r="N774" s="13">
        <f t="shared" si="61"/>
        <v>22342.604441776708</v>
      </c>
      <c r="O774" s="13">
        <f t="shared" si="61"/>
        <v>-12225.717887154859</v>
      </c>
      <c r="P774" s="14"/>
      <c r="Q774" s="14"/>
      <c r="R774" s="14"/>
      <c r="S774" s="14"/>
    </row>
    <row r="775" spans="1:19">
      <c r="A775" t="s">
        <v>366</v>
      </c>
      <c r="B775">
        <v>2506</v>
      </c>
      <c r="C775" s="14" t="s">
        <v>305</v>
      </c>
      <c r="D775" s="14" t="s">
        <v>162</v>
      </c>
      <c r="E775" s="14">
        <v>1354</v>
      </c>
      <c r="F775" s="14">
        <v>0</v>
      </c>
      <c r="G775" s="14">
        <v>0</v>
      </c>
      <c r="H775" s="14">
        <v>143.018</v>
      </c>
      <c r="I775" s="14">
        <v>143.018</v>
      </c>
      <c r="J775" s="14">
        <f t="shared" si="60"/>
        <v>-143.018</v>
      </c>
      <c r="K775" s="14">
        <f t="shared" si="61"/>
        <v>0</v>
      </c>
      <c r="L775" s="14">
        <f t="shared" si="61"/>
        <v>0</v>
      </c>
      <c r="M775" s="14">
        <f t="shared" si="61"/>
        <v>105.62629246676514</v>
      </c>
      <c r="N775" s="14">
        <f t="shared" si="61"/>
        <v>105.62629246676514</v>
      </c>
      <c r="O775" s="14">
        <f t="shared" si="61"/>
        <v>-105.62629246676514</v>
      </c>
      <c r="P775" s="14"/>
      <c r="Q775" s="14"/>
      <c r="R775" s="14"/>
      <c r="S775" s="14"/>
    </row>
    <row r="776" spans="1:19">
      <c r="A776" s="11" t="s">
        <v>366</v>
      </c>
      <c r="B776" s="11">
        <v>5508</v>
      </c>
      <c r="C776" s="13" t="s">
        <v>306</v>
      </c>
      <c r="D776" s="13" t="s">
        <v>184</v>
      </c>
      <c r="E776" s="13">
        <v>1226</v>
      </c>
      <c r="F776" s="13">
        <v>6990.4639999999999</v>
      </c>
      <c r="G776" s="13">
        <v>1880.819</v>
      </c>
      <c r="H776" s="13">
        <v>30974.094999999998</v>
      </c>
      <c r="I776" s="13">
        <v>32854.913999999997</v>
      </c>
      <c r="J776" s="13">
        <f t="shared" si="60"/>
        <v>-25864.449999999997</v>
      </c>
      <c r="K776" s="13">
        <f t="shared" si="61"/>
        <v>5701.8466557911906</v>
      </c>
      <c r="L776" s="13">
        <f t="shared" si="61"/>
        <v>1534.110114192496</v>
      </c>
      <c r="M776" s="13">
        <f t="shared" si="61"/>
        <v>25264.351549755302</v>
      </c>
      <c r="N776" s="13">
        <f t="shared" si="61"/>
        <v>26798.461663947794</v>
      </c>
      <c r="O776" s="13">
        <f t="shared" si="61"/>
        <v>-21096.615008156605</v>
      </c>
      <c r="P776" s="14"/>
      <c r="Q776" s="14"/>
      <c r="R776" s="14"/>
      <c r="S776" s="14"/>
    </row>
    <row r="777" spans="1:19">
      <c r="A777" t="s">
        <v>366</v>
      </c>
      <c r="B777">
        <v>3711</v>
      </c>
      <c r="C777" s="14" t="s">
        <v>307</v>
      </c>
      <c r="D777" s="14" t="s">
        <v>170</v>
      </c>
      <c r="E777" s="14">
        <v>1211</v>
      </c>
      <c r="F777" s="14">
        <v>11960.309999999998</v>
      </c>
      <c r="G777" s="14">
        <v>8608.9359999999997</v>
      </c>
      <c r="H777" s="14">
        <v>22581.626</v>
      </c>
      <c r="I777" s="14">
        <v>31190.561999999998</v>
      </c>
      <c r="J777" s="14">
        <f t="shared" si="60"/>
        <v>-19230.252</v>
      </c>
      <c r="K777" s="14">
        <f t="shared" si="61"/>
        <v>9876.3914120561512</v>
      </c>
      <c r="L777" s="14">
        <f t="shared" si="61"/>
        <v>7108.9479768786123</v>
      </c>
      <c r="M777" s="14">
        <f t="shared" si="61"/>
        <v>18647.090008257637</v>
      </c>
      <c r="N777" s="14">
        <f t="shared" si="61"/>
        <v>25756.037985136249</v>
      </c>
      <c r="O777" s="14">
        <f t="shared" si="61"/>
        <v>-15879.646573080099</v>
      </c>
      <c r="P777" s="14"/>
      <c r="Q777" s="14"/>
      <c r="R777" s="14"/>
      <c r="S777" s="14"/>
    </row>
    <row r="778" spans="1:19">
      <c r="A778" s="11" t="s">
        <v>366</v>
      </c>
      <c r="B778" s="11">
        <v>8721</v>
      </c>
      <c r="C778" s="13" t="s">
        <v>308</v>
      </c>
      <c r="D778" s="13" t="s">
        <v>220</v>
      </c>
      <c r="E778" s="13">
        <v>1164</v>
      </c>
      <c r="F778" s="13">
        <v>13437.286</v>
      </c>
      <c r="G778" s="13">
        <v>14167.735999999999</v>
      </c>
      <c r="H778" s="13">
        <v>14584.553</v>
      </c>
      <c r="I778" s="13">
        <v>28752.288999999997</v>
      </c>
      <c r="J778" s="13">
        <f t="shared" si="60"/>
        <v>-15315.002999999997</v>
      </c>
      <c r="K778" s="13">
        <f t="shared" si="61"/>
        <v>11544.060137457045</v>
      </c>
      <c r="L778" s="13">
        <f t="shared" si="61"/>
        <v>12171.594501718213</v>
      </c>
      <c r="M778" s="13">
        <f t="shared" si="61"/>
        <v>12529.68470790378</v>
      </c>
      <c r="N778" s="13">
        <f t="shared" si="61"/>
        <v>24701.279209621989</v>
      </c>
      <c r="O778" s="13">
        <f t="shared" si="61"/>
        <v>-13157.219072164946</v>
      </c>
      <c r="P778" s="14"/>
      <c r="Q778" s="14"/>
      <c r="R778" s="14"/>
      <c r="S778" s="14"/>
    </row>
    <row r="779" spans="1:19">
      <c r="A779" t="s">
        <v>366</v>
      </c>
      <c r="B779">
        <v>4607</v>
      </c>
      <c r="C779" s="14" t="s">
        <v>310</v>
      </c>
      <c r="D779" s="14" t="s">
        <v>178</v>
      </c>
      <c r="E779" s="14">
        <v>1131</v>
      </c>
      <c r="F779" s="14">
        <v>8582.6790000000001</v>
      </c>
      <c r="G779" s="14">
        <v>12097.442999999999</v>
      </c>
      <c r="H779" s="14">
        <v>14344.742999999995</v>
      </c>
      <c r="I779" s="14">
        <v>26442.185999999994</v>
      </c>
      <c r="J779" s="14">
        <f t="shared" si="60"/>
        <v>-17859.506999999994</v>
      </c>
      <c r="K779" s="14">
        <f t="shared" si="61"/>
        <v>7588.575596816976</v>
      </c>
      <c r="L779" s="14">
        <f t="shared" si="61"/>
        <v>10696.236074270557</v>
      </c>
      <c r="M779" s="14">
        <f t="shared" si="61"/>
        <v>12683.238726790445</v>
      </c>
      <c r="N779" s="14">
        <f t="shared" si="61"/>
        <v>23379.474801061006</v>
      </c>
      <c r="O779" s="14">
        <f t="shared" si="61"/>
        <v>-15790.899204244028</v>
      </c>
      <c r="P779" s="14"/>
      <c r="Q779" s="14"/>
      <c r="R779" s="14"/>
      <c r="S779" s="14"/>
    </row>
    <row r="780" spans="1:19">
      <c r="A780" s="11" t="s">
        <v>366</v>
      </c>
      <c r="B780" s="11">
        <v>6513</v>
      </c>
      <c r="C780" s="13" t="s">
        <v>309</v>
      </c>
      <c r="D780" s="13" t="s">
        <v>194</v>
      </c>
      <c r="E780" s="13">
        <v>1119</v>
      </c>
      <c r="F780" s="13">
        <v>9507.7309999999998</v>
      </c>
      <c r="G780" s="13">
        <v>301.11700000000002</v>
      </c>
      <c r="H780" s="13">
        <v>10792.430000000002</v>
      </c>
      <c r="I780" s="13">
        <v>11093.547000000002</v>
      </c>
      <c r="J780" s="13">
        <f t="shared" si="60"/>
        <v>-1585.8160000000025</v>
      </c>
      <c r="K780" s="13">
        <f t="shared" ref="K780:O816" si="62">(F780/$E780)*1000</f>
        <v>8496.6318141197498</v>
      </c>
      <c r="L780" s="13">
        <f t="shared" si="62"/>
        <v>269.09472743521002</v>
      </c>
      <c r="M780" s="13">
        <f t="shared" si="62"/>
        <v>9644.7095621090284</v>
      </c>
      <c r="N780" s="13">
        <f t="shared" si="62"/>
        <v>9913.8042895442377</v>
      </c>
      <c r="O780" s="13">
        <f t="shared" si="62"/>
        <v>-1417.1724754244883</v>
      </c>
      <c r="P780" s="14"/>
      <c r="Q780" s="14"/>
      <c r="R780" s="14"/>
      <c r="S780" s="14"/>
    </row>
    <row r="781" spans="1:19">
      <c r="A781" t="s">
        <v>366</v>
      </c>
      <c r="B781">
        <v>4100</v>
      </c>
      <c r="C781" s="14" t="s">
        <v>311</v>
      </c>
      <c r="D781" s="14" t="s">
        <v>174</v>
      </c>
      <c r="E781" s="14">
        <v>956</v>
      </c>
      <c r="F781" s="14">
        <v>3024.9760000000001</v>
      </c>
      <c r="G781" s="14">
        <v>0</v>
      </c>
      <c r="H781" s="14">
        <v>736.89900000000011</v>
      </c>
      <c r="I781" s="14">
        <v>736.89900000000011</v>
      </c>
      <c r="J781" s="14">
        <f t="shared" si="60"/>
        <v>2288.0770000000002</v>
      </c>
      <c r="K781" s="14">
        <f t="shared" si="62"/>
        <v>3164.2008368200841</v>
      </c>
      <c r="L781" s="14">
        <f t="shared" si="62"/>
        <v>0</v>
      </c>
      <c r="M781" s="14">
        <f t="shared" si="62"/>
        <v>770.81485355648545</v>
      </c>
      <c r="N781" s="14">
        <f t="shared" si="62"/>
        <v>770.81485355648545</v>
      </c>
      <c r="O781" s="14">
        <f t="shared" si="62"/>
        <v>2393.3859832635985</v>
      </c>
      <c r="P781" s="14"/>
      <c r="Q781" s="14"/>
      <c r="R781" s="14"/>
      <c r="S781" s="14"/>
    </row>
    <row r="782" spans="1:19">
      <c r="A782" s="11" t="s">
        <v>366</v>
      </c>
      <c r="B782" s="11">
        <v>5604</v>
      </c>
      <c r="C782" s="13" t="s">
        <v>312</v>
      </c>
      <c r="D782" s="13" t="s">
        <v>185</v>
      </c>
      <c r="E782" s="13">
        <v>928</v>
      </c>
      <c r="F782" s="13">
        <v>1608.248</v>
      </c>
      <c r="G782" s="13">
        <v>77.873000000000005</v>
      </c>
      <c r="H782" s="13">
        <v>23364.914999999997</v>
      </c>
      <c r="I782" s="13">
        <v>23442.787999999997</v>
      </c>
      <c r="J782" s="13">
        <f t="shared" si="60"/>
        <v>-21834.539999999997</v>
      </c>
      <c r="K782" s="13">
        <f t="shared" si="62"/>
        <v>1733.0258620689656</v>
      </c>
      <c r="L782" s="13">
        <f t="shared" si="62"/>
        <v>83.914870689655189</v>
      </c>
      <c r="M782" s="13">
        <f t="shared" si="62"/>
        <v>25177.710129310341</v>
      </c>
      <c r="N782" s="13">
        <f t="shared" si="62"/>
        <v>25261.624999999996</v>
      </c>
      <c r="O782" s="13">
        <f t="shared" si="62"/>
        <v>-23528.599137931033</v>
      </c>
      <c r="P782" s="14"/>
      <c r="Q782" s="14"/>
      <c r="R782" s="14"/>
      <c r="S782" s="14"/>
    </row>
    <row r="783" spans="1:19">
      <c r="A783" t="s">
        <v>366</v>
      </c>
      <c r="B783">
        <v>6612</v>
      </c>
      <c r="C783" s="14" t="s">
        <v>314</v>
      </c>
      <c r="D783" s="14" t="s">
        <v>200</v>
      </c>
      <c r="E783" s="14">
        <v>867</v>
      </c>
      <c r="F783" s="14">
        <v>9628.8979999999992</v>
      </c>
      <c r="G783" s="14">
        <v>5732.0720000000001</v>
      </c>
      <c r="H783" s="14">
        <v>26408.352999999999</v>
      </c>
      <c r="I783" s="14">
        <v>32140.424999999999</v>
      </c>
      <c r="J783" s="14">
        <f t="shared" si="60"/>
        <v>-22511.527000000002</v>
      </c>
      <c r="K783" s="14">
        <f t="shared" si="62"/>
        <v>11105.99538638985</v>
      </c>
      <c r="L783" s="14">
        <f t="shared" si="62"/>
        <v>6611.3863898500576</v>
      </c>
      <c r="M783" s="14">
        <f t="shared" si="62"/>
        <v>30459.461361014994</v>
      </c>
      <c r="N783" s="14">
        <f t="shared" si="62"/>
        <v>37070.847750865047</v>
      </c>
      <c r="O783" s="14">
        <f t="shared" si="62"/>
        <v>-25964.852364475202</v>
      </c>
      <c r="P783" s="14"/>
      <c r="Q783" s="14"/>
      <c r="R783" s="14"/>
      <c r="S783" s="14"/>
    </row>
    <row r="784" spans="1:19">
      <c r="A784" s="11" t="s">
        <v>366</v>
      </c>
      <c r="B784" s="11">
        <v>3709</v>
      </c>
      <c r="C784" s="13" t="s">
        <v>313</v>
      </c>
      <c r="D784" s="13" t="s">
        <v>168</v>
      </c>
      <c r="E784" s="13">
        <v>840</v>
      </c>
      <c r="F784" s="13">
        <v>6078.9359999999997</v>
      </c>
      <c r="G784" s="13">
        <v>5968.8419999999996</v>
      </c>
      <c r="H784" s="13">
        <v>12241.153999999999</v>
      </c>
      <c r="I784" s="13">
        <v>18209.995999999999</v>
      </c>
      <c r="J784" s="13">
        <f t="shared" si="60"/>
        <v>-12131.06</v>
      </c>
      <c r="K784" s="13">
        <f t="shared" si="62"/>
        <v>7236.8285714285712</v>
      </c>
      <c r="L784" s="13">
        <f t="shared" si="62"/>
        <v>7105.7642857142846</v>
      </c>
      <c r="M784" s="13">
        <f t="shared" si="62"/>
        <v>14572.80238095238</v>
      </c>
      <c r="N784" s="13">
        <f t="shared" si="62"/>
        <v>21678.566666666666</v>
      </c>
      <c r="O784" s="13">
        <f t="shared" si="62"/>
        <v>-14441.738095238094</v>
      </c>
      <c r="P784" s="14"/>
      <c r="Q784" s="14"/>
      <c r="R784" s="14"/>
      <c r="S784" s="14"/>
    </row>
    <row r="785" spans="1:19">
      <c r="A785" t="s">
        <v>366</v>
      </c>
      <c r="B785">
        <v>8710</v>
      </c>
      <c r="C785" s="14" t="s">
        <v>315</v>
      </c>
      <c r="D785" s="14" t="s">
        <v>215</v>
      </c>
      <c r="E785" s="14">
        <v>818</v>
      </c>
      <c r="F785" s="14">
        <v>8659.1650000000009</v>
      </c>
      <c r="G785" s="14">
        <v>330.69499999999999</v>
      </c>
      <c r="H785" s="14">
        <v>29821.521999999997</v>
      </c>
      <c r="I785" s="14">
        <v>30152.216999999997</v>
      </c>
      <c r="J785" s="14">
        <f t="shared" si="60"/>
        <v>-21493.051999999996</v>
      </c>
      <c r="K785" s="14">
        <f t="shared" si="62"/>
        <v>10585.776283618583</v>
      </c>
      <c r="L785" s="14">
        <f t="shared" si="62"/>
        <v>404.27261613691928</v>
      </c>
      <c r="M785" s="14">
        <f t="shared" si="62"/>
        <v>36456.628361858187</v>
      </c>
      <c r="N785" s="14">
        <f t="shared" si="62"/>
        <v>36860.900977995108</v>
      </c>
      <c r="O785" s="14">
        <f t="shared" si="62"/>
        <v>-26275.124694376522</v>
      </c>
      <c r="P785" s="14"/>
      <c r="Q785" s="14"/>
      <c r="R785" s="14"/>
      <c r="S785" s="14"/>
    </row>
    <row r="786" spans="1:19">
      <c r="A786" s="11" t="s">
        <v>366</v>
      </c>
      <c r="B786" s="11">
        <v>8508</v>
      </c>
      <c r="C786" s="13" t="s">
        <v>316</v>
      </c>
      <c r="D786" s="13" t="s">
        <v>210</v>
      </c>
      <c r="E786" s="13">
        <v>814</v>
      </c>
      <c r="F786" s="13">
        <v>1433.3869999999999</v>
      </c>
      <c r="G786" s="13">
        <v>457.00599999999997</v>
      </c>
      <c r="H786" s="13">
        <v>3606.7750000000005</v>
      </c>
      <c r="I786" s="13">
        <v>4063.7810000000004</v>
      </c>
      <c r="J786" s="13">
        <f t="shared" si="60"/>
        <v>-2630.3940000000002</v>
      </c>
      <c r="K786" s="13">
        <f t="shared" si="62"/>
        <v>1760.9176904176904</v>
      </c>
      <c r="L786" s="13">
        <f t="shared" si="62"/>
        <v>561.43243243243239</v>
      </c>
      <c r="M786" s="13">
        <f t="shared" si="62"/>
        <v>4430.9275184275193</v>
      </c>
      <c r="N786" s="13">
        <f t="shared" si="62"/>
        <v>4992.3599508599509</v>
      </c>
      <c r="O786" s="13">
        <f t="shared" si="62"/>
        <v>-3231.4422604422607</v>
      </c>
      <c r="P786" s="14"/>
      <c r="Q786" s="14"/>
      <c r="R786" s="14"/>
      <c r="S786" s="14"/>
    </row>
    <row r="787" spans="1:19">
      <c r="A787" t="s">
        <v>366</v>
      </c>
      <c r="B787">
        <v>6515</v>
      </c>
      <c r="C787" s="14" t="s">
        <v>318</v>
      </c>
      <c r="D787" s="14" t="s">
        <v>195</v>
      </c>
      <c r="E787" s="14">
        <v>704</v>
      </c>
      <c r="F787" s="14">
        <v>-163.76</v>
      </c>
      <c r="G787" s="14">
        <v>585.86599999999999</v>
      </c>
      <c r="H787" s="14">
        <v>4446.9740000000002</v>
      </c>
      <c r="I787" s="14">
        <v>5032.84</v>
      </c>
      <c r="J787" s="14">
        <f t="shared" si="60"/>
        <v>-5196.6000000000004</v>
      </c>
      <c r="K787" s="14">
        <f t="shared" si="62"/>
        <v>-232.61363636363635</v>
      </c>
      <c r="L787" s="14">
        <f t="shared" si="62"/>
        <v>832.19602272727263</v>
      </c>
      <c r="M787" s="14">
        <f t="shared" si="62"/>
        <v>6316.724431818182</v>
      </c>
      <c r="N787" s="14">
        <f t="shared" si="62"/>
        <v>7148.920454545455</v>
      </c>
      <c r="O787" s="14">
        <f t="shared" si="62"/>
        <v>-7381.534090909091</v>
      </c>
      <c r="P787" s="14"/>
      <c r="Q787" s="14"/>
      <c r="R787" s="14"/>
      <c r="S787" s="14"/>
    </row>
    <row r="788" spans="1:19">
      <c r="A788" s="11" t="s">
        <v>366</v>
      </c>
      <c r="B788" s="11">
        <v>8722</v>
      </c>
      <c r="C788" s="13" t="s">
        <v>317</v>
      </c>
      <c r="D788" s="13" t="s">
        <v>221</v>
      </c>
      <c r="E788" s="13">
        <v>694</v>
      </c>
      <c r="F788" s="13">
        <v>0</v>
      </c>
      <c r="G788" s="13">
        <v>1234.067</v>
      </c>
      <c r="H788" s="13">
        <v>3344.4470000000001</v>
      </c>
      <c r="I788" s="13">
        <v>4578.5140000000001</v>
      </c>
      <c r="J788" s="13">
        <f t="shared" si="60"/>
        <v>-4578.5140000000001</v>
      </c>
      <c r="K788" s="13">
        <f t="shared" si="62"/>
        <v>0</v>
      </c>
      <c r="L788" s="13">
        <f t="shared" si="62"/>
        <v>1778.1945244956771</v>
      </c>
      <c r="M788" s="13">
        <f t="shared" si="62"/>
        <v>4819.0878962536026</v>
      </c>
      <c r="N788" s="13">
        <f t="shared" si="62"/>
        <v>6597.2824207492795</v>
      </c>
      <c r="O788" s="13">
        <f t="shared" si="62"/>
        <v>-6597.2824207492795</v>
      </c>
      <c r="P788" s="14"/>
      <c r="Q788" s="14"/>
      <c r="R788" s="14"/>
      <c r="S788" s="14"/>
    </row>
    <row r="789" spans="1:19">
      <c r="A789" t="s">
        <v>366</v>
      </c>
      <c r="B789">
        <v>3511</v>
      </c>
      <c r="C789" s="14" t="s">
        <v>320</v>
      </c>
      <c r="D789" s="14" t="s">
        <v>166</v>
      </c>
      <c r="E789" s="14">
        <v>687</v>
      </c>
      <c r="F789" s="14">
        <v>16233.23</v>
      </c>
      <c r="G789" s="14">
        <v>82.710999999999999</v>
      </c>
      <c r="H789" s="14">
        <v>58720.34599999999</v>
      </c>
      <c r="I789" s="14">
        <v>58803.056999999993</v>
      </c>
      <c r="J789" s="14">
        <f t="shared" si="60"/>
        <v>-42569.82699999999</v>
      </c>
      <c r="K789" s="14">
        <f t="shared" si="62"/>
        <v>23629.155749636098</v>
      </c>
      <c r="L789" s="14">
        <f t="shared" si="62"/>
        <v>120.39446870451236</v>
      </c>
      <c r="M789" s="14">
        <f t="shared" si="62"/>
        <v>85473.574963609877</v>
      </c>
      <c r="N789" s="14">
        <f t="shared" si="62"/>
        <v>85593.969432314392</v>
      </c>
      <c r="O789" s="14">
        <f t="shared" si="62"/>
        <v>-61964.813682678294</v>
      </c>
      <c r="P789" s="14"/>
      <c r="Q789" s="14"/>
      <c r="R789" s="14"/>
      <c r="S789" s="14"/>
    </row>
    <row r="790" spans="1:19">
      <c r="A790" s="11" t="s">
        <v>366</v>
      </c>
      <c r="B790" s="11">
        <v>3811</v>
      </c>
      <c r="C790" s="13" t="s">
        <v>322</v>
      </c>
      <c r="D790" s="13" t="s">
        <v>173</v>
      </c>
      <c r="E790" s="13">
        <v>665</v>
      </c>
      <c r="F790" s="13">
        <v>2217.953</v>
      </c>
      <c r="G790" s="13">
        <v>9621.9670000000006</v>
      </c>
      <c r="H790" s="13">
        <v>11251.364999999998</v>
      </c>
      <c r="I790" s="13">
        <v>20873.331999999999</v>
      </c>
      <c r="J790" s="13">
        <f t="shared" si="60"/>
        <v>-18655.378999999997</v>
      </c>
      <c r="K790" s="13">
        <f t="shared" si="62"/>
        <v>3335.2676691729321</v>
      </c>
      <c r="L790" s="13">
        <f t="shared" si="62"/>
        <v>14469.123308270679</v>
      </c>
      <c r="M790" s="13">
        <f t="shared" si="62"/>
        <v>16919.345864661649</v>
      </c>
      <c r="N790" s="13">
        <f t="shared" si="62"/>
        <v>31388.469172932328</v>
      </c>
      <c r="O790" s="13">
        <f t="shared" si="62"/>
        <v>-28053.201503759392</v>
      </c>
      <c r="P790" s="14"/>
      <c r="Q790" s="14"/>
      <c r="R790" s="14"/>
      <c r="S790" s="14"/>
    </row>
    <row r="791" spans="1:19">
      <c r="A791" t="s">
        <v>366</v>
      </c>
      <c r="B791">
        <v>7502</v>
      </c>
      <c r="C791" s="14" t="s">
        <v>319</v>
      </c>
      <c r="D791" s="14" t="s">
        <v>205</v>
      </c>
      <c r="E791" s="14">
        <v>665</v>
      </c>
      <c r="F791" s="14">
        <v>0</v>
      </c>
      <c r="G791" s="14">
        <v>0</v>
      </c>
      <c r="H791" s="14">
        <v>2411.1620000000003</v>
      </c>
      <c r="I791" s="14">
        <v>2411.1620000000003</v>
      </c>
      <c r="J791" s="14">
        <f t="shared" si="60"/>
        <v>-2411.1620000000003</v>
      </c>
      <c r="K791" s="14">
        <f t="shared" si="62"/>
        <v>0</v>
      </c>
      <c r="L791" s="14">
        <f t="shared" si="62"/>
        <v>0</v>
      </c>
      <c r="M791" s="14">
        <f t="shared" si="62"/>
        <v>3625.807518796993</v>
      </c>
      <c r="N791" s="14">
        <f t="shared" si="62"/>
        <v>3625.807518796993</v>
      </c>
      <c r="O791" s="14">
        <f t="shared" si="62"/>
        <v>-3625.807518796993</v>
      </c>
      <c r="P791" s="14"/>
      <c r="Q791" s="14"/>
      <c r="R791" s="14"/>
      <c r="S791" s="14"/>
    </row>
    <row r="792" spans="1:19">
      <c r="A792" s="11" t="s">
        <v>366</v>
      </c>
      <c r="B792" s="11">
        <v>8509</v>
      </c>
      <c r="C792" s="13" t="s">
        <v>321</v>
      </c>
      <c r="D792" s="13" t="s">
        <v>211</v>
      </c>
      <c r="E792" s="13">
        <v>641</v>
      </c>
      <c r="F792" s="13">
        <v>25356.746999999999</v>
      </c>
      <c r="G792" s="13">
        <v>1517.8209999999999</v>
      </c>
      <c r="H792" s="13">
        <v>29046.462000000007</v>
      </c>
      <c r="I792" s="13">
        <v>30564.283000000007</v>
      </c>
      <c r="J792" s="13">
        <f t="shared" si="60"/>
        <v>-5207.5360000000073</v>
      </c>
      <c r="K792" s="13">
        <f t="shared" si="62"/>
        <v>39558.107644305768</v>
      </c>
      <c r="L792" s="13">
        <f t="shared" si="62"/>
        <v>2367.8954758190325</v>
      </c>
      <c r="M792" s="13">
        <f t="shared" si="62"/>
        <v>45314.293291731679</v>
      </c>
      <c r="N792" s="13">
        <f t="shared" si="62"/>
        <v>47682.18876755071</v>
      </c>
      <c r="O792" s="13">
        <f t="shared" si="62"/>
        <v>-8124.0811232449414</v>
      </c>
      <c r="P792" s="14"/>
      <c r="Q792" s="14"/>
      <c r="R792" s="14"/>
      <c r="S792" s="14"/>
    </row>
    <row r="793" spans="1:19">
      <c r="A793" t="s">
        <v>366</v>
      </c>
      <c r="B793">
        <v>8720</v>
      </c>
      <c r="C793" s="14" t="s">
        <v>323</v>
      </c>
      <c r="D793" s="14" t="s">
        <v>219</v>
      </c>
      <c r="E793" s="14">
        <v>576</v>
      </c>
      <c r="F793" s="14">
        <v>8813.6850000000013</v>
      </c>
      <c r="G793" s="14">
        <v>248.64</v>
      </c>
      <c r="H793" s="14">
        <v>24047.776999999995</v>
      </c>
      <c r="I793" s="14">
        <v>24296.416999999994</v>
      </c>
      <c r="J793" s="14">
        <f t="shared" si="60"/>
        <v>-15482.731999999993</v>
      </c>
      <c r="K793" s="14">
        <f t="shared" si="62"/>
        <v>15301.536458333336</v>
      </c>
      <c r="L793" s="14">
        <f t="shared" si="62"/>
        <v>431.66666666666663</v>
      </c>
      <c r="M793" s="14">
        <f t="shared" si="62"/>
        <v>41749.612847222212</v>
      </c>
      <c r="N793" s="14">
        <f t="shared" si="62"/>
        <v>42181.279513888883</v>
      </c>
      <c r="O793" s="14">
        <f t="shared" si="62"/>
        <v>-26879.743055555544</v>
      </c>
      <c r="P793" s="14"/>
      <c r="Q793" s="14"/>
      <c r="R793" s="14"/>
      <c r="S793" s="14"/>
    </row>
    <row r="794" spans="1:19">
      <c r="A794" s="11" t="s">
        <v>366</v>
      </c>
      <c r="B794" s="11">
        <v>8719</v>
      </c>
      <c r="C794" s="13" t="s">
        <v>325</v>
      </c>
      <c r="D794" s="13" t="s">
        <v>218</v>
      </c>
      <c r="E794" s="13">
        <v>525</v>
      </c>
      <c r="F794" s="13">
        <v>20467.024999999998</v>
      </c>
      <c r="G794" s="13">
        <v>715.30600000000004</v>
      </c>
      <c r="H794" s="13">
        <v>11742.843000000001</v>
      </c>
      <c r="I794" s="13">
        <v>12458.149000000001</v>
      </c>
      <c r="J794" s="13">
        <f t="shared" si="60"/>
        <v>8008.8759999999966</v>
      </c>
      <c r="K794" s="13">
        <f t="shared" si="62"/>
        <v>38984.809523809519</v>
      </c>
      <c r="L794" s="13">
        <f t="shared" si="62"/>
        <v>1362.4876190476191</v>
      </c>
      <c r="M794" s="13">
        <f t="shared" si="62"/>
        <v>22367.320000000003</v>
      </c>
      <c r="N794" s="13">
        <f t="shared" si="62"/>
        <v>23729.807619047624</v>
      </c>
      <c r="O794" s="13">
        <f t="shared" si="62"/>
        <v>15255.001904761897</v>
      </c>
      <c r="P794" s="14"/>
      <c r="Q794" s="14"/>
      <c r="R794" s="14"/>
      <c r="S794" s="14"/>
    </row>
    <row r="795" spans="1:19">
      <c r="A795" t="s">
        <v>366</v>
      </c>
      <c r="B795">
        <v>6709</v>
      </c>
      <c r="C795" s="14" t="s">
        <v>324</v>
      </c>
      <c r="D795" s="14" t="s">
        <v>202</v>
      </c>
      <c r="E795" s="14">
        <v>506</v>
      </c>
      <c r="F795" s="14">
        <v>5911.83</v>
      </c>
      <c r="G795" s="14">
        <v>0</v>
      </c>
      <c r="H795" s="14">
        <v>27415.588</v>
      </c>
      <c r="I795" s="14">
        <v>27415.588</v>
      </c>
      <c r="J795" s="14">
        <f t="shared" si="60"/>
        <v>-21503.758000000002</v>
      </c>
      <c r="K795" s="14">
        <f t="shared" si="62"/>
        <v>11683.458498023714</v>
      </c>
      <c r="L795" s="14">
        <f t="shared" si="62"/>
        <v>0</v>
      </c>
      <c r="M795" s="14">
        <f t="shared" si="62"/>
        <v>54181.003952569168</v>
      </c>
      <c r="N795" s="14">
        <f t="shared" si="62"/>
        <v>54181.003952569168</v>
      </c>
      <c r="O795" s="14">
        <f t="shared" si="62"/>
        <v>-42497.545454545463</v>
      </c>
      <c r="P795" s="14"/>
      <c r="Q795" s="14"/>
      <c r="R795" s="14"/>
      <c r="S795" s="14"/>
    </row>
    <row r="796" spans="1:19">
      <c r="A796" s="11" t="s">
        <v>366</v>
      </c>
      <c r="B796" s="11">
        <v>5609</v>
      </c>
      <c r="C796" s="13" t="s">
        <v>327</v>
      </c>
      <c r="D796" s="13" t="s">
        <v>186</v>
      </c>
      <c r="E796" s="13">
        <v>483</v>
      </c>
      <c r="F796" s="13">
        <v>3007.4430000000002</v>
      </c>
      <c r="G796" s="13">
        <v>7198.1479999999992</v>
      </c>
      <c r="H796" s="13">
        <v>6963.0810000000001</v>
      </c>
      <c r="I796" s="13">
        <v>14161.228999999999</v>
      </c>
      <c r="J796" s="13">
        <f t="shared" si="60"/>
        <v>-11153.786</v>
      </c>
      <c r="K796" s="13">
        <f t="shared" si="62"/>
        <v>6226.5900621118017</v>
      </c>
      <c r="L796" s="13">
        <f t="shared" si="62"/>
        <v>14902.997929606623</v>
      </c>
      <c r="M796" s="13">
        <f t="shared" si="62"/>
        <v>14416.316770186337</v>
      </c>
      <c r="N796" s="13">
        <f t="shared" si="62"/>
        <v>29319.314699792958</v>
      </c>
      <c r="O796" s="13">
        <f t="shared" si="62"/>
        <v>-23092.72463768116</v>
      </c>
      <c r="P796" s="14"/>
      <c r="Q796" s="14"/>
      <c r="R796" s="14"/>
      <c r="S796" s="14"/>
    </row>
    <row r="797" spans="1:19">
      <c r="A797" t="s">
        <v>366</v>
      </c>
      <c r="B797">
        <v>6607</v>
      </c>
      <c r="C797" s="14" t="s">
        <v>326</v>
      </c>
      <c r="D797" s="14" t="s">
        <v>198</v>
      </c>
      <c r="E797" s="14">
        <v>483</v>
      </c>
      <c r="F797" s="14">
        <v>51881.478000000003</v>
      </c>
      <c r="G797" s="14">
        <v>23767.837999999996</v>
      </c>
      <c r="H797" s="14">
        <v>40646.400999999998</v>
      </c>
      <c r="I797" s="14">
        <v>64414.238999999994</v>
      </c>
      <c r="J797" s="14">
        <f t="shared" si="60"/>
        <v>-12532.760999999991</v>
      </c>
      <c r="K797" s="14">
        <f t="shared" si="62"/>
        <v>107415.06832298137</v>
      </c>
      <c r="L797" s="14">
        <f t="shared" si="62"/>
        <v>49208.774327122141</v>
      </c>
      <c r="M797" s="14">
        <f t="shared" si="62"/>
        <v>84154.039337474111</v>
      </c>
      <c r="N797" s="14">
        <f t="shared" si="62"/>
        <v>133362.81366459627</v>
      </c>
      <c r="O797" s="14">
        <f t="shared" si="62"/>
        <v>-25947.745341614889</v>
      </c>
      <c r="P797" s="14"/>
      <c r="Q797" s="14"/>
      <c r="R797" s="14"/>
      <c r="S797" s="14"/>
    </row>
    <row r="798" spans="1:19">
      <c r="A798" s="11" t="s">
        <v>366</v>
      </c>
      <c r="B798" s="11">
        <v>6601</v>
      </c>
      <c r="C798" s="13" t="s">
        <v>328</v>
      </c>
      <c r="D798" s="13" t="s">
        <v>196</v>
      </c>
      <c r="E798" s="13">
        <v>449</v>
      </c>
      <c r="F798" s="13">
        <v>5000</v>
      </c>
      <c r="G798" s="13">
        <v>0</v>
      </c>
      <c r="H798" s="13">
        <v>2581.241</v>
      </c>
      <c r="I798" s="13">
        <v>2581.241</v>
      </c>
      <c r="J798" s="13">
        <f t="shared" si="60"/>
        <v>2418.759</v>
      </c>
      <c r="K798" s="13">
        <f t="shared" si="62"/>
        <v>11135.857461024498</v>
      </c>
      <c r="L798" s="13">
        <f t="shared" si="62"/>
        <v>0</v>
      </c>
      <c r="M798" s="13">
        <f t="shared" si="62"/>
        <v>5748.8663697104685</v>
      </c>
      <c r="N798" s="13">
        <f t="shared" si="62"/>
        <v>5748.8663697104685</v>
      </c>
      <c r="O798" s="13">
        <f t="shared" si="62"/>
        <v>5386.9910913140311</v>
      </c>
      <c r="P798" s="14"/>
      <c r="Q798" s="14"/>
      <c r="R798" s="14"/>
      <c r="S798" s="14"/>
    </row>
    <row r="799" spans="1:19">
      <c r="A799" t="s">
        <v>366</v>
      </c>
      <c r="B799">
        <v>4911</v>
      </c>
      <c r="C799" s="14" t="s">
        <v>329</v>
      </c>
      <c r="D799" s="14" t="s">
        <v>182</v>
      </c>
      <c r="E799" s="14">
        <v>424</v>
      </c>
      <c r="F799" s="14">
        <v>7823.9520000000002</v>
      </c>
      <c r="G799" s="14">
        <v>2606.0860000000002</v>
      </c>
      <c r="H799" s="14">
        <v>3779.5380000000005</v>
      </c>
      <c r="I799" s="14">
        <v>6385.6240000000007</v>
      </c>
      <c r="J799" s="14">
        <f t="shared" si="60"/>
        <v>1438.3279999999995</v>
      </c>
      <c r="K799" s="14">
        <f t="shared" si="62"/>
        <v>18452.716981132078</v>
      </c>
      <c r="L799" s="14">
        <f t="shared" si="62"/>
        <v>6146.4292452830196</v>
      </c>
      <c r="M799" s="14">
        <f t="shared" si="62"/>
        <v>8914.0047169811332</v>
      </c>
      <c r="N799" s="14">
        <f t="shared" si="62"/>
        <v>15060.433962264153</v>
      </c>
      <c r="O799" s="14">
        <f t="shared" si="62"/>
        <v>3392.2830188679236</v>
      </c>
      <c r="P799" s="14"/>
      <c r="Q799" s="14"/>
      <c r="R799" s="14"/>
      <c r="S799" s="14"/>
    </row>
    <row r="800" spans="1:19">
      <c r="A800" s="11" t="s">
        <v>366</v>
      </c>
      <c r="B800" s="11">
        <v>5612</v>
      </c>
      <c r="C800" s="13" t="s">
        <v>330</v>
      </c>
      <c r="D800" s="13" t="s">
        <v>188</v>
      </c>
      <c r="E800" s="13">
        <v>384</v>
      </c>
      <c r="F800" s="13">
        <v>6334.2079999999996</v>
      </c>
      <c r="G800" s="13">
        <v>506.53900000000004</v>
      </c>
      <c r="H800" s="13">
        <v>29921.877</v>
      </c>
      <c r="I800" s="13">
        <v>30428.416000000001</v>
      </c>
      <c r="J800" s="13">
        <f t="shared" si="60"/>
        <v>-24094.208000000002</v>
      </c>
      <c r="K800" s="13">
        <f t="shared" si="62"/>
        <v>16495.333333333332</v>
      </c>
      <c r="L800" s="13">
        <f t="shared" si="62"/>
        <v>1319.1119791666667</v>
      </c>
      <c r="M800" s="13">
        <f t="shared" si="62"/>
        <v>77921.5546875</v>
      </c>
      <c r="N800" s="13">
        <f t="shared" si="62"/>
        <v>79240.666666666672</v>
      </c>
      <c r="O800" s="13">
        <f t="shared" si="62"/>
        <v>-62745.333333333343</v>
      </c>
      <c r="P800" s="14"/>
      <c r="Q800" s="14"/>
      <c r="R800" s="14"/>
      <c r="S800" s="14"/>
    </row>
    <row r="801" spans="1:19">
      <c r="A801" t="s">
        <v>366</v>
      </c>
      <c r="B801">
        <v>6602</v>
      </c>
      <c r="C801" s="14" t="s">
        <v>331</v>
      </c>
      <c r="D801" s="14" t="s">
        <v>197</v>
      </c>
      <c r="E801" s="14">
        <v>369</v>
      </c>
      <c r="F801" s="14">
        <v>8229.1569999999992</v>
      </c>
      <c r="G801" s="14">
        <v>1507.1660000000002</v>
      </c>
      <c r="H801" s="14">
        <v>12265.047999999999</v>
      </c>
      <c r="I801" s="14">
        <v>13772.214</v>
      </c>
      <c r="J801" s="14">
        <f t="shared" si="60"/>
        <v>-5543.0570000000007</v>
      </c>
      <c r="K801" s="14">
        <f t="shared" si="62"/>
        <v>22301.238482384822</v>
      </c>
      <c r="L801" s="14">
        <f t="shared" si="62"/>
        <v>4084.4607046070464</v>
      </c>
      <c r="M801" s="14">
        <f t="shared" si="62"/>
        <v>33238.612466124658</v>
      </c>
      <c r="N801" s="14">
        <f t="shared" si="62"/>
        <v>37323.07317073171</v>
      </c>
      <c r="O801" s="14">
        <f t="shared" si="62"/>
        <v>-15021.834688346886</v>
      </c>
      <c r="P801" s="14"/>
      <c r="Q801" s="14"/>
      <c r="R801" s="14"/>
      <c r="S801" s="14"/>
    </row>
    <row r="802" spans="1:19">
      <c r="A802" s="11" t="s">
        <v>366</v>
      </c>
      <c r="B802" s="11">
        <v>8610</v>
      </c>
      <c r="C802" s="13" t="s">
        <v>332</v>
      </c>
      <c r="D802" s="13" t="s">
        <v>212</v>
      </c>
      <c r="E802" s="13">
        <v>261</v>
      </c>
      <c r="F802" s="13">
        <v>10293.351000000001</v>
      </c>
      <c r="G802" s="13">
        <v>2803.576</v>
      </c>
      <c r="H802" s="13">
        <v>11897.055000000002</v>
      </c>
      <c r="I802" s="13">
        <v>14700.631000000001</v>
      </c>
      <c r="J802" s="13">
        <f t="shared" si="60"/>
        <v>-4407.2800000000007</v>
      </c>
      <c r="K802" s="13">
        <f t="shared" si="62"/>
        <v>39438.126436781611</v>
      </c>
      <c r="L802" s="13">
        <f t="shared" si="62"/>
        <v>10741.670498084291</v>
      </c>
      <c r="M802" s="13">
        <f t="shared" si="62"/>
        <v>45582.586206896558</v>
      </c>
      <c r="N802" s="13">
        <f t="shared" si="62"/>
        <v>56324.256704980849</v>
      </c>
      <c r="O802" s="13">
        <f t="shared" si="62"/>
        <v>-16886.130268199235</v>
      </c>
      <c r="P802" s="14"/>
      <c r="Q802" s="14"/>
      <c r="R802" s="14"/>
      <c r="S802" s="14"/>
    </row>
    <row r="803" spans="1:19">
      <c r="A803" t="s">
        <v>366</v>
      </c>
      <c r="B803">
        <v>4604</v>
      </c>
      <c r="C803" s="14" t="s">
        <v>333</v>
      </c>
      <c r="D803" s="14" t="s">
        <v>177</v>
      </c>
      <c r="E803" s="14">
        <v>255</v>
      </c>
      <c r="F803" s="14">
        <v>4610.9840000000004</v>
      </c>
      <c r="G803" s="14">
        <v>1649.6849999999999</v>
      </c>
      <c r="H803" s="14">
        <v>4945.8740000000007</v>
      </c>
      <c r="I803" s="14">
        <v>6595.5590000000011</v>
      </c>
      <c r="J803" s="14">
        <f t="shared" si="60"/>
        <v>-1984.5750000000007</v>
      </c>
      <c r="K803" s="14">
        <f t="shared" si="62"/>
        <v>18082.290196078433</v>
      </c>
      <c r="L803" s="14">
        <f t="shared" si="62"/>
        <v>6469.3529411764712</v>
      </c>
      <c r="M803" s="14">
        <f t="shared" si="62"/>
        <v>19395.584313725492</v>
      </c>
      <c r="N803" s="14">
        <f t="shared" si="62"/>
        <v>25864.937254901964</v>
      </c>
      <c r="O803" s="14">
        <f t="shared" si="62"/>
        <v>-7782.6470588235325</v>
      </c>
      <c r="P803" s="14"/>
      <c r="Q803" s="14"/>
      <c r="R803" s="14"/>
      <c r="S803" s="14"/>
    </row>
    <row r="804" spans="1:19">
      <c r="A804" s="11" t="s">
        <v>366</v>
      </c>
      <c r="B804" s="11">
        <v>1606</v>
      </c>
      <c r="C804" s="13" t="s">
        <v>334</v>
      </c>
      <c r="D804" s="13" t="s">
        <v>159</v>
      </c>
      <c r="E804" s="13">
        <v>244</v>
      </c>
      <c r="F804" s="13">
        <v>0</v>
      </c>
      <c r="G804" s="13">
        <v>0</v>
      </c>
      <c r="H804" s="13">
        <v>1948.864</v>
      </c>
      <c r="I804" s="13">
        <v>1948.864</v>
      </c>
      <c r="J804" s="13">
        <f t="shared" si="60"/>
        <v>-1948.864</v>
      </c>
      <c r="K804" s="13">
        <f t="shared" si="62"/>
        <v>0</v>
      </c>
      <c r="L804" s="13">
        <f t="shared" si="62"/>
        <v>0</v>
      </c>
      <c r="M804" s="13">
        <f t="shared" si="62"/>
        <v>7987.1475409836066</v>
      </c>
      <c r="N804" s="13">
        <f t="shared" si="62"/>
        <v>7987.1475409836066</v>
      </c>
      <c r="O804" s="13">
        <f t="shared" si="62"/>
        <v>-7987.1475409836066</v>
      </c>
      <c r="P804" s="14"/>
      <c r="Q804" s="14"/>
      <c r="R804" s="14"/>
      <c r="S804" s="14"/>
    </row>
    <row r="805" spans="1:19">
      <c r="A805" t="s">
        <v>366</v>
      </c>
      <c r="B805">
        <v>4502</v>
      </c>
      <c r="C805" s="14" t="s">
        <v>335</v>
      </c>
      <c r="D805" s="14" t="s">
        <v>176</v>
      </c>
      <c r="E805" s="14">
        <v>233</v>
      </c>
      <c r="F805" s="14">
        <v>350</v>
      </c>
      <c r="G805" s="14">
        <v>57.580999999999996</v>
      </c>
      <c r="H805" s="14">
        <v>3759.9250000000002</v>
      </c>
      <c r="I805" s="14">
        <v>3817.5060000000003</v>
      </c>
      <c r="J805" s="14">
        <f t="shared" si="60"/>
        <v>-3467.5060000000003</v>
      </c>
      <c r="K805" s="14">
        <f t="shared" si="62"/>
        <v>1502.145922746781</v>
      </c>
      <c r="L805" s="14">
        <f t="shared" si="62"/>
        <v>247.12875536480686</v>
      </c>
      <c r="M805" s="14">
        <f t="shared" si="62"/>
        <v>16137.017167381973</v>
      </c>
      <c r="N805" s="14">
        <f t="shared" si="62"/>
        <v>16384.145922746782</v>
      </c>
      <c r="O805" s="14">
        <f t="shared" si="62"/>
        <v>-14882.000000000002</v>
      </c>
      <c r="P805" s="14"/>
      <c r="Q805" s="14"/>
      <c r="R805" s="14"/>
      <c r="S805" s="14"/>
    </row>
    <row r="806" spans="1:19">
      <c r="A806" s="11" t="s">
        <v>366</v>
      </c>
      <c r="B806" s="11">
        <v>4803</v>
      </c>
      <c r="C806" s="13" t="s">
        <v>337</v>
      </c>
      <c r="D806" s="13" t="s">
        <v>179</v>
      </c>
      <c r="E806" s="13">
        <v>215</v>
      </c>
      <c r="F806" s="13">
        <v>1334.9380000000001</v>
      </c>
      <c r="G806" s="13">
        <v>1583.097</v>
      </c>
      <c r="H806" s="13">
        <v>5864.2950000000001</v>
      </c>
      <c r="I806" s="13">
        <v>7447.3919999999998</v>
      </c>
      <c r="J806" s="13">
        <f t="shared" si="60"/>
        <v>-6112.4539999999997</v>
      </c>
      <c r="K806" s="13">
        <f t="shared" si="62"/>
        <v>6209.013953488372</v>
      </c>
      <c r="L806" s="13">
        <f t="shared" si="62"/>
        <v>7363.2418604651166</v>
      </c>
      <c r="M806" s="13">
        <f t="shared" si="62"/>
        <v>27275.79069767442</v>
      </c>
      <c r="N806" s="13">
        <f t="shared" si="62"/>
        <v>34639.03255813953</v>
      </c>
      <c r="O806" s="13">
        <f t="shared" si="62"/>
        <v>-28430.018604651159</v>
      </c>
      <c r="P806" s="14"/>
      <c r="Q806" s="14"/>
      <c r="R806" s="14"/>
      <c r="S806" s="14"/>
    </row>
    <row r="807" spans="1:19">
      <c r="A807" t="s">
        <v>366</v>
      </c>
      <c r="B807">
        <v>5706</v>
      </c>
      <c r="C807" s="14" t="s">
        <v>336</v>
      </c>
      <c r="D807" s="14" t="s">
        <v>189</v>
      </c>
      <c r="E807" s="14">
        <v>204</v>
      </c>
      <c r="F807" s="14">
        <v>0</v>
      </c>
      <c r="G807" s="14">
        <v>0</v>
      </c>
      <c r="H807" s="14">
        <v>2982</v>
      </c>
      <c r="I807" s="14">
        <v>2982</v>
      </c>
      <c r="J807" s="14">
        <f t="shared" si="60"/>
        <v>-2982</v>
      </c>
      <c r="K807" s="14">
        <f t="shared" si="62"/>
        <v>0</v>
      </c>
      <c r="L807" s="14">
        <f t="shared" si="62"/>
        <v>0</v>
      </c>
      <c r="M807" s="14">
        <f t="shared" si="62"/>
        <v>14617.64705882353</v>
      </c>
      <c r="N807" s="14">
        <f t="shared" si="62"/>
        <v>14617.64705882353</v>
      </c>
      <c r="O807" s="14">
        <f t="shared" si="62"/>
        <v>-14617.64705882353</v>
      </c>
      <c r="P807" s="14"/>
      <c r="Q807" s="14"/>
      <c r="R807" s="14"/>
      <c r="S807" s="14"/>
    </row>
    <row r="808" spans="1:19">
      <c r="A808" s="11" t="s">
        <v>366</v>
      </c>
      <c r="B808" s="11">
        <v>4902</v>
      </c>
      <c r="C808" s="13" t="s">
        <v>339</v>
      </c>
      <c r="D808" s="13" t="s">
        <v>181</v>
      </c>
      <c r="E808" s="13">
        <v>109</v>
      </c>
      <c r="F808" s="13">
        <v>0</v>
      </c>
      <c r="G808" s="13">
        <v>13.86</v>
      </c>
      <c r="H808" s="13">
        <v>0</v>
      </c>
      <c r="I808" s="13">
        <v>13.86</v>
      </c>
      <c r="J808" s="13">
        <f t="shared" si="60"/>
        <v>-13.86</v>
      </c>
      <c r="K808" s="13">
        <f t="shared" si="62"/>
        <v>0</v>
      </c>
      <c r="L808" s="13">
        <f t="shared" si="62"/>
        <v>127.15596330275228</v>
      </c>
      <c r="M808" s="13">
        <f t="shared" si="62"/>
        <v>0</v>
      </c>
      <c r="N808" s="13">
        <f t="shared" si="62"/>
        <v>127.15596330275228</v>
      </c>
      <c r="O808" s="13">
        <f t="shared" si="62"/>
        <v>-127.15596330275228</v>
      </c>
      <c r="P808" s="14"/>
      <c r="Q808" s="14"/>
      <c r="R808" s="14"/>
      <c r="S808" s="14"/>
    </row>
    <row r="809" spans="1:19">
      <c r="A809" t="s">
        <v>366</v>
      </c>
      <c r="B809">
        <v>7505</v>
      </c>
      <c r="C809" s="14" t="s">
        <v>340</v>
      </c>
      <c r="D809" s="14" t="s">
        <v>206</v>
      </c>
      <c r="E809" s="14">
        <v>103</v>
      </c>
      <c r="F809" s="14">
        <v>0</v>
      </c>
      <c r="G809" s="14">
        <v>1314</v>
      </c>
      <c r="H809" s="14">
        <v>54337</v>
      </c>
      <c r="I809" s="14">
        <v>55651</v>
      </c>
      <c r="J809" s="14">
        <f t="shared" si="60"/>
        <v>-55651</v>
      </c>
      <c r="K809" s="14">
        <f t="shared" si="62"/>
        <v>0</v>
      </c>
      <c r="L809" s="14">
        <f t="shared" si="62"/>
        <v>12757.281553398059</v>
      </c>
      <c r="M809" s="14">
        <f t="shared" si="62"/>
        <v>527543.68932038837</v>
      </c>
      <c r="N809" s="14">
        <f t="shared" si="62"/>
        <v>540300.97087378637</v>
      </c>
      <c r="O809" s="14">
        <f t="shared" si="62"/>
        <v>-540300.97087378637</v>
      </c>
      <c r="P809" s="14"/>
      <c r="Q809" s="14"/>
      <c r="R809" s="14"/>
      <c r="S809" s="14"/>
    </row>
    <row r="810" spans="1:19">
      <c r="A810" s="11" t="s">
        <v>366</v>
      </c>
      <c r="B810" s="11">
        <v>3713</v>
      </c>
      <c r="C810" s="13" t="s">
        <v>338</v>
      </c>
      <c r="D810" s="13" t="s">
        <v>171</v>
      </c>
      <c r="E810" s="13">
        <v>102</v>
      </c>
      <c r="F810" s="13">
        <v>0</v>
      </c>
      <c r="G810" s="13">
        <v>141</v>
      </c>
      <c r="H810" s="13">
        <v>206</v>
      </c>
      <c r="I810" s="13">
        <v>347</v>
      </c>
      <c r="J810" s="13">
        <f t="shared" si="60"/>
        <v>-347</v>
      </c>
      <c r="K810" s="13">
        <f t="shared" si="62"/>
        <v>0</v>
      </c>
      <c r="L810" s="13">
        <f t="shared" si="62"/>
        <v>1382.3529411764705</v>
      </c>
      <c r="M810" s="13">
        <f t="shared" si="62"/>
        <v>2019.6078431372548</v>
      </c>
      <c r="N810" s="13">
        <f t="shared" si="62"/>
        <v>3401.9607843137255</v>
      </c>
      <c r="O810" s="13">
        <f t="shared" si="62"/>
        <v>-3401.9607843137255</v>
      </c>
      <c r="P810" s="14"/>
      <c r="Q810" s="14"/>
      <c r="R810" s="14"/>
      <c r="S810" s="14"/>
    </row>
    <row r="811" spans="1:19">
      <c r="A811" t="s">
        <v>366</v>
      </c>
      <c r="B811">
        <v>6706</v>
      </c>
      <c r="C811" s="14" t="s">
        <v>341</v>
      </c>
      <c r="D811" s="14" t="s">
        <v>201</v>
      </c>
      <c r="E811" s="14">
        <v>94</v>
      </c>
      <c r="F811" s="14">
        <v>492</v>
      </c>
      <c r="G811" s="14">
        <v>0</v>
      </c>
      <c r="H811" s="14">
        <v>2480</v>
      </c>
      <c r="I811" s="14">
        <v>2480</v>
      </c>
      <c r="J811" s="14">
        <f t="shared" si="60"/>
        <v>-1988</v>
      </c>
      <c r="K811" s="14">
        <f t="shared" si="62"/>
        <v>5234.0425531914898</v>
      </c>
      <c r="L811" s="14">
        <f t="shared" si="62"/>
        <v>0</v>
      </c>
      <c r="M811" s="14">
        <f t="shared" si="62"/>
        <v>26382.978723404256</v>
      </c>
      <c r="N811" s="14">
        <f t="shared" si="62"/>
        <v>26382.978723404256</v>
      </c>
      <c r="O811" s="14">
        <f t="shared" si="62"/>
        <v>-21148.936170212768</v>
      </c>
      <c r="P811" s="14"/>
      <c r="Q811" s="14"/>
      <c r="R811" s="14"/>
      <c r="S811" s="14"/>
    </row>
    <row r="812" spans="1:19">
      <c r="A812" s="11" t="s">
        <v>366</v>
      </c>
      <c r="B812" s="11">
        <v>5611</v>
      </c>
      <c r="C812" s="13" t="s">
        <v>342</v>
      </c>
      <c r="D812" s="13" t="s">
        <v>187</v>
      </c>
      <c r="E812" s="13">
        <v>90</v>
      </c>
      <c r="F812" s="13">
        <v>165</v>
      </c>
      <c r="G812" s="13">
        <v>100</v>
      </c>
      <c r="H812" s="13">
        <v>6962</v>
      </c>
      <c r="I812" s="13">
        <v>7062</v>
      </c>
      <c r="J812" s="13">
        <f t="shared" ref="J812:J816" si="63">F812-I812</f>
        <v>-6897</v>
      </c>
      <c r="K812" s="13">
        <f t="shared" si="62"/>
        <v>1833.3333333333333</v>
      </c>
      <c r="L812" s="13">
        <f t="shared" si="62"/>
        <v>1111.1111111111111</v>
      </c>
      <c r="M812" s="13">
        <f t="shared" si="62"/>
        <v>77355.555555555547</v>
      </c>
      <c r="N812" s="13">
        <f t="shared" si="62"/>
        <v>78466.666666666672</v>
      </c>
      <c r="O812" s="13">
        <f t="shared" si="62"/>
        <v>-76633.333333333343</v>
      </c>
      <c r="P812" s="14"/>
      <c r="Q812" s="14"/>
      <c r="R812" s="14"/>
      <c r="S812" s="14"/>
    </row>
    <row r="813" spans="1:19">
      <c r="A813" t="s">
        <v>366</v>
      </c>
      <c r="B813">
        <v>3710</v>
      </c>
      <c r="C813" s="14" t="s">
        <v>344</v>
      </c>
      <c r="D813" s="14" t="s">
        <v>169</v>
      </c>
      <c r="E813" s="14">
        <v>79</v>
      </c>
      <c r="F813" s="14">
        <v>0</v>
      </c>
      <c r="G813" s="14">
        <v>0</v>
      </c>
      <c r="H813" s="14">
        <v>0</v>
      </c>
      <c r="I813" s="14">
        <v>0</v>
      </c>
      <c r="J813" s="14">
        <f t="shared" si="63"/>
        <v>0</v>
      </c>
      <c r="K813" s="14">
        <f t="shared" si="62"/>
        <v>0</v>
      </c>
      <c r="L813" s="14">
        <f t="shared" si="62"/>
        <v>0</v>
      </c>
      <c r="M813" s="14">
        <f t="shared" si="62"/>
        <v>0</v>
      </c>
      <c r="N813" s="14">
        <f t="shared" si="62"/>
        <v>0</v>
      </c>
      <c r="O813" s="14">
        <f t="shared" si="62"/>
        <v>0</v>
      </c>
      <c r="P813" s="14"/>
      <c r="Q813" s="14"/>
      <c r="R813" s="14"/>
      <c r="S813" s="14"/>
    </row>
    <row r="814" spans="1:19">
      <c r="A814" s="11" t="s">
        <v>366</v>
      </c>
      <c r="B814" s="11">
        <v>6611</v>
      </c>
      <c r="C814" s="13" t="s">
        <v>345</v>
      </c>
      <c r="D814" s="13" t="s">
        <v>199</v>
      </c>
      <c r="E814" s="13">
        <v>61</v>
      </c>
      <c r="F814" s="13">
        <v>0</v>
      </c>
      <c r="G814" s="13">
        <v>0</v>
      </c>
      <c r="H814" s="13">
        <v>135.875</v>
      </c>
      <c r="I814" s="13">
        <v>135.875</v>
      </c>
      <c r="J814" s="13">
        <f t="shared" si="63"/>
        <v>-135.875</v>
      </c>
      <c r="K814" s="13">
        <f t="shared" si="62"/>
        <v>0</v>
      </c>
      <c r="L814" s="13">
        <f t="shared" si="62"/>
        <v>0</v>
      </c>
      <c r="M814" s="13">
        <f t="shared" si="62"/>
        <v>2227.4590163934427</v>
      </c>
      <c r="N814" s="13">
        <f t="shared" si="62"/>
        <v>2227.4590163934427</v>
      </c>
      <c r="O814" s="13">
        <f t="shared" si="62"/>
        <v>-2227.4590163934427</v>
      </c>
      <c r="P814" s="14"/>
      <c r="Q814" s="14"/>
      <c r="R814" s="14"/>
      <c r="S814" s="14"/>
    </row>
    <row r="815" spans="1:19">
      <c r="A815" t="s">
        <v>366</v>
      </c>
      <c r="B815">
        <v>3506</v>
      </c>
      <c r="C815" s="14" t="s">
        <v>343</v>
      </c>
      <c r="D815" s="14" t="s">
        <v>165</v>
      </c>
      <c r="E815" s="14">
        <v>60</v>
      </c>
      <c r="F815" s="14">
        <v>0</v>
      </c>
      <c r="G815" s="14">
        <v>0</v>
      </c>
      <c r="H815" s="14">
        <v>0</v>
      </c>
      <c r="I815" s="14">
        <v>0</v>
      </c>
      <c r="J815" s="14">
        <f t="shared" si="63"/>
        <v>0</v>
      </c>
      <c r="K815" s="14">
        <f t="shared" si="62"/>
        <v>0</v>
      </c>
      <c r="L815" s="14">
        <f t="shared" si="62"/>
        <v>0</v>
      </c>
      <c r="M815" s="14">
        <f t="shared" si="62"/>
        <v>0</v>
      </c>
      <c r="N815" s="14">
        <f t="shared" si="62"/>
        <v>0</v>
      </c>
      <c r="O815" s="14">
        <f t="shared" si="62"/>
        <v>0</v>
      </c>
      <c r="P815" s="14"/>
      <c r="Q815" s="14"/>
      <c r="R815" s="14"/>
      <c r="S815" s="14"/>
    </row>
    <row r="816" spans="1:19">
      <c r="A816" s="11" t="s">
        <v>366</v>
      </c>
      <c r="B816" s="11">
        <v>4901</v>
      </c>
      <c r="C816" s="13" t="s">
        <v>346</v>
      </c>
      <c r="D816" s="13" t="s">
        <v>180</v>
      </c>
      <c r="E816" s="13">
        <v>42</v>
      </c>
      <c r="F816" s="13">
        <v>900</v>
      </c>
      <c r="G816" s="13">
        <v>0</v>
      </c>
      <c r="H816" s="13">
        <v>2400</v>
      </c>
      <c r="I816" s="13">
        <v>2400</v>
      </c>
      <c r="J816" s="13">
        <f t="shared" si="63"/>
        <v>-1500</v>
      </c>
      <c r="K816" s="13">
        <f t="shared" si="62"/>
        <v>21428.571428571428</v>
      </c>
      <c r="L816" s="13">
        <f t="shared" si="62"/>
        <v>0</v>
      </c>
      <c r="M816" s="13">
        <f t="shared" si="62"/>
        <v>57142.857142857145</v>
      </c>
      <c r="N816" s="13">
        <f t="shared" si="62"/>
        <v>57142.857142857145</v>
      </c>
      <c r="O816" s="13">
        <f t="shared" si="62"/>
        <v>-35714.285714285717</v>
      </c>
      <c r="P816" s="14"/>
      <c r="Q816" s="14"/>
      <c r="R816" s="14"/>
      <c r="S816" s="14"/>
    </row>
    <row r="817" spans="1:19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19">
      <c r="E818" s="19">
        <f>SUM(E748:E816)</f>
        <v>376248</v>
      </c>
      <c r="F818" s="19">
        <f t="shared" ref="F818:J818" si="64">SUM(F748:F816)</f>
        <v>837967.59100000013</v>
      </c>
      <c r="G818" s="19">
        <f t="shared" si="64"/>
        <v>1311214.3949999993</v>
      </c>
      <c r="H818" s="19">
        <f t="shared" si="64"/>
        <v>1966688.6229999999</v>
      </c>
      <c r="I818" s="19">
        <f t="shared" si="64"/>
        <v>3277903.0180000002</v>
      </c>
      <c r="J818" s="19">
        <f t="shared" si="64"/>
        <v>-2439935.4269999997</v>
      </c>
      <c r="K818" s="19">
        <f t="shared" ref="K818:O818" si="65">(F818/$E818)*1000</f>
        <v>2227.1682268078507</v>
      </c>
      <c r="L818" s="19">
        <f t="shared" si="65"/>
        <v>3484.9737274350941</v>
      </c>
      <c r="M818" s="19">
        <f t="shared" si="65"/>
        <v>5227.107181965087</v>
      </c>
      <c r="N818" s="19">
        <f t="shared" si="65"/>
        <v>8712.0809094001834</v>
      </c>
      <c r="O818" s="19">
        <f t="shared" si="65"/>
        <v>-6484.9126825923313</v>
      </c>
      <c r="P818" s="14"/>
      <c r="Q818" s="14"/>
      <c r="R818" s="14"/>
      <c r="S818" s="14"/>
    </row>
    <row r="819" spans="1:19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19">
      <c r="D820" s="77" t="s">
        <v>84</v>
      </c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19">
      <c r="D821" s="89" t="s">
        <v>269</v>
      </c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19">
      <c r="A822" s="11" t="s">
        <v>367</v>
      </c>
      <c r="B822" s="11">
        <v>0</v>
      </c>
      <c r="C822" s="13" t="s">
        <v>280</v>
      </c>
      <c r="D822" s="13" t="s">
        <v>9</v>
      </c>
      <c r="E822" s="13">
        <v>135688</v>
      </c>
      <c r="F822" s="13">
        <v>1931303.7420000001</v>
      </c>
      <c r="G822" s="13">
        <v>6229909.051</v>
      </c>
      <c r="H822" s="13">
        <v>4846668.3810000001</v>
      </c>
      <c r="I822" s="13">
        <v>11076577.432</v>
      </c>
      <c r="J822" s="13">
        <f t="shared" ref="J822:J885" si="66">F822-I822</f>
        <v>-9145273.6899999995</v>
      </c>
      <c r="K822" s="13">
        <f t="shared" ref="K822:O853" si="67">(F822/$E822)*1000</f>
        <v>14233.415939508284</v>
      </c>
      <c r="L822" s="13">
        <f t="shared" si="67"/>
        <v>45913.485724603503</v>
      </c>
      <c r="M822" s="13">
        <f t="shared" si="67"/>
        <v>35719.211580979892</v>
      </c>
      <c r="N822" s="13">
        <f t="shared" si="67"/>
        <v>81632.697305583395</v>
      </c>
      <c r="O822" s="13">
        <f t="shared" si="67"/>
        <v>-67399.281366075113</v>
      </c>
      <c r="P822" s="14"/>
      <c r="Q822" s="14"/>
      <c r="R822" s="14"/>
      <c r="S822" s="14"/>
    </row>
    <row r="823" spans="1:19">
      <c r="A823" t="s">
        <v>367</v>
      </c>
      <c r="B823">
        <v>1000</v>
      </c>
      <c r="C823" s="14" t="s">
        <v>281</v>
      </c>
      <c r="D823" s="14" t="s">
        <v>154</v>
      </c>
      <c r="E823" s="14">
        <v>38998</v>
      </c>
      <c r="F823" s="14">
        <v>873138.65599999996</v>
      </c>
      <c r="G823" s="14">
        <v>2142549.8119999999</v>
      </c>
      <c r="H823" s="14">
        <v>1095333.4879999999</v>
      </c>
      <c r="I823" s="14">
        <v>3237883.3</v>
      </c>
      <c r="J823" s="14">
        <f t="shared" si="66"/>
        <v>-2364744.6439999999</v>
      </c>
      <c r="K823" s="14">
        <f t="shared" si="67"/>
        <v>22389.318836863429</v>
      </c>
      <c r="L823" s="14">
        <f t="shared" si="67"/>
        <v>54939.992102159078</v>
      </c>
      <c r="M823" s="14">
        <f t="shared" si="67"/>
        <v>28086.914405866963</v>
      </c>
      <c r="N823" s="14">
        <f t="shared" si="67"/>
        <v>83026.906508026048</v>
      </c>
      <c r="O823" s="14">
        <f t="shared" si="67"/>
        <v>-60637.587671162619</v>
      </c>
      <c r="P823" s="14"/>
      <c r="Q823" s="14"/>
      <c r="R823" s="14"/>
      <c r="S823" s="14"/>
    </row>
    <row r="824" spans="1:19">
      <c r="A824" s="11" t="s">
        <v>367</v>
      </c>
      <c r="B824" s="11">
        <v>1400</v>
      </c>
      <c r="C824" s="13" t="s">
        <v>282</v>
      </c>
      <c r="D824" s="13" t="s">
        <v>157</v>
      </c>
      <c r="E824" s="13">
        <v>29763</v>
      </c>
      <c r="F824" s="13">
        <v>98081.27</v>
      </c>
      <c r="G824" s="13">
        <v>801871.32500000019</v>
      </c>
      <c r="H824" s="13">
        <v>818399.62899999984</v>
      </c>
      <c r="I824" s="13">
        <v>1620270.9539999999</v>
      </c>
      <c r="J824" s="13">
        <f t="shared" si="66"/>
        <v>-1522189.6839999999</v>
      </c>
      <c r="K824" s="13">
        <f t="shared" si="67"/>
        <v>3295.4094009340456</v>
      </c>
      <c r="L824" s="13">
        <f t="shared" si="67"/>
        <v>26941.88505862985</v>
      </c>
      <c r="M824" s="13">
        <f t="shared" si="67"/>
        <v>27497.215636864556</v>
      </c>
      <c r="N824" s="13">
        <f t="shared" si="67"/>
        <v>54439.100695494402</v>
      </c>
      <c r="O824" s="13">
        <f t="shared" si="67"/>
        <v>-51143.691294560354</v>
      </c>
      <c r="P824" s="14"/>
      <c r="Q824" s="14"/>
      <c r="R824" s="14"/>
      <c r="S824" s="14"/>
    </row>
    <row r="825" spans="1:19">
      <c r="A825" t="s">
        <v>367</v>
      </c>
      <c r="B825">
        <v>2000</v>
      </c>
      <c r="C825" s="14" t="s">
        <v>283</v>
      </c>
      <c r="D825" s="14" t="s">
        <v>160</v>
      </c>
      <c r="E825" s="14">
        <v>20416</v>
      </c>
      <c r="F825" s="14">
        <v>130682.60999999999</v>
      </c>
      <c r="G825" s="14">
        <v>558525.22500000009</v>
      </c>
      <c r="H825" s="14">
        <v>596129.06500000018</v>
      </c>
      <c r="I825" s="14">
        <v>1154654.2900000003</v>
      </c>
      <c r="J825" s="14">
        <f t="shared" si="66"/>
        <v>-1023971.6800000003</v>
      </c>
      <c r="K825" s="14">
        <f t="shared" si="67"/>
        <v>6400.9899098746073</v>
      </c>
      <c r="L825" s="14">
        <f t="shared" si="67"/>
        <v>27357.230848354237</v>
      </c>
      <c r="M825" s="14">
        <f t="shared" si="67"/>
        <v>29199.111726097188</v>
      </c>
      <c r="N825" s="14">
        <f t="shared" si="67"/>
        <v>56556.342574451417</v>
      </c>
      <c r="O825" s="14">
        <f t="shared" si="67"/>
        <v>-50155.352664576814</v>
      </c>
      <c r="P825" s="14"/>
      <c r="Q825" s="14"/>
      <c r="R825" s="14"/>
      <c r="S825" s="14"/>
    </row>
    <row r="826" spans="1:19">
      <c r="A826" s="11" t="s">
        <v>367</v>
      </c>
      <c r="B826" s="11">
        <v>6000</v>
      </c>
      <c r="C826" s="13" t="s">
        <v>1217</v>
      </c>
      <c r="D826" s="13" t="s">
        <v>1195</v>
      </c>
      <c r="E826" s="13">
        <v>19642</v>
      </c>
      <c r="F826" s="13">
        <v>313815.39499999996</v>
      </c>
      <c r="G826" s="13">
        <v>663730.65899999987</v>
      </c>
      <c r="H826" s="13">
        <v>532243.9169999999</v>
      </c>
      <c r="I826" s="13">
        <v>1195974.5759999999</v>
      </c>
      <c r="J826" s="13">
        <f t="shared" si="66"/>
        <v>-882159.18099999987</v>
      </c>
      <c r="K826" s="13">
        <f t="shared" si="67"/>
        <v>15976.753640158842</v>
      </c>
      <c r="L826" s="13">
        <f t="shared" si="67"/>
        <v>33791.398991956004</v>
      </c>
      <c r="M826" s="13">
        <f t="shared" si="67"/>
        <v>27097.236381223905</v>
      </c>
      <c r="N826" s="13">
        <f t="shared" si="67"/>
        <v>60888.635373179917</v>
      </c>
      <c r="O826" s="13">
        <f t="shared" si="67"/>
        <v>-44911.881733021066</v>
      </c>
      <c r="P826" s="14"/>
      <c r="Q826" s="14"/>
      <c r="R826" s="14"/>
      <c r="S826" s="14"/>
    </row>
    <row r="827" spans="1:19">
      <c r="A827" t="s">
        <v>367</v>
      </c>
      <c r="B827">
        <v>1300</v>
      </c>
      <c r="C827" s="14" t="s">
        <v>284</v>
      </c>
      <c r="D827" s="14" t="s">
        <v>156</v>
      </c>
      <c r="E827" s="14">
        <v>18445</v>
      </c>
      <c r="F827" s="14">
        <v>332597.19800000003</v>
      </c>
      <c r="G827" s="14">
        <v>510688.91200000013</v>
      </c>
      <c r="H827" s="14">
        <v>552161.99</v>
      </c>
      <c r="I827" s="14">
        <v>1062850.9020000002</v>
      </c>
      <c r="J827" s="14">
        <f t="shared" si="66"/>
        <v>-730253.70400000014</v>
      </c>
      <c r="K827" s="14">
        <f t="shared" si="67"/>
        <v>18031.835077256714</v>
      </c>
      <c r="L827" s="14">
        <f t="shared" si="67"/>
        <v>27687.119110870161</v>
      </c>
      <c r="M827" s="14">
        <f t="shared" si="67"/>
        <v>29935.591759284358</v>
      </c>
      <c r="N827" s="14">
        <f t="shared" si="67"/>
        <v>57622.710870154529</v>
      </c>
      <c r="O827" s="14">
        <f t="shared" si="67"/>
        <v>-39590.875792897808</v>
      </c>
      <c r="P827" s="14"/>
      <c r="Q827" s="14"/>
      <c r="R827" s="14"/>
      <c r="S827" s="14"/>
    </row>
    <row r="828" spans="1:19">
      <c r="A828" s="11" t="s">
        <v>367</v>
      </c>
      <c r="B828" s="11">
        <v>1604</v>
      </c>
      <c r="C828" s="13" t="s">
        <v>285</v>
      </c>
      <c r="D828" s="13" t="s">
        <v>158</v>
      </c>
      <c r="E828" s="13">
        <v>13024</v>
      </c>
      <c r="F828" s="13">
        <v>102623.685</v>
      </c>
      <c r="G828" s="13">
        <v>411555.47199999995</v>
      </c>
      <c r="H828" s="13">
        <v>303064.02199999994</v>
      </c>
      <c r="I828" s="13">
        <v>714619.49399999995</v>
      </c>
      <c r="J828" s="13">
        <f t="shared" si="66"/>
        <v>-611995.80899999989</v>
      </c>
      <c r="K828" s="13">
        <f t="shared" si="67"/>
        <v>7879.5826934889437</v>
      </c>
      <c r="L828" s="13">
        <f t="shared" si="67"/>
        <v>31599.775184275182</v>
      </c>
      <c r="M828" s="13">
        <f t="shared" si="67"/>
        <v>23269.657708845207</v>
      </c>
      <c r="N828" s="13">
        <f t="shared" si="67"/>
        <v>54869.432893120393</v>
      </c>
      <c r="O828" s="13">
        <f t="shared" si="67"/>
        <v>-46989.850199631444</v>
      </c>
      <c r="P828" s="14"/>
      <c r="Q828" s="14"/>
      <c r="R828" s="14"/>
      <c r="S828" s="14"/>
    </row>
    <row r="829" spans="1:19">
      <c r="A829" t="s">
        <v>367</v>
      </c>
      <c r="B829">
        <v>8200</v>
      </c>
      <c r="C829" s="14" t="s">
        <v>286</v>
      </c>
      <c r="D829" s="14" t="s">
        <v>208</v>
      </c>
      <c r="E829" s="14">
        <v>10834</v>
      </c>
      <c r="F829" s="14">
        <v>237232.69099999999</v>
      </c>
      <c r="G829" s="14">
        <v>403445.21600000001</v>
      </c>
      <c r="H829" s="14">
        <v>389424.59700000001</v>
      </c>
      <c r="I829" s="14">
        <v>792869.81300000008</v>
      </c>
      <c r="J829" s="14">
        <f t="shared" si="66"/>
        <v>-555637.12200000009</v>
      </c>
      <c r="K829" s="14">
        <f t="shared" si="67"/>
        <v>21897.054735093225</v>
      </c>
      <c r="L829" s="14">
        <f t="shared" si="67"/>
        <v>37238.805242754293</v>
      </c>
      <c r="M829" s="14">
        <f t="shared" si="67"/>
        <v>35944.673896990957</v>
      </c>
      <c r="N829" s="14">
        <f t="shared" si="67"/>
        <v>73183.479139745265</v>
      </c>
      <c r="O829" s="14">
        <f t="shared" si="67"/>
        <v>-51286.424404652033</v>
      </c>
      <c r="P829" s="14"/>
      <c r="Q829" s="14"/>
      <c r="R829" s="14"/>
      <c r="S829" s="14"/>
    </row>
    <row r="830" spans="1:19">
      <c r="A830" s="11" t="s">
        <v>367</v>
      </c>
      <c r="B830" s="11">
        <v>3000</v>
      </c>
      <c r="C830" s="13" t="s">
        <v>287</v>
      </c>
      <c r="D830" s="13" t="s">
        <v>164</v>
      </c>
      <c r="E830" s="13">
        <v>7841</v>
      </c>
      <c r="F830" s="13">
        <v>77596.22099999999</v>
      </c>
      <c r="G830" s="13">
        <v>328083.77399999998</v>
      </c>
      <c r="H830" s="13">
        <v>246336.092</v>
      </c>
      <c r="I830" s="13">
        <v>574419.86599999992</v>
      </c>
      <c r="J830" s="13">
        <f t="shared" si="66"/>
        <v>-496823.6449999999</v>
      </c>
      <c r="K830" s="13">
        <f t="shared" si="67"/>
        <v>9896.2148960591749</v>
      </c>
      <c r="L830" s="13">
        <f t="shared" si="67"/>
        <v>41842.083152659092</v>
      </c>
      <c r="M830" s="13">
        <f t="shared" si="67"/>
        <v>31416.412702461421</v>
      </c>
      <c r="N830" s="13">
        <f t="shared" si="67"/>
        <v>73258.49585512052</v>
      </c>
      <c r="O830" s="13">
        <f t="shared" si="67"/>
        <v>-63362.280959061332</v>
      </c>
      <c r="P830" s="14"/>
      <c r="Q830" s="14"/>
      <c r="R830" s="14"/>
      <c r="S830" s="14"/>
    </row>
    <row r="831" spans="1:19">
      <c r="A831" t="s">
        <v>367</v>
      </c>
      <c r="B831">
        <v>7300</v>
      </c>
      <c r="C831" s="14" t="s">
        <v>288</v>
      </c>
      <c r="D831" s="14" t="s">
        <v>203</v>
      </c>
      <c r="E831" s="14">
        <v>5206</v>
      </c>
      <c r="F831" s="14">
        <v>199371.19500000001</v>
      </c>
      <c r="G831" s="14">
        <v>294168.82799999998</v>
      </c>
      <c r="H831" s="14">
        <v>194556.88999999993</v>
      </c>
      <c r="I831" s="14">
        <v>488725.71799999988</v>
      </c>
      <c r="J831" s="14">
        <f t="shared" si="66"/>
        <v>-289354.52299999987</v>
      </c>
      <c r="K831" s="14">
        <f t="shared" si="67"/>
        <v>38296.426238955049</v>
      </c>
      <c r="L831" s="14">
        <f t="shared" si="67"/>
        <v>56505.729542835186</v>
      </c>
      <c r="M831" s="14">
        <f t="shared" si="67"/>
        <v>37371.665386092958</v>
      </c>
      <c r="N831" s="14">
        <f t="shared" si="67"/>
        <v>93877.394928928145</v>
      </c>
      <c r="O831" s="14">
        <f t="shared" si="67"/>
        <v>-55580.96868997308</v>
      </c>
      <c r="P831" s="14"/>
      <c r="Q831" s="14"/>
      <c r="R831" s="14"/>
      <c r="S831" s="14"/>
    </row>
    <row r="832" spans="1:19">
      <c r="A832" s="11" t="s">
        <v>367</v>
      </c>
      <c r="B832" s="11">
        <v>7400</v>
      </c>
      <c r="C832" s="13" t="s">
        <v>289</v>
      </c>
      <c r="D832" s="13" t="s">
        <v>204</v>
      </c>
      <c r="E832" s="13">
        <v>5057</v>
      </c>
      <c r="F832" s="13">
        <v>110949.27799999999</v>
      </c>
      <c r="G832" s="13">
        <v>372591.02500000008</v>
      </c>
      <c r="H832" s="13">
        <v>261343.71299999999</v>
      </c>
      <c r="I832" s="13">
        <v>633934.73800000013</v>
      </c>
      <c r="J832" s="13">
        <f t="shared" si="66"/>
        <v>-522985.46000000014</v>
      </c>
      <c r="K832" s="13">
        <f t="shared" si="67"/>
        <v>21939.74253509986</v>
      </c>
      <c r="L832" s="13">
        <f t="shared" si="67"/>
        <v>73678.272691318984</v>
      </c>
      <c r="M832" s="13">
        <f t="shared" si="67"/>
        <v>51679.595214554087</v>
      </c>
      <c r="N832" s="13">
        <f t="shared" si="67"/>
        <v>125357.86790587308</v>
      </c>
      <c r="O832" s="13">
        <f t="shared" si="67"/>
        <v>-103418.12537077321</v>
      </c>
      <c r="P832" s="14"/>
      <c r="Q832" s="14"/>
      <c r="R832" s="14"/>
      <c r="S832" s="14"/>
    </row>
    <row r="833" spans="1:19">
      <c r="A833" t="s">
        <v>367</v>
      </c>
      <c r="B833">
        <v>1100</v>
      </c>
      <c r="C833" s="14" t="s">
        <v>381</v>
      </c>
      <c r="D833" s="14" t="s">
        <v>155</v>
      </c>
      <c r="E833" s="14">
        <v>4720</v>
      </c>
      <c r="F833" s="14">
        <v>150730.59299999999</v>
      </c>
      <c r="G833" s="14">
        <v>193148.989</v>
      </c>
      <c r="H833" s="14">
        <v>159359.55599999998</v>
      </c>
      <c r="I833" s="14">
        <v>352508.54499999998</v>
      </c>
      <c r="J833" s="14">
        <f t="shared" si="66"/>
        <v>-201777.95199999999</v>
      </c>
      <c r="K833" s="14">
        <f t="shared" si="67"/>
        <v>31934.447669491525</v>
      </c>
      <c r="L833" s="14">
        <f t="shared" si="67"/>
        <v>40921.39597457627</v>
      </c>
      <c r="M833" s="14">
        <f t="shared" si="67"/>
        <v>33762.617796610168</v>
      </c>
      <c r="N833" s="14">
        <f t="shared" si="67"/>
        <v>74684.013771186437</v>
      </c>
      <c r="O833" s="14">
        <f t="shared" si="67"/>
        <v>-42749.566101694909</v>
      </c>
      <c r="P833" s="14"/>
      <c r="Q833" s="14"/>
      <c r="R833" s="14"/>
      <c r="S833" s="14"/>
    </row>
    <row r="834" spans="1:19">
      <c r="A834" s="11" t="s">
        <v>367</v>
      </c>
      <c r="B834" s="11">
        <v>8000</v>
      </c>
      <c r="C834" s="13" t="s">
        <v>290</v>
      </c>
      <c r="D834" s="13" t="s">
        <v>207</v>
      </c>
      <c r="E834" s="13">
        <v>4414</v>
      </c>
      <c r="F834" s="13">
        <v>35386.823000000004</v>
      </c>
      <c r="G834" s="13">
        <v>221443.005</v>
      </c>
      <c r="H834" s="13">
        <v>113661.94600000001</v>
      </c>
      <c r="I834" s="13">
        <v>335104.951</v>
      </c>
      <c r="J834" s="13">
        <f t="shared" si="66"/>
        <v>-299718.12800000003</v>
      </c>
      <c r="K834" s="13">
        <f t="shared" si="67"/>
        <v>8016.9512913457202</v>
      </c>
      <c r="L834" s="13">
        <f t="shared" si="67"/>
        <v>50168.329179882196</v>
      </c>
      <c r="M834" s="13">
        <f t="shared" si="67"/>
        <v>25750.327594019032</v>
      </c>
      <c r="N834" s="13">
        <f t="shared" si="67"/>
        <v>75918.656773901224</v>
      </c>
      <c r="O834" s="13">
        <f t="shared" si="67"/>
        <v>-67901.70548255551</v>
      </c>
      <c r="P834" s="14"/>
      <c r="Q834" s="14"/>
      <c r="R834" s="14"/>
      <c r="S834" s="14"/>
    </row>
    <row r="835" spans="1:19">
      <c r="A835" t="s">
        <v>367</v>
      </c>
      <c r="B835">
        <v>5200</v>
      </c>
      <c r="C835" s="14" t="s">
        <v>291</v>
      </c>
      <c r="D835" s="14" t="s">
        <v>183</v>
      </c>
      <c r="E835" s="14">
        <v>4090</v>
      </c>
      <c r="F835" s="14">
        <v>41088.661999999997</v>
      </c>
      <c r="G835" s="14">
        <v>200810.052</v>
      </c>
      <c r="H835" s="14">
        <v>139369.80400000003</v>
      </c>
      <c r="I835" s="14">
        <v>340179.85600000003</v>
      </c>
      <c r="J835" s="14">
        <f t="shared" si="66"/>
        <v>-299091.19400000002</v>
      </c>
      <c r="K835" s="14">
        <f t="shared" si="67"/>
        <v>10046.127628361857</v>
      </c>
      <c r="L835" s="14">
        <f t="shared" si="67"/>
        <v>49097.812224938876</v>
      </c>
      <c r="M835" s="14">
        <f t="shared" si="67"/>
        <v>34075.746699266507</v>
      </c>
      <c r="N835" s="14">
        <f t="shared" si="67"/>
        <v>83173.558924205383</v>
      </c>
      <c r="O835" s="14">
        <f t="shared" si="67"/>
        <v>-73127.431295843518</v>
      </c>
      <c r="P835" s="14"/>
      <c r="Q835" s="14"/>
      <c r="R835" s="14"/>
      <c r="S835" s="14"/>
    </row>
    <row r="836" spans="1:19">
      <c r="A836" s="11" t="s">
        <v>367</v>
      </c>
      <c r="B836" s="11">
        <v>3609</v>
      </c>
      <c r="C836" s="13" t="s">
        <v>293</v>
      </c>
      <c r="D836" s="13" t="s">
        <v>167</v>
      </c>
      <c r="E836" s="13">
        <v>3868</v>
      </c>
      <c r="F836" s="13">
        <v>19871.275000000001</v>
      </c>
      <c r="G836" s="13">
        <v>205702.00599999999</v>
      </c>
      <c r="H836" s="13">
        <v>188523.85500000004</v>
      </c>
      <c r="I836" s="13">
        <v>394225.86100000003</v>
      </c>
      <c r="J836" s="13">
        <f t="shared" si="66"/>
        <v>-374354.58600000001</v>
      </c>
      <c r="K836" s="13">
        <f t="shared" si="67"/>
        <v>5137.3513443640122</v>
      </c>
      <c r="L836" s="13">
        <f t="shared" si="67"/>
        <v>53180.456566701141</v>
      </c>
      <c r="M836" s="13">
        <f t="shared" si="67"/>
        <v>48739.362719751814</v>
      </c>
      <c r="N836" s="13">
        <f t="shared" si="67"/>
        <v>101919.81928645296</v>
      </c>
      <c r="O836" s="13">
        <f t="shared" si="67"/>
        <v>-96782.467942088944</v>
      </c>
      <c r="P836" s="14"/>
      <c r="Q836" s="14"/>
      <c r="R836" s="14"/>
      <c r="S836" s="14"/>
    </row>
    <row r="837" spans="1:19">
      <c r="A837" t="s">
        <v>367</v>
      </c>
      <c r="B837">
        <v>4200</v>
      </c>
      <c r="C837" s="14" t="s">
        <v>292</v>
      </c>
      <c r="D837" s="14" t="s">
        <v>175</v>
      </c>
      <c r="E837" s="14">
        <v>3840</v>
      </c>
      <c r="F837" s="14">
        <v>185462.34000000003</v>
      </c>
      <c r="G837" s="14">
        <v>239047.55399999997</v>
      </c>
      <c r="H837" s="14">
        <v>233192.59800000006</v>
      </c>
      <c r="I837" s="14">
        <v>472240.152</v>
      </c>
      <c r="J837" s="14">
        <f t="shared" si="66"/>
        <v>-286777.81199999998</v>
      </c>
      <c r="K837" s="14">
        <f t="shared" si="67"/>
        <v>48297.484375</v>
      </c>
      <c r="L837" s="14">
        <f t="shared" si="67"/>
        <v>62251.967187499991</v>
      </c>
      <c r="M837" s="14">
        <f t="shared" si="67"/>
        <v>60727.239062500012</v>
      </c>
      <c r="N837" s="14">
        <f t="shared" si="67"/>
        <v>122979.20625</v>
      </c>
      <c r="O837" s="14">
        <f t="shared" si="67"/>
        <v>-74681.721874999988</v>
      </c>
      <c r="P837" s="14"/>
      <c r="Q837" s="14"/>
      <c r="R837" s="14"/>
      <c r="S837" s="14"/>
    </row>
    <row r="838" spans="1:19">
      <c r="A838" s="11" t="s">
        <v>367</v>
      </c>
      <c r="B838" s="11">
        <v>2510</v>
      </c>
      <c r="C838" s="13" t="s">
        <v>294</v>
      </c>
      <c r="D838" s="13" t="s">
        <v>163</v>
      </c>
      <c r="E838" s="13">
        <v>3753</v>
      </c>
      <c r="F838" s="13">
        <v>13248.163</v>
      </c>
      <c r="G838" s="13">
        <v>185483.003</v>
      </c>
      <c r="H838" s="13">
        <v>155391.0799999999</v>
      </c>
      <c r="I838" s="13">
        <v>340874.08299999987</v>
      </c>
      <c r="J838" s="13">
        <f t="shared" si="66"/>
        <v>-327625.91999999987</v>
      </c>
      <c r="K838" s="13">
        <f t="shared" si="67"/>
        <v>3530.0194511057821</v>
      </c>
      <c r="L838" s="13">
        <f t="shared" si="67"/>
        <v>49422.596056488139</v>
      </c>
      <c r="M838" s="13">
        <f t="shared" si="67"/>
        <v>41404.497735145189</v>
      </c>
      <c r="N838" s="13">
        <f t="shared" si="67"/>
        <v>90827.093791633335</v>
      </c>
      <c r="O838" s="13">
        <f t="shared" si="67"/>
        <v>-87297.074340527543</v>
      </c>
      <c r="P838" s="14"/>
      <c r="Q838" s="14"/>
      <c r="R838" s="14"/>
      <c r="S838" s="14"/>
    </row>
    <row r="839" spans="1:19">
      <c r="A839" t="s">
        <v>367</v>
      </c>
      <c r="B839">
        <v>2300</v>
      </c>
      <c r="C839" s="14" t="s">
        <v>295</v>
      </c>
      <c r="D839" s="14" t="s">
        <v>161</v>
      </c>
      <c r="E839" s="14">
        <v>3585</v>
      </c>
      <c r="F839" s="14">
        <v>2256.2710000000002</v>
      </c>
      <c r="G839" s="14">
        <v>173031.39599999998</v>
      </c>
      <c r="H839" s="14">
        <v>98675.653000000078</v>
      </c>
      <c r="I839" s="14">
        <v>271707.04900000006</v>
      </c>
      <c r="J839" s="14">
        <f t="shared" si="66"/>
        <v>-269450.77800000005</v>
      </c>
      <c r="K839" s="14">
        <f t="shared" si="67"/>
        <v>629.36429567642961</v>
      </c>
      <c r="L839" s="14">
        <f t="shared" si="67"/>
        <v>48265.38242677824</v>
      </c>
      <c r="M839" s="14">
        <f t="shared" si="67"/>
        <v>27524.589400278961</v>
      </c>
      <c r="N839" s="14">
        <f t="shared" si="67"/>
        <v>75789.971827057205</v>
      </c>
      <c r="O839" s="14">
        <f t="shared" si="67"/>
        <v>-75160.607531380767</v>
      </c>
      <c r="P839" s="14"/>
      <c r="Q839" s="14"/>
      <c r="R839" s="14"/>
      <c r="S839" s="14"/>
    </row>
    <row r="840" spans="1:19">
      <c r="A840" s="11" t="s">
        <v>367</v>
      </c>
      <c r="B840" s="11">
        <v>6100</v>
      </c>
      <c r="C840" s="13" t="s">
        <v>296</v>
      </c>
      <c r="D840" s="13" t="s">
        <v>191</v>
      </c>
      <c r="E840" s="13">
        <v>3041</v>
      </c>
      <c r="F840" s="13">
        <v>87530.516000000003</v>
      </c>
      <c r="G840" s="13">
        <v>204581.61600000001</v>
      </c>
      <c r="H840" s="13">
        <v>157074.842</v>
      </c>
      <c r="I840" s="13">
        <v>361656.45799999998</v>
      </c>
      <c r="J840" s="13">
        <f t="shared" si="66"/>
        <v>-274125.94199999998</v>
      </c>
      <c r="K840" s="13">
        <f t="shared" si="67"/>
        <v>28783.464649786256</v>
      </c>
      <c r="L840" s="13">
        <f t="shared" si="67"/>
        <v>67274.454455771134</v>
      </c>
      <c r="M840" s="13">
        <f t="shared" si="67"/>
        <v>51652.365011509377</v>
      </c>
      <c r="N840" s="13">
        <f t="shared" si="67"/>
        <v>118926.8194672805</v>
      </c>
      <c r="O840" s="13">
        <f t="shared" si="67"/>
        <v>-90143.354817494241</v>
      </c>
      <c r="P840" s="14"/>
      <c r="Q840" s="14"/>
      <c r="R840" s="14"/>
      <c r="S840" s="14"/>
    </row>
    <row r="841" spans="1:19">
      <c r="A841" t="s">
        <v>367</v>
      </c>
      <c r="B841">
        <v>8716</v>
      </c>
      <c r="C841" s="14" t="s">
        <v>297</v>
      </c>
      <c r="D841" s="14" t="s">
        <v>216</v>
      </c>
      <c r="E841" s="14">
        <v>2984</v>
      </c>
      <c r="F841" s="14">
        <v>54027.754999999997</v>
      </c>
      <c r="G841" s="14">
        <v>103938.83199999999</v>
      </c>
      <c r="H841" s="14">
        <v>89330.29700000002</v>
      </c>
      <c r="I841" s="14">
        <v>193269.12900000002</v>
      </c>
      <c r="J841" s="14">
        <f t="shared" si="66"/>
        <v>-139241.37400000001</v>
      </c>
      <c r="K841" s="14">
        <f t="shared" si="67"/>
        <v>18105.816018766756</v>
      </c>
      <c r="L841" s="14">
        <f t="shared" si="67"/>
        <v>34832.048257372655</v>
      </c>
      <c r="M841" s="14">
        <f t="shared" si="67"/>
        <v>29936.426608579095</v>
      </c>
      <c r="N841" s="14">
        <f t="shared" si="67"/>
        <v>64768.474865951743</v>
      </c>
      <c r="O841" s="14">
        <f t="shared" si="67"/>
        <v>-46662.65884718499</v>
      </c>
      <c r="P841" s="14"/>
      <c r="Q841" s="14"/>
      <c r="R841" s="14"/>
      <c r="S841" s="14"/>
    </row>
    <row r="842" spans="1:19">
      <c r="A842" s="11" t="s">
        <v>367</v>
      </c>
      <c r="B842" s="11">
        <v>8717</v>
      </c>
      <c r="C842" s="13" t="s">
        <v>299</v>
      </c>
      <c r="D842" s="13" t="s">
        <v>217</v>
      </c>
      <c r="E842" s="13">
        <v>2481</v>
      </c>
      <c r="F842" s="13">
        <v>20443.518</v>
      </c>
      <c r="G842" s="13">
        <v>101523.064</v>
      </c>
      <c r="H842" s="13">
        <v>68457.267000000007</v>
      </c>
      <c r="I842" s="13">
        <v>169980.33100000001</v>
      </c>
      <c r="J842" s="13">
        <f t="shared" si="66"/>
        <v>-149536.81299999999</v>
      </c>
      <c r="K842" s="13">
        <f t="shared" si="67"/>
        <v>8240.0314389359137</v>
      </c>
      <c r="L842" s="13">
        <f t="shared" si="67"/>
        <v>40920.219266424829</v>
      </c>
      <c r="M842" s="13">
        <f t="shared" si="67"/>
        <v>27592.610640870622</v>
      </c>
      <c r="N842" s="13">
        <f t="shared" si="67"/>
        <v>68512.82990729544</v>
      </c>
      <c r="O842" s="13">
        <f t="shared" si="67"/>
        <v>-60272.798468359535</v>
      </c>
      <c r="P842" s="14"/>
      <c r="Q842" s="14"/>
      <c r="R842" s="14"/>
      <c r="S842" s="14"/>
    </row>
    <row r="843" spans="1:19">
      <c r="A843" t="s">
        <v>367</v>
      </c>
      <c r="B843">
        <v>8401</v>
      </c>
      <c r="C843" s="14" t="s">
        <v>298</v>
      </c>
      <c r="D843" s="14" t="s">
        <v>209</v>
      </c>
      <c r="E843" s="14">
        <v>2450</v>
      </c>
      <c r="F843" s="14">
        <v>24531.702999999998</v>
      </c>
      <c r="G843" s="14">
        <v>139881.505</v>
      </c>
      <c r="H843" s="14">
        <v>191715.61900000001</v>
      </c>
      <c r="I843" s="14">
        <v>331597.12400000001</v>
      </c>
      <c r="J843" s="14">
        <f t="shared" si="66"/>
        <v>-307065.42100000003</v>
      </c>
      <c r="K843" s="14">
        <f t="shared" si="67"/>
        <v>10012.939999999999</v>
      </c>
      <c r="L843" s="14">
        <f t="shared" si="67"/>
        <v>57094.491836734698</v>
      </c>
      <c r="M843" s="14">
        <f t="shared" si="67"/>
        <v>78251.273061224492</v>
      </c>
      <c r="N843" s="14">
        <f t="shared" si="67"/>
        <v>135345.76489795919</v>
      </c>
      <c r="O843" s="14">
        <f t="shared" si="67"/>
        <v>-125332.8248979592</v>
      </c>
      <c r="P843" s="14"/>
      <c r="Q843" s="14"/>
      <c r="R843" s="14"/>
      <c r="S843" s="14"/>
    </row>
    <row r="844" spans="1:19">
      <c r="A844" s="11" t="s">
        <v>367</v>
      </c>
      <c r="B844" s="11">
        <v>8613</v>
      </c>
      <c r="C844" s="13" t="s">
        <v>301</v>
      </c>
      <c r="D844" s="13" t="s">
        <v>213</v>
      </c>
      <c r="E844" s="13">
        <v>1971</v>
      </c>
      <c r="F844" s="13">
        <v>37788.722000000002</v>
      </c>
      <c r="G844" s="13">
        <v>141708.36600000001</v>
      </c>
      <c r="H844" s="13">
        <v>108212.564</v>
      </c>
      <c r="I844" s="13">
        <v>249920.93</v>
      </c>
      <c r="J844" s="13">
        <f t="shared" si="66"/>
        <v>-212132.20799999998</v>
      </c>
      <c r="K844" s="13">
        <f t="shared" si="67"/>
        <v>19172.360223236938</v>
      </c>
      <c r="L844" s="13">
        <f t="shared" si="67"/>
        <v>71896.684931506854</v>
      </c>
      <c r="M844" s="13">
        <f t="shared" si="67"/>
        <v>54902.366311516991</v>
      </c>
      <c r="N844" s="13">
        <f t="shared" si="67"/>
        <v>126799.05124302385</v>
      </c>
      <c r="O844" s="13">
        <f t="shared" si="67"/>
        <v>-107626.6910197869</v>
      </c>
      <c r="P844" s="14"/>
      <c r="Q844" s="14"/>
      <c r="R844" s="14"/>
      <c r="S844" s="14"/>
    </row>
    <row r="845" spans="1:19">
      <c r="A845" t="s">
        <v>367</v>
      </c>
      <c r="B845">
        <v>6250</v>
      </c>
      <c r="C845" s="14" t="s">
        <v>300</v>
      </c>
      <c r="D845" s="14" t="s">
        <v>192</v>
      </c>
      <c r="E845" s="14">
        <v>1966</v>
      </c>
      <c r="F845" s="14">
        <v>40971.817999999999</v>
      </c>
      <c r="G845" s="14">
        <v>129011.88799999998</v>
      </c>
      <c r="H845" s="14">
        <v>122937.31199999998</v>
      </c>
      <c r="I845" s="14">
        <v>251949.19999999995</v>
      </c>
      <c r="J845" s="14">
        <f t="shared" si="66"/>
        <v>-210977.38199999995</v>
      </c>
      <c r="K845" s="14">
        <f t="shared" si="67"/>
        <v>20840.192268565617</v>
      </c>
      <c r="L845" s="14">
        <f t="shared" si="67"/>
        <v>65621.509664292971</v>
      </c>
      <c r="M845" s="14">
        <f t="shared" si="67"/>
        <v>62531.694811800597</v>
      </c>
      <c r="N845" s="14">
        <f t="shared" si="67"/>
        <v>128153.20447609358</v>
      </c>
      <c r="O845" s="14">
        <f t="shared" si="67"/>
        <v>-107313.01220752795</v>
      </c>
      <c r="P845" s="14"/>
      <c r="Q845" s="14"/>
      <c r="R845" s="14"/>
      <c r="S845" s="14"/>
    </row>
    <row r="846" spans="1:19">
      <c r="A846" s="11" t="s">
        <v>367</v>
      </c>
      <c r="B846" s="11">
        <v>6400</v>
      </c>
      <c r="C846" s="13" t="s">
        <v>302</v>
      </c>
      <c r="D846" s="13" t="s">
        <v>193</v>
      </c>
      <c r="E846" s="13">
        <v>1860</v>
      </c>
      <c r="F846" s="13">
        <v>65563.759999999995</v>
      </c>
      <c r="G846" s="13">
        <v>128158.80199999997</v>
      </c>
      <c r="H846" s="13">
        <v>70517.342000000004</v>
      </c>
      <c r="I846" s="13">
        <v>198676.14399999997</v>
      </c>
      <c r="J846" s="13">
        <f t="shared" si="66"/>
        <v>-133112.38399999996</v>
      </c>
      <c r="K846" s="13">
        <f t="shared" si="67"/>
        <v>35249.333333333336</v>
      </c>
      <c r="L846" s="13">
        <f t="shared" si="67"/>
        <v>68902.581720430098</v>
      </c>
      <c r="M846" s="13">
        <f t="shared" si="67"/>
        <v>37912.549462365598</v>
      </c>
      <c r="N846" s="13">
        <f t="shared" si="67"/>
        <v>106815.13118279568</v>
      </c>
      <c r="O846" s="13">
        <f t="shared" si="67"/>
        <v>-71565.797849462338</v>
      </c>
      <c r="P846" s="14"/>
      <c r="Q846" s="14"/>
      <c r="R846" s="14"/>
      <c r="S846" s="14"/>
    </row>
    <row r="847" spans="1:19">
      <c r="A847" t="s">
        <v>367</v>
      </c>
      <c r="B847">
        <v>8614</v>
      </c>
      <c r="C847" s="14" t="s">
        <v>303</v>
      </c>
      <c r="D847" s="14" t="s">
        <v>214</v>
      </c>
      <c r="E847" s="14">
        <v>1810</v>
      </c>
      <c r="F847" s="14">
        <v>31538.423999999999</v>
      </c>
      <c r="G847" s="14">
        <v>116533.38799999999</v>
      </c>
      <c r="H847" s="14">
        <v>63980.005999999979</v>
      </c>
      <c r="I847" s="14">
        <v>180513.39399999997</v>
      </c>
      <c r="J847" s="14">
        <f t="shared" si="66"/>
        <v>-148974.96999999997</v>
      </c>
      <c r="K847" s="14">
        <f t="shared" si="67"/>
        <v>17424.543646408838</v>
      </c>
      <c r="L847" s="14">
        <f t="shared" si="67"/>
        <v>64383.087292817676</v>
      </c>
      <c r="M847" s="14">
        <f t="shared" si="67"/>
        <v>35348.069613259664</v>
      </c>
      <c r="N847" s="14">
        <f t="shared" si="67"/>
        <v>99731.156906077333</v>
      </c>
      <c r="O847" s="14">
        <f t="shared" si="67"/>
        <v>-82306.613259668491</v>
      </c>
      <c r="P847" s="14"/>
      <c r="Q847" s="14"/>
      <c r="R847" s="14"/>
      <c r="S847" s="14"/>
    </row>
    <row r="848" spans="1:19">
      <c r="A848" s="11" t="s">
        <v>367</v>
      </c>
      <c r="B848" s="11">
        <v>3714</v>
      </c>
      <c r="C848" s="13" t="s">
        <v>304</v>
      </c>
      <c r="D848" s="13" t="s">
        <v>172</v>
      </c>
      <c r="E848" s="13">
        <v>1666</v>
      </c>
      <c r="F848" s="13">
        <v>40238.923000000003</v>
      </c>
      <c r="G848" s="13">
        <v>100351.26799999998</v>
      </c>
      <c r="H848" s="13">
        <v>91289.754000000001</v>
      </c>
      <c r="I848" s="13">
        <v>191641.022</v>
      </c>
      <c r="J848" s="13">
        <f t="shared" si="66"/>
        <v>-151402.09899999999</v>
      </c>
      <c r="K848" s="13">
        <f t="shared" si="67"/>
        <v>24153.015006002403</v>
      </c>
      <c r="L848" s="13">
        <f t="shared" si="67"/>
        <v>60234.85474189675</v>
      </c>
      <c r="M848" s="13">
        <f t="shared" si="67"/>
        <v>54795.770708283315</v>
      </c>
      <c r="N848" s="13">
        <f t="shared" si="67"/>
        <v>115030.62545018007</v>
      </c>
      <c r="O848" s="13">
        <f t="shared" si="67"/>
        <v>-90877.61044417767</v>
      </c>
      <c r="P848" s="14"/>
      <c r="Q848" s="14"/>
      <c r="R848" s="14"/>
      <c r="S848" s="14"/>
    </row>
    <row r="849" spans="1:19">
      <c r="A849" t="s">
        <v>367</v>
      </c>
      <c r="B849">
        <v>2506</v>
      </c>
      <c r="C849" s="14" t="s">
        <v>305</v>
      </c>
      <c r="D849" s="14" t="s">
        <v>162</v>
      </c>
      <c r="E849" s="14">
        <v>1354</v>
      </c>
      <c r="F849" s="14">
        <v>11158.214</v>
      </c>
      <c r="G849" s="14">
        <v>112810.295</v>
      </c>
      <c r="H849" s="14">
        <v>74778.602999999988</v>
      </c>
      <c r="I849" s="14">
        <v>187588.89799999999</v>
      </c>
      <c r="J849" s="14">
        <f t="shared" si="66"/>
        <v>-176430.68399999998</v>
      </c>
      <c r="K849" s="14">
        <f t="shared" si="67"/>
        <v>8240.9261447562785</v>
      </c>
      <c r="L849" s="14">
        <f t="shared" si="67"/>
        <v>83316.318316100442</v>
      </c>
      <c r="M849" s="14">
        <f t="shared" si="67"/>
        <v>55227.919497784336</v>
      </c>
      <c r="N849" s="14">
        <f t="shared" si="67"/>
        <v>138544.23781388477</v>
      </c>
      <c r="O849" s="14">
        <f t="shared" si="67"/>
        <v>-130303.31166912851</v>
      </c>
      <c r="P849" s="14"/>
      <c r="Q849" s="14"/>
      <c r="R849" s="14"/>
      <c r="S849" s="14"/>
    </row>
    <row r="850" spans="1:19">
      <c r="A850" s="11" t="s">
        <v>367</v>
      </c>
      <c r="B850" s="11">
        <v>5508</v>
      </c>
      <c r="C850" s="13" t="s">
        <v>306</v>
      </c>
      <c r="D850" s="13" t="s">
        <v>184</v>
      </c>
      <c r="E850" s="13">
        <v>1226</v>
      </c>
      <c r="F850" s="13">
        <v>48759.563999999998</v>
      </c>
      <c r="G850" s="13">
        <v>91135.679999999993</v>
      </c>
      <c r="H850" s="13">
        <v>57208.751000000004</v>
      </c>
      <c r="I850" s="13">
        <v>148344.43099999998</v>
      </c>
      <c r="J850" s="13">
        <f t="shared" si="66"/>
        <v>-99584.866999999984</v>
      </c>
      <c r="K850" s="13">
        <f t="shared" si="67"/>
        <v>39771.259380097879</v>
      </c>
      <c r="L850" s="13">
        <f t="shared" si="67"/>
        <v>74335.791190864591</v>
      </c>
      <c r="M850" s="13">
        <f t="shared" si="67"/>
        <v>46662.929037520393</v>
      </c>
      <c r="N850" s="13">
        <f t="shared" si="67"/>
        <v>120998.72022838498</v>
      </c>
      <c r="O850" s="13">
        <f t="shared" si="67"/>
        <v>-81227.460848287097</v>
      </c>
      <c r="P850" s="14"/>
      <c r="Q850" s="14"/>
      <c r="R850" s="14"/>
      <c r="S850" s="14"/>
    </row>
    <row r="851" spans="1:19">
      <c r="A851" t="s">
        <v>367</v>
      </c>
      <c r="B851">
        <v>3711</v>
      </c>
      <c r="C851" s="14" t="s">
        <v>307</v>
      </c>
      <c r="D851" s="14" t="s">
        <v>170</v>
      </c>
      <c r="E851" s="14">
        <v>1211</v>
      </c>
      <c r="F851" s="14">
        <v>71865.78899999999</v>
      </c>
      <c r="G851" s="14">
        <v>119143.53499999999</v>
      </c>
      <c r="H851" s="14">
        <v>93631.979999999952</v>
      </c>
      <c r="I851" s="14">
        <v>212775.51499999996</v>
      </c>
      <c r="J851" s="14">
        <f t="shared" si="66"/>
        <v>-140909.72599999997</v>
      </c>
      <c r="K851" s="14">
        <f t="shared" si="67"/>
        <v>59344.169281585455</v>
      </c>
      <c r="L851" s="14">
        <f t="shared" si="67"/>
        <v>98384.421965317917</v>
      </c>
      <c r="M851" s="14">
        <f t="shared" si="67"/>
        <v>77317.902559867827</v>
      </c>
      <c r="N851" s="14">
        <f t="shared" si="67"/>
        <v>175702.32452518574</v>
      </c>
      <c r="O851" s="14">
        <f t="shared" si="67"/>
        <v>-116358.15524360031</v>
      </c>
      <c r="P851" s="14"/>
      <c r="Q851" s="14"/>
      <c r="R851" s="14"/>
      <c r="S851" s="14"/>
    </row>
    <row r="852" spans="1:19">
      <c r="A852" s="11" t="s">
        <v>367</v>
      </c>
      <c r="B852" s="11">
        <v>8721</v>
      </c>
      <c r="C852" s="13" t="s">
        <v>308</v>
      </c>
      <c r="D852" s="13" t="s">
        <v>220</v>
      </c>
      <c r="E852" s="13">
        <v>1164</v>
      </c>
      <c r="F852" s="13">
        <v>33993.949000000001</v>
      </c>
      <c r="G852" s="13">
        <v>105155.821</v>
      </c>
      <c r="H852" s="13">
        <v>50302.510999999984</v>
      </c>
      <c r="I852" s="13">
        <v>155458.33199999999</v>
      </c>
      <c r="J852" s="13">
        <f t="shared" si="66"/>
        <v>-121464.383</v>
      </c>
      <c r="K852" s="13">
        <f t="shared" si="67"/>
        <v>29204.423539518899</v>
      </c>
      <c r="L852" s="13">
        <f t="shared" si="67"/>
        <v>90340.052405498282</v>
      </c>
      <c r="M852" s="13">
        <f t="shared" si="67"/>
        <v>43215.215635738816</v>
      </c>
      <c r="N852" s="13">
        <f t="shared" si="67"/>
        <v>133555.26804123711</v>
      </c>
      <c r="O852" s="13">
        <f t="shared" si="67"/>
        <v>-104350.84450171821</v>
      </c>
      <c r="P852" s="14"/>
      <c r="Q852" s="14"/>
      <c r="R852" s="14"/>
      <c r="S852" s="14"/>
    </row>
    <row r="853" spans="1:19">
      <c r="A853" t="s">
        <v>367</v>
      </c>
      <c r="B853">
        <v>4607</v>
      </c>
      <c r="C853" s="14" t="s">
        <v>310</v>
      </c>
      <c r="D853" s="14" t="s">
        <v>178</v>
      </c>
      <c r="E853" s="14">
        <v>1131</v>
      </c>
      <c r="F853" s="14">
        <v>25678.499999999996</v>
      </c>
      <c r="G853" s="14">
        <v>96762.426999999996</v>
      </c>
      <c r="H853" s="14">
        <v>64666.411000000022</v>
      </c>
      <c r="I853" s="14">
        <v>161428.83800000002</v>
      </c>
      <c r="J853" s="14">
        <f t="shared" si="66"/>
        <v>-135750.33800000002</v>
      </c>
      <c r="K853" s="14">
        <f t="shared" si="67"/>
        <v>22704.244031830236</v>
      </c>
      <c r="L853" s="14">
        <f t="shared" si="67"/>
        <v>85554.754199823161</v>
      </c>
      <c r="M853" s="14">
        <f t="shared" si="67"/>
        <v>57176.3138815208</v>
      </c>
      <c r="N853" s="14">
        <f t="shared" si="67"/>
        <v>142731.06808134395</v>
      </c>
      <c r="O853" s="14">
        <f t="shared" si="67"/>
        <v>-120026.82404951371</v>
      </c>
      <c r="P853" s="14"/>
      <c r="Q853" s="14"/>
      <c r="R853" s="14"/>
      <c r="S853" s="14"/>
    </row>
    <row r="854" spans="1:19">
      <c r="A854" s="11" t="s">
        <v>367</v>
      </c>
      <c r="B854" s="11">
        <v>6513</v>
      </c>
      <c r="C854" s="13" t="s">
        <v>309</v>
      </c>
      <c r="D854" s="13" t="s">
        <v>194</v>
      </c>
      <c r="E854" s="13">
        <v>1119</v>
      </c>
      <c r="F854" s="13">
        <v>9373.112000000001</v>
      </c>
      <c r="G854" s="13">
        <v>66873.757000000012</v>
      </c>
      <c r="H854" s="13">
        <v>41856.113999999994</v>
      </c>
      <c r="I854" s="13">
        <v>108729.87100000001</v>
      </c>
      <c r="J854" s="13">
        <f t="shared" si="66"/>
        <v>-99356.75900000002</v>
      </c>
      <c r="K854" s="13">
        <f t="shared" ref="K854:O890" si="68">(F854/$E854)*1000</f>
        <v>8376.3288650580889</v>
      </c>
      <c r="L854" s="13">
        <f t="shared" si="68"/>
        <v>59762.070598748891</v>
      </c>
      <c r="M854" s="13">
        <f t="shared" si="68"/>
        <v>37404.927613941014</v>
      </c>
      <c r="N854" s="13">
        <f t="shared" si="68"/>
        <v>97166.998212689912</v>
      </c>
      <c r="O854" s="13">
        <f t="shared" si="68"/>
        <v>-88790.669347631832</v>
      </c>
      <c r="P854" s="14"/>
      <c r="Q854" s="14"/>
      <c r="R854" s="14"/>
      <c r="S854" s="14"/>
    </row>
    <row r="855" spans="1:19">
      <c r="A855" t="s">
        <v>367</v>
      </c>
      <c r="B855">
        <v>4100</v>
      </c>
      <c r="C855" s="14" t="s">
        <v>311</v>
      </c>
      <c r="D855" s="14" t="s">
        <v>174</v>
      </c>
      <c r="E855" s="14">
        <v>956</v>
      </c>
      <c r="F855" s="14">
        <v>32470.868999999999</v>
      </c>
      <c r="G855" s="14">
        <v>113198.85000000002</v>
      </c>
      <c r="H855" s="14">
        <v>50133.758999999998</v>
      </c>
      <c r="I855" s="14">
        <v>163332.60900000003</v>
      </c>
      <c r="J855" s="14">
        <f t="shared" si="66"/>
        <v>-130861.74000000002</v>
      </c>
      <c r="K855" s="14">
        <f t="shared" si="68"/>
        <v>33965.344142259411</v>
      </c>
      <c r="L855" s="14">
        <f t="shared" si="68"/>
        <v>118408.83891213391</v>
      </c>
      <c r="M855" s="14">
        <f t="shared" si="68"/>
        <v>52441.170502092049</v>
      </c>
      <c r="N855" s="14">
        <f t="shared" si="68"/>
        <v>170850.00941422599</v>
      </c>
      <c r="O855" s="14">
        <f t="shared" si="68"/>
        <v>-136884.66527196654</v>
      </c>
      <c r="P855" s="14"/>
      <c r="Q855" s="14"/>
      <c r="R855" s="14"/>
      <c r="S855" s="14"/>
    </row>
    <row r="856" spans="1:19">
      <c r="A856" s="11" t="s">
        <v>367</v>
      </c>
      <c r="B856" s="11">
        <v>5604</v>
      </c>
      <c r="C856" s="13" t="s">
        <v>312</v>
      </c>
      <c r="D856" s="13" t="s">
        <v>185</v>
      </c>
      <c r="E856" s="13">
        <v>928</v>
      </c>
      <c r="F856" s="13">
        <v>29852.262000000002</v>
      </c>
      <c r="G856" s="13">
        <v>83001.368999999992</v>
      </c>
      <c r="H856" s="13">
        <v>42042.366000000002</v>
      </c>
      <c r="I856" s="13">
        <v>125043.73499999999</v>
      </c>
      <c r="J856" s="13">
        <f t="shared" si="66"/>
        <v>-95191.472999999984</v>
      </c>
      <c r="K856" s="13">
        <f t="shared" si="68"/>
        <v>32168.385775862069</v>
      </c>
      <c r="L856" s="13">
        <f t="shared" si="68"/>
        <v>89441.130387931029</v>
      </c>
      <c r="M856" s="13">
        <f t="shared" si="68"/>
        <v>45304.273706896551</v>
      </c>
      <c r="N856" s="13">
        <f t="shared" si="68"/>
        <v>134745.40409482757</v>
      </c>
      <c r="O856" s="13">
        <f t="shared" si="68"/>
        <v>-102577.01831896551</v>
      </c>
      <c r="P856" s="14"/>
      <c r="Q856" s="14"/>
      <c r="R856" s="14"/>
      <c r="S856" s="14"/>
    </row>
    <row r="857" spans="1:19">
      <c r="A857" t="s">
        <v>367</v>
      </c>
      <c r="B857">
        <v>6612</v>
      </c>
      <c r="C857" s="14" t="s">
        <v>314</v>
      </c>
      <c r="D857" s="14" t="s">
        <v>200</v>
      </c>
      <c r="E857" s="14">
        <v>867</v>
      </c>
      <c r="F857" s="14">
        <v>35697.956000000006</v>
      </c>
      <c r="G857" s="14">
        <v>89290.117999999973</v>
      </c>
      <c r="H857" s="14">
        <v>61686.883999999998</v>
      </c>
      <c r="I857" s="14">
        <v>150977.00199999998</v>
      </c>
      <c r="J857" s="14">
        <f t="shared" si="66"/>
        <v>-115279.04599999997</v>
      </c>
      <c r="K857" s="14">
        <f t="shared" si="68"/>
        <v>41174.113033448673</v>
      </c>
      <c r="L857" s="14">
        <f t="shared" si="68"/>
        <v>102987.44867358706</v>
      </c>
      <c r="M857" s="14">
        <f t="shared" si="68"/>
        <v>71149.808535178774</v>
      </c>
      <c r="N857" s="14">
        <f t="shared" si="68"/>
        <v>174137.25720876583</v>
      </c>
      <c r="O857" s="14">
        <f t="shared" si="68"/>
        <v>-132963.14417531717</v>
      </c>
      <c r="P857" s="14"/>
      <c r="Q857" s="14"/>
      <c r="R857" s="14"/>
      <c r="S857" s="14"/>
    </row>
    <row r="858" spans="1:19">
      <c r="A858" s="11" t="s">
        <v>367</v>
      </c>
      <c r="B858" s="11">
        <v>3709</v>
      </c>
      <c r="C858" s="13" t="s">
        <v>313</v>
      </c>
      <c r="D858" s="13" t="s">
        <v>168</v>
      </c>
      <c r="E858" s="13">
        <v>840</v>
      </c>
      <c r="F858" s="13">
        <v>24229.308000000001</v>
      </c>
      <c r="G858" s="13">
        <v>83612.558000000005</v>
      </c>
      <c r="H858" s="13">
        <v>45971.474000000017</v>
      </c>
      <c r="I858" s="13">
        <v>129584.03200000002</v>
      </c>
      <c r="J858" s="13">
        <f t="shared" si="66"/>
        <v>-105354.72400000002</v>
      </c>
      <c r="K858" s="13">
        <f t="shared" si="68"/>
        <v>28844.414285714287</v>
      </c>
      <c r="L858" s="13">
        <f t="shared" si="68"/>
        <v>99538.759523809538</v>
      </c>
      <c r="M858" s="13">
        <f t="shared" si="68"/>
        <v>54727.945238095257</v>
      </c>
      <c r="N858" s="13">
        <f t="shared" si="68"/>
        <v>154266.70476190478</v>
      </c>
      <c r="O858" s="13">
        <f t="shared" si="68"/>
        <v>-125422.29047619049</v>
      </c>
      <c r="P858" s="14"/>
      <c r="Q858" s="14"/>
      <c r="R858" s="14"/>
      <c r="S858" s="14"/>
    </row>
    <row r="859" spans="1:19">
      <c r="A859" t="s">
        <v>367</v>
      </c>
      <c r="B859">
        <v>8710</v>
      </c>
      <c r="C859" s="14" t="s">
        <v>315</v>
      </c>
      <c r="D859" s="14" t="s">
        <v>215</v>
      </c>
      <c r="E859" s="14">
        <v>818</v>
      </c>
      <c r="F859" s="14">
        <v>9252.1149999999998</v>
      </c>
      <c r="G859" s="14">
        <v>61917.185000000005</v>
      </c>
      <c r="H859" s="14">
        <v>39739.653999999995</v>
      </c>
      <c r="I859" s="14">
        <v>101656.83900000001</v>
      </c>
      <c r="J859" s="14">
        <f t="shared" si="66"/>
        <v>-92404.724000000002</v>
      </c>
      <c r="K859" s="14">
        <f t="shared" si="68"/>
        <v>11310.654034229829</v>
      </c>
      <c r="L859" s="14">
        <f t="shared" si="68"/>
        <v>75693.380195599035</v>
      </c>
      <c r="M859" s="14">
        <f t="shared" si="68"/>
        <v>48581.484107579454</v>
      </c>
      <c r="N859" s="14">
        <f t="shared" si="68"/>
        <v>124274.86430317849</v>
      </c>
      <c r="O859" s="14">
        <f t="shared" si="68"/>
        <v>-112964.21026894866</v>
      </c>
      <c r="P859" s="14"/>
      <c r="Q859" s="14"/>
      <c r="R859" s="14"/>
      <c r="S859" s="14"/>
    </row>
    <row r="860" spans="1:19">
      <c r="A860" s="11" t="s">
        <v>367</v>
      </c>
      <c r="B860" s="11">
        <v>8508</v>
      </c>
      <c r="C860" s="13" t="s">
        <v>316</v>
      </c>
      <c r="D860" s="13" t="s">
        <v>210</v>
      </c>
      <c r="E860" s="13">
        <v>814</v>
      </c>
      <c r="F860" s="13">
        <v>2358.1010000000001</v>
      </c>
      <c r="G860" s="13">
        <v>59401.006999999998</v>
      </c>
      <c r="H860" s="13">
        <v>39452.021000000001</v>
      </c>
      <c r="I860" s="13">
        <v>98853.027999999991</v>
      </c>
      <c r="J860" s="13">
        <f t="shared" si="66"/>
        <v>-96494.926999999996</v>
      </c>
      <c r="K860" s="13">
        <f t="shared" si="68"/>
        <v>2896.9299754299755</v>
      </c>
      <c r="L860" s="13">
        <f t="shared" si="68"/>
        <v>72974.21007371007</v>
      </c>
      <c r="M860" s="13">
        <f t="shared" si="68"/>
        <v>48466.856265356262</v>
      </c>
      <c r="N860" s="13">
        <f t="shared" si="68"/>
        <v>121441.06633906632</v>
      </c>
      <c r="O860" s="13">
        <f t="shared" si="68"/>
        <v>-118544.13636363635</v>
      </c>
      <c r="P860" s="14"/>
      <c r="Q860" s="14"/>
      <c r="R860" s="14"/>
      <c r="S860" s="14"/>
    </row>
    <row r="861" spans="1:19">
      <c r="A861" t="s">
        <v>367</v>
      </c>
      <c r="B861">
        <v>6515</v>
      </c>
      <c r="C861" s="14" t="s">
        <v>318</v>
      </c>
      <c r="D861" s="14" t="s">
        <v>195</v>
      </c>
      <c r="E861" s="14">
        <v>704</v>
      </c>
      <c r="F861" s="14">
        <v>4791.1980000000003</v>
      </c>
      <c r="G861" s="14">
        <v>40974.010999999999</v>
      </c>
      <c r="H861" s="14">
        <v>26849.760999999999</v>
      </c>
      <c r="I861" s="14">
        <v>67823.771999999997</v>
      </c>
      <c r="J861" s="14">
        <f t="shared" si="66"/>
        <v>-63032.573999999993</v>
      </c>
      <c r="K861" s="14">
        <f t="shared" si="68"/>
        <v>6805.6789772727279</v>
      </c>
      <c r="L861" s="14">
        <f t="shared" si="68"/>
        <v>58201.720170454544</v>
      </c>
      <c r="M861" s="14">
        <f t="shared" si="68"/>
        <v>38138.865056818184</v>
      </c>
      <c r="N861" s="14">
        <f t="shared" si="68"/>
        <v>96340.585227272721</v>
      </c>
      <c r="O861" s="14">
        <f t="shared" si="68"/>
        <v>-89534.906249999985</v>
      </c>
      <c r="P861" s="14"/>
      <c r="Q861" s="14"/>
      <c r="R861" s="14"/>
      <c r="S861" s="14"/>
    </row>
    <row r="862" spans="1:19">
      <c r="A862" s="11" t="s">
        <v>367</v>
      </c>
      <c r="B862" s="11">
        <v>8722</v>
      </c>
      <c r="C862" s="13" t="s">
        <v>317</v>
      </c>
      <c r="D862" s="13" t="s">
        <v>221</v>
      </c>
      <c r="E862" s="13">
        <v>694</v>
      </c>
      <c r="F862" s="13">
        <v>1150.702</v>
      </c>
      <c r="G862" s="13">
        <v>51985.016000000003</v>
      </c>
      <c r="H862" s="13">
        <v>21119.892999999993</v>
      </c>
      <c r="I862" s="13">
        <v>73104.909</v>
      </c>
      <c r="J862" s="13">
        <f t="shared" si="66"/>
        <v>-71954.206999999995</v>
      </c>
      <c r="K862" s="13">
        <f t="shared" si="68"/>
        <v>1658.07204610951</v>
      </c>
      <c r="L862" s="13">
        <f t="shared" si="68"/>
        <v>74906.363112391933</v>
      </c>
      <c r="M862" s="13">
        <f t="shared" si="68"/>
        <v>30432.122478386154</v>
      </c>
      <c r="N862" s="13">
        <f t="shared" si="68"/>
        <v>105338.48559077809</v>
      </c>
      <c r="O862" s="13">
        <f t="shared" si="68"/>
        <v>-103680.41354466858</v>
      </c>
      <c r="P862" s="14"/>
      <c r="Q862" s="14"/>
      <c r="R862" s="14"/>
      <c r="S862" s="14"/>
    </row>
    <row r="863" spans="1:19">
      <c r="A863" t="s">
        <v>367</v>
      </c>
      <c r="B863">
        <v>3511</v>
      </c>
      <c r="C863" s="14" t="s">
        <v>320</v>
      </c>
      <c r="D863" s="14" t="s">
        <v>166</v>
      </c>
      <c r="E863" s="14">
        <v>687</v>
      </c>
      <c r="F863" s="14">
        <v>35176.459000000003</v>
      </c>
      <c r="G863" s="14">
        <v>76069.073999999993</v>
      </c>
      <c r="H863" s="14">
        <v>69226.73000000001</v>
      </c>
      <c r="I863" s="14">
        <v>145295.804</v>
      </c>
      <c r="J863" s="14">
        <f t="shared" si="66"/>
        <v>-110119.345</v>
      </c>
      <c r="K863" s="14">
        <f t="shared" si="68"/>
        <v>51202.997088791853</v>
      </c>
      <c r="L863" s="14">
        <f t="shared" si="68"/>
        <v>110726.4541484716</v>
      </c>
      <c r="M863" s="14">
        <f t="shared" si="68"/>
        <v>100766.71033478895</v>
      </c>
      <c r="N863" s="14">
        <f t="shared" si="68"/>
        <v>211493.16448326057</v>
      </c>
      <c r="O863" s="14">
        <f t="shared" si="68"/>
        <v>-160290.16739446871</v>
      </c>
      <c r="P863" s="14"/>
      <c r="Q863" s="14"/>
      <c r="R863" s="14"/>
      <c r="S863" s="14"/>
    </row>
    <row r="864" spans="1:19">
      <c r="A864" s="11" t="s">
        <v>367</v>
      </c>
      <c r="B864" s="11">
        <v>3811</v>
      </c>
      <c r="C864" s="13" t="s">
        <v>322</v>
      </c>
      <c r="D864" s="13" t="s">
        <v>173</v>
      </c>
      <c r="E864" s="13">
        <v>665</v>
      </c>
      <c r="F864" s="13">
        <v>8984.155999999999</v>
      </c>
      <c r="G864" s="13">
        <v>62432.807000000008</v>
      </c>
      <c r="H864" s="13">
        <v>36980.996999999996</v>
      </c>
      <c r="I864" s="13">
        <v>99413.804000000004</v>
      </c>
      <c r="J864" s="13">
        <f t="shared" si="66"/>
        <v>-90429.648000000001</v>
      </c>
      <c r="K864" s="13">
        <f t="shared" si="68"/>
        <v>13510.009022556389</v>
      </c>
      <c r="L864" s="13">
        <f t="shared" si="68"/>
        <v>93883.920300751895</v>
      </c>
      <c r="M864" s="13">
        <f t="shared" si="68"/>
        <v>55610.521804511271</v>
      </c>
      <c r="N864" s="13">
        <f t="shared" si="68"/>
        <v>149494.44210526318</v>
      </c>
      <c r="O864" s="13">
        <f t="shared" si="68"/>
        <v>-135984.43308270676</v>
      </c>
      <c r="P864" s="14"/>
      <c r="Q864" s="14"/>
      <c r="R864" s="14"/>
      <c r="S864" s="14"/>
    </row>
    <row r="865" spans="1:19">
      <c r="A865" t="s">
        <v>367</v>
      </c>
      <c r="B865">
        <v>7502</v>
      </c>
      <c r="C865" s="14" t="s">
        <v>319</v>
      </c>
      <c r="D865" s="14" t="s">
        <v>205</v>
      </c>
      <c r="E865" s="14">
        <v>665</v>
      </c>
      <c r="F865" s="14">
        <v>43779.866000000002</v>
      </c>
      <c r="G865" s="14">
        <v>73790.678</v>
      </c>
      <c r="H865" s="14">
        <v>52582.947999999997</v>
      </c>
      <c r="I865" s="14">
        <v>126373.62599999999</v>
      </c>
      <c r="J865" s="14">
        <f t="shared" si="66"/>
        <v>-82593.75999999998</v>
      </c>
      <c r="K865" s="14">
        <f t="shared" si="68"/>
        <v>65834.384962406024</v>
      </c>
      <c r="L865" s="14">
        <f t="shared" si="68"/>
        <v>110963.42556390978</v>
      </c>
      <c r="M865" s="14">
        <f t="shared" si="68"/>
        <v>79072.102255639096</v>
      </c>
      <c r="N865" s="14">
        <f t="shared" si="68"/>
        <v>190035.52781954885</v>
      </c>
      <c r="O865" s="14">
        <f t="shared" si="68"/>
        <v>-124201.14285714283</v>
      </c>
      <c r="P865" s="14"/>
      <c r="Q865" s="14"/>
      <c r="R865" s="14"/>
      <c r="S865" s="14"/>
    </row>
    <row r="866" spans="1:19">
      <c r="A866" s="11" t="s">
        <v>367</v>
      </c>
      <c r="B866" s="11">
        <v>8509</v>
      </c>
      <c r="C866" s="13" t="s">
        <v>321</v>
      </c>
      <c r="D866" s="13" t="s">
        <v>211</v>
      </c>
      <c r="E866" s="13">
        <v>641</v>
      </c>
      <c r="F866" s="13">
        <v>13894.781999999999</v>
      </c>
      <c r="G866" s="13">
        <v>58143.173999999999</v>
      </c>
      <c r="H866" s="13">
        <v>41306.551000000007</v>
      </c>
      <c r="I866" s="13">
        <v>99449.725000000006</v>
      </c>
      <c r="J866" s="13">
        <f t="shared" si="66"/>
        <v>-85554.942999999999</v>
      </c>
      <c r="K866" s="13">
        <f t="shared" si="68"/>
        <v>21676.726989079561</v>
      </c>
      <c r="L866" s="13">
        <f t="shared" si="68"/>
        <v>90706.979719188763</v>
      </c>
      <c r="M866" s="13">
        <f t="shared" si="68"/>
        <v>64440.797191887679</v>
      </c>
      <c r="N866" s="13">
        <f t="shared" si="68"/>
        <v>155147.77691107645</v>
      </c>
      <c r="O866" s="13">
        <f t="shared" si="68"/>
        <v>-133471.04992199686</v>
      </c>
      <c r="P866" s="14"/>
      <c r="Q866" s="14"/>
      <c r="R866" s="14"/>
      <c r="S866" s="14"/>
    </row>
    <row r="867" spans="1:19">
      <c r="A867" t="s">
        <v>367</v>
      </c>
      <c r="B867">
        <v>8720</v>
      </c>
      <c r="C867" s="14" t="s">
        <v>323</v>
      </c>
      <c r="D867" s="14" t="s">
        <v>219</v>
      </c>
      <c r="E867" s="14">
        <v>576</v>
      </c>
      <c r="F867" s="14">
        <v>1019.631</v>
      </c>
      <c r="G867" s="14">
        <v>64504.663000000008</v>
      </c>
      <c r="H867" s="14">
        <v>36894.375999999989</v>
      </c>
      <c r="I867" s="14">
        <v>101399.03899999999</v>
      </c>
      <c r="J867" s="14">
        <f t="shared" si="66"/>
        <v>-100379.408</v>
      </c>
      <c r="K867" s="14">
        <f t="shared" si="68"/>
        <v>1770.1927083333333</v>
      </c>
      <c r="L867" s="14">
        <f t="shared" si="68"/>
        <v>111987.26215277778</v>
      </c>
      <c r="M867" s="14">
        <f t="shared" si="68"/>
        <v>64052.736111111088</v>
      </c>
      <c r="N867" s="14">
        <f t="shared" si="68"/>
        <v>176039.99826388888</v>
      </c>
      <c r="O867" s="14">
        <f t="shared" si="68"/>
        <v>-174269.80555555553</v>
      </c>
      <c r="P867" s="14"/>
      <c r="Q867" s="14"/>
      <c r="R867" s="14"/>
      <c r="S867" s="14"/>
    </row>
    <row r="868" spans="1:19">
      <c r="A868" s="11" t="s">
        <v>367</v>
      </c>
      <c r="B868" s="11">
        <v>8719</v>
      </c>
      <c r="C868" s="13" t="s">
        <v>325</v>
      </c>
      <c r="D868" s="13" t="s">
        <v>218</v>
      </c>
      <c r="E868" s="13">
        <v>525</v>
      </c>
      <c r="F868" s="13">
        <v>1794.8609999999999</v>
      </c>
      <c r="G868" s="13">
        <v>87364.489000000001</v>
      </c>
      <c r="H868" s="13">
        <v>51411.92500000001</v>
      </c>
      <c r="I868" s="13">
        <v>138776.41400000002</v>
      </c>
      <c r="J868" s="13">
        <f t="shared" si="66"/>
        <v>-136981.55300000001</v>
      </c>
      <c r="K868" s="13">
        <f t="shared" si="68"/>
        <v>3418.7828571428568</v>
      </c>
      <c r="L868" s="13">
        <f t="shared" si="68"/>
        <v>166408.55047619046</v>
      </c>
      <c r="M868" s="13">
        <f t="shared" si="68"/>
        <v>97927.476190476213</v>
      </c>
      <c r="N868" s="13">
        <f t="shared" si="68"/>
        <v>264336.02666666673</v>
      </c>
      <c r="O868" s="13">
        <f t="shared" si="68"/>
        <v>-260917.24380952382</v>
      </c>
      <c r="P868" s="14"/>
      <c r="Q868" s="14"/>
      <c r="R868" s="14"/>
      <c r="S868" s="14"/>
    </row>
    <row r="869" spans="1:19">
      <c r="A869" t="s">
        <v>367</v>
      </c>
      <c r="B869">
        <v>6709</v>
      </c>
      <c r="C869" s="14" t="s">
        <v>324</v>
      </c>
      <c r="D869" s="14" t="s">
        <v>202</v>
      </c>
      <c r="E869" s="14">
        <v>506</v>
      </c>
      <c r="F869" s="14">
        <v>31411.205000000002</v>
      </c>
      <c r="G869" s="14">
        <v>68085.135000000009</v>
      </c>
      <c r="H869" s="14">
        <v>55763.126000000004</v>
      </c>
      <c r="I869" s="14">
        <v>123848.26100000001</v>
      </c>
      <c r="J869" s="14">
        <f t="shared" si="66"/>
        <v>-92437.056000000011</v>
      </c>
      <c r="K869" s="14">
        <f t="shared" si="68"/>
        <v>62077.480237154152</v>
      </c>
      <c r="L869" s="14">
        <f t="shared" si="68"/>
        <v>134555.60276679843</v>
      </c>
      <c r="M869" s="14">
        <f t="shared" si="68"/>
        <v>110203.80632411067</v>
      </c>
      <c r="N869" s="14">
        <f t="shared" si="68"/>
        <v>244759.40909090912</v>
      </c>
      <c r="O869" s="14">
        <f t="shared" si="68"/>
        <v>-182681.92885375494</v>
      </c>
      <c r="P869" s="14"/>
      <c r="Q869" s="14"/>
      <c r="R869" s="14"/>
      <c r="S869" s="14"/>
    </row>
    <row r="870" spans="1:19">
      <c r="A870" s="11" t="s">
        <v>367</v>
      </c>
      <c r="B870" s="11">
        <v>5609</v>
      </c>
      <c r="C870" s="13" t="s">
        <v>327</v>
      </c>
      <c r="D870" s="13" t="s">
        <v>186</v>
      </c>
      <c r="E870" s="13">
        <v>483</v>
      </c>
      <c r="F870" s="13">
        <v>11066.405999999999</v>
      </c>
      <c r="G870" s="13">
        <v>53540.156000000003</v>
      </c>
      <c r="H870" s="13">
        <v>26681.722999999994</v>
      </c>
      <c r="I870" s="13">
        <v>80221.879000000001</v>
      </c>
      <c r="J870" s="13">
        <f t="shared" si="66"/>
        <v>-69155.472999999998</v>
      </c>
      <c r="K870" s="13">
        <f t="shared" si="68"/>
        <v>22911.81366459627</v>
      </c>
      <c r="L870" s="13">
        <f t="shared" si="68"/>
        <v>110849.18426501035</v>
      </c>
      <c r="M870" s="13">
        <f t="shared" si="68"/>
        <v>55241.662525879903</v>
      </c>
      <c r="N870" s="13">
        <f t="shared" si="68"/>
        <v>166090.84679089027</v>
      </c>
      <c r="O870" s="13">
        <f t="shared" si="68"/>
        <v>-143179.033126294</v>
      </c>
      <c r="P870" s="14"/>
      <c r="Q870" s="14"/>
      <c r="R870" s="14"/>
      <c r="S870" s="14"/>
    </row>
    <row r="871" spans="1:19">
      <c r="A871" t="s">
        <v>367</v>
      </c>
      <c r="B871">
        <v>6607</v>
      </c>
      <c r="C871" s="14" t="s">
        <v>326</v>
      </c>
      <c r="D871" s="14" t="s">
        <v>198</v>
      </c>
      <c r="E871" s="14">
        <v>483</v>
      </c>
      <c r="F871" s="14">
        <v>6025.076</v>
      </c>
      <c r="G871" s="14">
        <v>63532.368999999977</v>
      </c>
      <c r="H871" s="14">
        <v>37461.782999999989</v>
      </c>
      <c r="I871" s="14">
        <v>100994.15199999997</v>
      </c>
      <c r="J871" s="14">
        <f t="shared" si="66"/>
        <v>-94969.075999999972</v>
      </c>
      <c r="K871" s="14">
        <f t="shared" si="68"/>
        <v>12474.277432712215</v>
      </c>
      <c r="L871" s="14">
        <f t="shared" si="68"/>
        <v>131536.9958592132</v>
      </c>
      <c r="M871" s="14">
        <f t="shared" si="68"/>
        <v>77560.627329192532</v>
      </c>
      <c r="N871" s="14">
        <f t="shared" si="68"/>
        <v>209097.62318840573</v>
      </c>
      <c r="O871" s="14">
        <f t="shared" si="68"/>
        <v>-196623.34575569353</v>
      </c>
      <c r="P871" s="14"/>
      <c r="Q871" s="14"/>
      <c r="R871" s="14"/>
      <c r="S871" s="14"/>
    </row>
    <row r="872" spans="1:19">
      <c r="A872" s="11" t="s">
        <v>367</v>
      </c>
      <c r="B872" s="11">
        <v>6601</v>
      </c>
      <c r="C872" s="13" t="s">
        <v>328</v>
      </c>
      <c r="D872" s="13" t="s">
        <v>196</v>
      </c>
      <c r="E872" s="13">
        <v>449</v>
      </c>
      <c r="F872" s="13">
        <v>7692.9759999999997</v>
      </c>
      <c r="G872" s="13">
        <v>42642.944000000003</v>
      </c>
      <c r="H872" s="13">
        <v>25572.264999999996</v>
      </c>
      <c r="I872" s="13">
        <v>68215.209000000003</v>
      </c>
      <c r="J872" s="13">
        <f t="shared" si="66"/>
        <v>-60522.233</v>
      </c>
      <c r="K872" s="13">
        <f t="shared" si="68"/>
        <v>17133.57683741648</v>
      </c>
      <c r="L872" s="13">
        <f t="shared" si="68"/>
        <v>94973.149220489984</v>
      </c>
      <c r="M872" s="13">
        <f t="shared" si="68"/>
        <v>56953.819599109127</v>
      </c>
      <c r="N872" s="13">
        <f t="shared" si="68"/>
        <v>151926.96881959913</v>
      </c>
      <c r="O872" s="13">
        <f t="shared" si="68"/>
        <v>-134793.39198218263</v>
      </c>
      <c r="P872" s="14"/>
      <c r="Q872" s="14"/>
      <c r="R872" s="14"/>
      <c r="S872" s="14"/>
    </row>
    <row r="873" spans="1:19">
      <c r="A873" t="s">
        <v>367</v>
      </c>
      <c r="B873">
        <v>4911</v>
      </c>
      <c r="C873" s="14" t="s">
        <v>329</v>
      </c>
      <c r="D873" s="14" t="s">
        <v>182</v>
      </c>
      <c r="E873" s="14">
        <v>424</v>
      </c>
      <c r="F873" s="14">
        <v>15935.757000000001</v>
      </c>
      <c r="G873" s="14">
        <v>42611.913</v>
      </c>
      <c r="H873" s="14">
        <v>39785.441999999995</v>
      </c>
      <c r="I873" s="14">
        <v>82397.354999999996</v>
      </c>
      <c r="J873" s="14">
        <f t="shared" si="66"/>
        <v>-66461.597999999998</v>
      </c>
      <c r="K873" s="14">
        <f t="shared" si="68"/>
        <v>37584.332547169812</v>
      </c>
      <c r="L873" s="14">
        <f t="shared" si="68"/>
        <v>100499.79481132075</v>
      </c>
      <c r="M873" s="14">
        <f t="shared" si="68"/>
        <v>93833.589622641492</v>
      </c>
      <c r="N873" s="14">
        <f t="shared" si="68"/>
        <v>194333.38443396226</v>
      </c>
      <c r="O873" s="14">
        <f t="shared" si="68"/>
        <v>-156749.05188679244</v>
      </c>
      <c r="P873" s="14"/>
      <c r="Q873" s="14"/>
      <c r="R873" s="14"/>
      <c r="S873" s="14"/>
    </row>
    <row r="874" spans="1:19">
      <c r="A874" s="11" t="s">
        <v>367</v>
      </c>
      <c r="B874" s="11">
        <v>5612</v>
      </c>
      <c r="C874" s="13" t="s">
        <v>330</v>
      </c>
      <c r="D874" s="13" t="s">
        <v>188</v>
      </c>
      <c r="E874" s="13">
        <v>384</v>
      </c>
      <c r="F874" s="13">
        <v>23589.952000000001</v>
      </c>
      <c r="G874" s="13">
        <v>46267.85</v>
      </c>
      <c r="H874" s="13">
        <v>45402.893999999993</v>
      </c>
      <c r="I874" s="13">
        <v>91670.743999999992</v>
      </c>
      <c r="J874" s="13">
        <f t="shared" si="66"/>
        <v>-68080.791999999987</v>
      </c>
      <c r="K874" s="13">
        <f t="shared" si="68"/>
        <v>61432.166666666664</v>
      </c>
      <c r="L874" s="13">
        <f t="shared" si="68"/>
        <v>120489.19270833333</v>
      </c>
      <c r="M874" s="13">
        <f t="shared" si="68"/>
        <v>118236.70312499997</v>
      </c>
      <c r="N874" s="13">
        <f t="shared" si="68"/>
        <v>238725.89583333331</v>
      </c>
      <c r="O874" s="13">
        <f t="shared" si="68"/>
        <v>-177293.72916666663</v>
      </c>
      <c r="P874" s="14"/>
      <c r="Q874" s="14"/>
      <c r="R874" s="14"/>
      <c r="S874" s="14"/>
    </row>
    <row r="875" spans="1:19">
      <c r="A875" t="s">
        <v>367</v>
      </c>
      <c r="B875">
        <v>6602</v>
      </c>
      <c r="C875" s="14" t="s">
        <v>331</v>
      </c>
      <c r="D875" s="14" t="s">
        <v>197</v>
      </c>
      <c r="E875" s="14">
        <v>369</v>
      </c>
      <c r="F875" s="14">
        <v>15274.448</v>
      </c>
      <c r="G875" s="14">
        <v>55176.484000000004</v>
      </c>
      <c r="H875" s="14">
        <v>20694.570000000007</v>
      </c>
      <c r="I875" s="14">
        <v>75871.054000000004</v>
      </c>
      <c r="J875" s="14">
        <f t="shared" si="66"/>
        <v>-60596.606</v>
      </c>
      <c r="K875" s="14">
        <f t="shared" si="68"/>
        <v>41394.168021680212</v>
      </c>
      <c r="L875" s="14">
        <f t="shared" si="68"/>
        <v>149529.7669376694</v>
      </c>
      <c r="M875" s="14">
        <f t="shared" si="68"/>
        <v>56082.845528455298</v>
      </c>
      <c r="N875" s="14">
        <f t="shared" si="68"/>
        <v>205612.61246612467</v>
      </c>
      <c r="O875" s="14">
        <f t="shared" si="68"/>
        <v>-164218.44444444447</v>
      </c>
      <c r="P875" s="14"/>
      <c r="Q875" s="14"/>
      <c r="R875" s="14"/>
      <c r="S875" s="14"/>
    </row>
    <row r="876" spans="1:19">
      <c r="A876" s="11" t="s">
        <v>367</v>
      </c>
      <c r="B876" s="11">
        <v>8610</v>
      </c>
      <c r="C876" s="13" t="s">
        <v>332</v>
      </c>
      <c r="D876" s="13" t="s">
        <v>212</v>
      </c>
      <c r="E876" s="13">
        <v>261</v>
      </c>
      <c r="F876" s="13">
        <v>702.01599999999996</v>
      </c>
      <c r="G876" s="13">
        <v>32422.162</v>
      </c>
      <c r="H876" s="13">
        <v>24244.533999999996</v>
      </c>
      <c r="I876" s="13">
        <v>56666.695999999996</v>
      </c>
      <c r="J876" s="13">
        <f t="shared" si="66"/>
        <v>-55964.679999999993</v>
      </c>
      <c r="K876" s="13">
        <f t="shared" si="68"/>
        <v>2689.716475095785</v>
      </c>
      <c r="L876" s="13">
        <f t="shared" si="68"/>
        <v>124222.84291187739</v>
      </c>
      <c r="M876" s="13">
        <f t="shared" si="68"/>
        <v>92890.934865900359</v>
      </c>
      <c r="N876" s="13">
        <f t="shared" si="68"/>
        <v>217113.77777777775</v>
      </c>
      <c r="O876" s="13">
        <f t="shared" si="68"/>
        <v>-214424.06130268198</v>
      </c>
      <c r="P876" s="14"/>
      <c r="Q876" s="14"/>
      <c r="R876" s="14"/>
      <c r="S876" s="14"/>
    </row>
    <row r="877" spans="1:19">
      <c r="A877" t="s">
        <v>367</v>
      </c>
      <c r="B877">
        <v>4604</v>
      </c>
      <c r="C877" s="14" t="s">
        <v>333</v>
      </c>
      <c r="D877" s="14" t="s">
        <v>177</v>
      </c>
      <c r="E877" s="14">
        <v>255</v>
      </c>
      <c r="F877" s="14">
        <v>1829.7270000000001</v>
      </c>
      <c r="G877" s="14">
        <v>35863.532999999996</v>
      </c>
      <c r="H877" s="14">
        <v>28510.757000000001</v>
      </c>
      <c r="I877" s="14">
        <v>64374.289999999994</v>
      </c>
      <c r="J877" s="14">
        <f t="shared" si="66"/>
        <v>-62544.562999999995</v>
      </c>
      <c r="K877" s="14">
        <f t="shared" si="68"/>
        <v>7175.4000000000005</v>
      </c>
      <c r="L877" s="14">
        <f t="shared" si="68"/>
        <v>140641.30588235293</v>
      </c>
      <c r="M877" s="14">
        <f t="shared" si="68"/>
        <v>111806.89019607844</v>
      </c>
      <c r="N877" s="14">
        <f t="shared" si="68"/>
        <v>252448.19607843136</v>
      </c>
      <c r="O877" s="14">
        <f t="shared" si="68"/>
        <v>-245272.79607843136</v>
      </c>
      <c r="P877" s="14"/>
      <c r="Q877" s="14"/>
      <c r="R877" s="14"/>
      <c r="S877" s="14"/>
    </row>
    <row r="878" spans="1:19">
      <c r="A878" s="11" t="s">
        <v>367</v>
      </c>
      <c r="B878" s="11">
        <v>1606</v>
      </c>
      <c r="C878" s="13" t="s">
        <v>334</v>
      </c>
      <c r="D878" s="13" t="s">
        <v>159</v>
      </c>
      <c r="E878" s="13">
        <v>244</v>
      </c>
      <c r="F878" s="13">
        <v>2944</v>
      </c>
      <c r="G878" s="13">
        <v>40930.337999999996</v>
      </c>
      <c r="H878" s="13">
        <v>28068.097999999994</v>
      </c>
      <c r="I878" s="13">
        <v>68998.435999999987</v>
      </c>
      <c r="J878" s="13">
        <f t="shared" si="66"/>
        <v>-66054.435999999987</v>
      </c>
      <c r="K878" s="13">
        <f t="shared" si="68"/>
        <v>12065.573770491803</v>
      </c>
      <c r="L878" s="13">
        <f t="shared" si="68"/>
        <v>167747.28688524591</v>
      </c>
      <c r="M878" s="13">
        <f t="shared" si="68"/>
        <v>115033.18852459015</v>
      </c>
      <c r="N878" s="13">
        <f t="shared" si="68"/>
        <v>282780.47540983604</v>
      </c>
      <c r="O878" s="13">
        <f t="shared" si="68"/>
        <v>-270714.90163934417</v>
      </c>
      <c r="P878" s="14"/>
      <c r="Q878" s="14"/>
      <c r="R878" s="14"/>
      <c r="S878" s="14"/>
    </row>
    <row r="879" spans="1:19">
      <c r="A879" t="s">
        <v>367</v>
      </c>
      <c r="B879">
        <v>4502</v>
      </c>
      <c r="C879" s="14" t="s">
        <v>335</v>
      </c>
      <c r="D879" s="14" t="s">
        <v>176</v>
      </c>
      <c r="E879" s="14">
        <v>233</v>
      </c>
      <c r="F879" s="14">
        <v>34763.898999999998</v>
      </c>
      <c r="G879" s="14">
        <v>43374.025000000001</v>
      </c>
      <c r="H879" s="14">
        <v>24306.93</v>
      </c>
      <c r="I879" s="14">
        <v>67680.955000000002</v>
      </c>
      <c r="J879" s="14">
        <f t="shared" si="66"/>
        <v>-32917.056000000004</v>
      </c>
      <c r="K879" s="14">
        <f t="shared" si="68"/>
        <v>149201.28326180257</v>
      </c>
      <c r="L879" s="14">
        <f t="shared" si="68"/>
        <v>186154.6137339056</v>
      </c>
      <c r="M879" s="14">
        <f t="shared" si="68"/>
        <v>104321.58798283263</v>
      </c>
      <c r="N879" s="14">
        <f t="shared" si="68"/>
        <v>290476.20171673823</v>
      </c>
      <c r="O879" s="14">
        <f t="shared" si="68"/>
        <v>-141274.91845493563</v>
      </c>
      <c r="P879" s="14"/>
      <c r="Q879" s="14"/>
      <c r="R879" s="14"/>
      <c r="S879" s="14"/>
    </row>
    <row r="880" spans="1:19">
      <c r="A880" s="11" t="s">
        <v>367</v>
      </c>
      <c r="B880" s="11">
        <v>4803</v>
      </c>
      <c r="C880" s="13" t="s">
        <v>337</v>
      </c>
      <c r="D880" s="13" t="s">
        <v>179</v>
      </c>
      <c r="E880" s="13">
        <v>215</v>
      </c>
      <c r="F880" s="13">
        <v>12679.44</v>
      </c>
      <c r="G880" s="13">
        <v>42193.120999999999</v>
      </c>
      <c r="H880" s="13">
        <v>22571.377</v>
      </c>
      <c r="I880" s="13">
        <v>64764.498</v>
      </c>
      <c r="J880" s="13">
        <f t="shared" si="66"/>
        <v>-52085.057999999997</v>
      </c>
      <c r="K880" s="13">
        <f t="shared" si="68"/>
        <v>58974.139534883725</v>
      </c>
      <c r="L880" s="13">
        <f t="shared" si="68"/>
        <v>196247.07441860466</v>
      </c>
      <c r="M880" s="13">
        <f t="shared" si="68"/>
        <v>104983.1488372093</v>
      </c>
      <c r="N880" s="13">
        <f t="shared" si="68"/>
        <v>301230.22325581394</v>
      </c>
      <c r="O880" s="13">
        <f t="shared" si="68"/>
        <v>-242256.08372093021</v>
      </c>
      <c r="P880" s="14"/>
      <c r="Q880" s="14"/>
      <c r="R880" s="14"/>
      <c r="S880" s="14"/>
    </row>
    <row r="881" spans="1:19">
      <c r="A881" t="s">
        <v>367</v>
      </c>
      <c r="B881">
        <v>5706</v>
      </c>
      <c r="C881" s="14" t="s">
        <v>336</v>
      </c>
      <c r="D881" s="14" t="s">
        <v>189</v>
      </c>
      <c r="E881" s="14">
        <v>204</v>
      </c>
      <c r="F881" s="14">
        <v>0</v>
      </c>
      <c r="G881" s="14">
        <v>9324</v>
      </c>
      <c r="H881" s="14">
        <v>17224</v>
      </c>
      <c r="I881" s="14">
        <v>26548</v>
      </c>
      <c r="J881" s="14">
        <f t="shared" si="66"/>
        <v>-26548</v>
      </c>
      <c r="K881" s="14">
        <f t="shared" si="68"/>
        <v>0</v>
      </c>
      <c r="L881" s="14">
        <f t="shared" si="68"/>
        <v>45705.882352941175</v>
      </c>
      <c r="M881" s="14">
        <f t="shared" si="68"/>
        <v>84431.372549019608</v>
      </c>
      <c r="N881" s="14">
        <f t="shared" si="68"/>
        <v>130137.25490196077</v>
      </c>
      <c r="O881" s="14">
        <f t="shared" si="68"/>
        <v>-130137.25490196077</v>
      </c>
      <c r="P881" s="14"/>
      <c r="Q881" s="14"/>
      <c r="R881" s="14"/>
      <c r="S881" s="14"/>
    </row>
    <row r="882" spans="1:19">
      <c r="A882" s="11" t="s">
        <v>367</v>
      </c>
      <c r="B882" s="11">
        <v>4902</v>
      </c>
      <c r="C882" s="13" t="s">
        <v>339</v>
      </c>
      <c r="D882" s="13" t="s">
        <v>181</v>
      </c>
      <c r="E882" s="13">
        <v>109</v>
      </c>
      <c r="F882" s="13">
        <v>6309.2939999999999</v>
      </c>
      <c r="G882" s="13">
        <v>14771.313</v>
      </c>
      <c r="H882" s="13">
        <v>12960.453999999998</v>
      </c>
      <c r="I882" s="13">
        <v>27731.767</v>
      </c>
      <c r="J882" s="13">
        <f t="shared" si="66"/>
        <v>-21422.472999999998</v>
      </c>
      <c r="K882" s="13">
        <f t="shared" si="68"/>
        <v>57883.431192660551</v>
      </c>
      <c r="L882" s="13">
        <f t="shared" si="68"/>
        <v>135516.63302752294</v>
      </c>
      <c r="M882" s="13">
        <f t="shared" si="68"/>
        <v>118903.247706422</v>
      </c>
      <c r="N882" s="13">
        <f t="shared" si="68"/>
        <v>254419.88073394494</v>
      </c>
      <c r="O882" s="13">
        <f t="shared" si="68"/>
        <v>-196536.44954128438</v>
      </c>
      <c r="P882" s="14"/>
      <c r="Q882" s="14"/>
      <c r="R882" s="14"/>
      <c r="S882" s="14"/>
    </row>
    <row r="883" spans="1:19">
      <c r="A883" t="s">
        <v>367</v>
      </c>
      <c r="B883">
        <v>7505</v>
      </c>
      <c r="C883" s="14" t="s">
        <v>340</v>
      </c>
      <c r="D883" s="14" t="s">
        <v>206</v>
      </c>
      <c r="E883" s="14">
        <v>103</v>
      </c>
      <c r="F883" s="14">
        <v>643</v>
      </c>
      <c r="G883" s="14">
        <v>24786</v>
      </c>
      <c r="H883" s="14">
        <v>18614</v>
      </c>
      <c r="I883" s="14">
        <v>43400</v>
      </c>
      <c r="J883" s="14">
        <f t="shared" si="66"/>
        <v>-42757</v>
      </c>
      <c r="K883" s="14">
        <f t="shared" si="68"/>
        <v>6242.7184466019417</v>
      </c>
      <c r="L883" s="14">
        <f t="shared" si="68"/>
        <v>240640.77669902911</v>
      </c>
      <c r="M883" s="14">
        <f t="shared" si="68"/>
        <v>180718.44660194175</v>
      </c>
      <c r="N883" s="14">
        <f t="shared" si="68"/>
        <v>421359.22330097086</v>
      </c>
      <c r="O883" s="14">
        <f t="shared" si="68"/>
        <v>-415116.50485436892</v>
      </c>
      <c r="P883" s="14"/>
      <c r="Q883" s="14"/>
      <c r="R883" s="14"/>
      <c r="S883" s="14"/>
    </row>
    <row r="884" spans="1:19">
      <c r="A884" s="11" t="s">
        <v>367</v>
      </c>
      <c r="B884" s="11">
        <v>3713</v>
      </c>
      <c r="C884" s="13" t="s">
        <v>338</v>
      </c>
      <c r="D884" s="13" t="s">
        <v>171</v>
      </c>
      <c r="E884" s="13">
        <v>102</v>
      </c>
      <c r="F884" s="13">
        <v>0</v>
      </c>
      <c r="G884" s="13">
        <v>10287</v>
      </c>
      <c r="H884" s="13">
        <v>9574</v>
      </c>
      <c r="I884" s="13">
        <v>19861</v>
      </c>
      <c r="J884" s="13">
        <f t="shared" si="66"/>
        <v>-19861</v>
      </c>
      <c r="K884" s="13">
        <f t="shared" si="68"/>
        <v>0</v>
      </c>
      <c r="L884" s="13">
        <f t="shared" si="68"/>
        <v>100852.94117647059</v>
      </c>
      <c r="M884" s="13">
        <f t="shared" si="68"/>
        <v>93862.745098039217</v>
      </c>
      <c r="N884" s="13">
        <f t="shared" si="68"/>
        <v>194715.68627450982</v>
      </c>
      <c r="O884" s="13">
        <f t="shared" si="68"/>
        <v>-194715.68627450982</v>
      </c>
      <c r="P884" s="14"/>
      <c r="Q884" s="14"/>
      <c r="R884" s="14"/>
      <c r="S884" s="14"/>
    </row>
    <row r="885" spans="1:19">
      <c r="A885" t="s">
        <v>367</v>
      </c>
      <c r="B885">
        <v>6706</v>
      </c>
      <c r="C885" s="14" t="s">
        <v>341</v>
      </c>
      <c r="D885" s="14" t="s">
        <v>201</v>
      </c>
      <c r="E885" s="14">
        <v>94</v>
      </c>
      <c r="F885" s="14">
        <v>0</v>
      </c>
      <c r="G885" s="14">
        <v>3975</v>
      </c>
      <c r="H885" s="14">
        <v>6581</v>
      </c>
      <c r="I885" s="14">
        <v>10556</v>
      </c>
      <c r="J885" s="14">
        <f t="shared" si="66"/>
        <v>-10556</v>
      </c>
      <c r="K885" s="14">
        <f t="shared" si="68"/>
        <v>0</v>
      </c>
      <c r="L885" s="14">
        <f t="shared" si="68"/>
        <v>42287.234042553195</v>
      </c>
      <c r="M885" s="14">
        <f t="shared" si="68"/>
        <v>70010.638297872341</v>
      </c>
      <c r="N885" s="14">
        <f t="shared" si="68"/>
        <v>112297.87234042553</v>
      </c>
      <c r="O885" s="14">
        <f t="shared" si="68"/>
        <v>-112297.87234042553</v>
      </c>
      <c r="P885" s="14"/>
      <c r="Q885" s="14"/>
      <c r="R885" s="14"/>
      <c r="S885" s="14"/>
    </row>
    <row r="886" spans="1:19">
      <c r="A886" s="11" t="s">
        <v>367</v>
      </c>
      <c r="B886" s="11">
        <v>5611</v>
      </c>
      <c r="C886" s="13" t="s">
        <v>342</v>
      </c>
      <c r="D886" s="13" t="s">
        <v>187</v>
      </c>
      <c r="E886" s="13">
        <v>90</v>
      </c>
      <c r="F886" s="13">
        <v>805</v>
      </c>
      <c r="G886" s="13">
        <v>9660</v>
      </c>
      <c r="H886" s="13">
        <v>4981</v>
      </c>
      <c r="I886" s="13">
        <v>14641</v>
      </c>
      <c r="J886" s="13">
        <f t="shared" ref="J886:J890" si="69">F886-I886</f>
        <v>-13836</v>
      </c>
      <c r="K886" s="13">
        <f t="shared" si="68"/>
        <v>8944.4444444444453</v>
      </c>
      <c r="L886" s="13">
        <f t="shared" si="68"/>
        <v>107333.33333333333</v>
      </c>
      <c r="M886" s="13">
        <f t="shared" si="68"/>
        <v>55344.444444444438</v>
      </c>
      <c r="N886" s="13">
        <f t="shared" si="68"/>
        <v>162677.77777777778</v>
      </c>
      <c r="O886" s="13">
        <f t="shared" si="68"/>
        <v>-153733.33333333331</v>
      </c>
      <c r="P886" s="14"/>
      <c r="Q886" s="14"/>
      <c r="R886" s="14"/>
      <c r="S886" s="14"/>
    </row>
    <row r="887" spans="1:19">
      <c r="A887" t="s">
        <v>367</v>
      </c>
      <c r="B887">
        <v>3710</v>
      </c>
      <c r="C887" s="14" t="s">
        <v>344</v>
      </c>
      <c r="D887" s="14" t="s">
        <v>169</v>
      </c>
      <c r="E887" s="14">
        <v>79</v>
      </c>
      <c r="F887" s="14">
        <v>636</v>
      </c>
      <c r="G887" s="14">
        <v>5539</v>
      </c>
      <c r="H887" s="14">
        <v>3787</v>
      </c>
      <c r="I887" s="14">
        <v>9326</v>
      </c>
      <c r="J887" s="14">
        <f t="shared" si="69"/>
        <v>-8690</v>
      </c>
      <c r="K887" s="14">
        <f t="shared" si="68"/>
        <v>8050.6329113924057</v>
      </c>
      <c r="L887" s="14">
        <f t="shared" si="68"/>
        <v>70113.924050632922</v>
      </c>
      <c r="M887" s="14">
        <f t="shared" si="68"/>
        <v>47936.708860759492</v>
      </c>
      <c r="N887" s="14">
        <f t="shared" si="68"/>
        <v>118050.6329113924</v>
      </c>
      <c r="O887" s="14">
        <f t="shared" si="68"/>
        <v>-110000</v>
      </c>
      <c r="P887" s="14"/>
      <c r="Q887" s="14"/>
      <c r="R887" s="14"/>
      <c r="S887" s="14"/>
    </row>
    <row r="888" spans="1:19">
      <c r="A888" s="11" t="s">
        <v>367</v>
      </c>
      <c r="B888" s="11">
        <v>6611</v>
      </c>
      <c r="C888" s="13" t="s">
        <v>345</v>
      </c>
      <c r="D888" s="13" t="s">
        <v>199</v>
      </c>
      <c r="E888" s="13">
        <v>61</v>
      </c>
      <c r="F888" s="13">
        <v>-39.411999999999999</v>
      </c>
      <c r="G888" s="13">
        <v>5217.6670000000004</v>
      </c>
      <c r="H888" s="13">
        <v>5108.7259999999997</v>
      </c>
      <c r="I888" s="13">
        <v>10326.393</v>
      </c>
      <c r="J888" s="13">
        <f t="shared" si="69"/>
        <v>-10365.805</v>
      </c>
      <c r="K888" s="13">
        <f t="shared" si="68"/>
        <v>-646.09836065573768</v>
      </c>
      <c r="L888" s="13">
        <f t="shared" si="68"/>
        <v>85535.524590163943</v>
      </c>
      <c r="M888" s="13">
        <f t="shared" si="68"/>
        <v>83749.606557377047</v>
      </c>
      <c r="N888" s="13">
        <f t="shared" si="68"/>
        <v>169285.13114754099</v>
      </c>
      <c r="O888" s="13">
        <f t="shared" si="68"/>
        <v>-169931.22950819673</v>
      </c>
      <c r="P888" s="14"/>
      <c r="Q888" s="14"/>
      <c r="R888" s="14"/>
      <c r="S888" s="14"/>
    </row>
    <row r="889" spans="1:19">
      <c r="A889" t="s">
        <v>367</v>
      </c>
      <c r="B889">
        <v>3506</v>
      </c>
      <c r="C889" s="14" t="s">
        <v>343</v>
      </c>
      <c r="D889" s="14" t="s">
        <v>165</v>
      </c>
      <c r="E889" s="14">
        <v>60</v>
      </c>
      <c r="F889" s="14">
        <v>624.49900000000002</v>
      </c>
      <c r="G889" s="14">
        <v>13818.278999999999</v>
      </c>
      <c r="H889" s="14">
        <v>16548.565000000002</v>
      </c>
      <c r="I889" s="14">
        <v>30366.844000000001</v>
      </c>
      <c r="J889" s="14">
        <f t="shared" si="69"/>
        <v>-29742.345000000001</v>
      </c>
      <c r="K889" s="14">
        <f t="shared" si="68"/>
        <v>10408.316666666668</v>
      </c>
      <c r="L889" s="14">
        <f t="shared" si="68"/>
        <v>230304.65</v>
      </c>
      <c r="M889" s="14">
        <f t="shared" si="68"/>
        <v>275809.41666666674</v>
      </c>
      <c r="N889" s="14">
        <f t="shared" si="68"/>
        <v>506114.06666666671</v>
      </c>
      <c r="O889" s="14">
        <f t="shared" si="68"/>
        <v>-495705.75</v>
      </c>
      <c r="P889" s="14"/>
      <c r="Q889" s="14"/>
      <c r="R889" s="14"/>
      <c r="S889" s="14"/>
    </row>
    <row r="890" spans="1:19">
      <c r="A890" s="11" t="s">
        <v>367</v>
      </c>
      <c r="B890" s="11">
        <v>4901</v>
      </c>
      <c r="C890" s="13" t="s">
        <v>346</v>
      </c>
      <c r="D890" s="13" t="s">
        <v>180</v>
      </c>
      <c r="E890" s="13">
        <v>42</v>
      </c>
      <c r="F890" s="13">
        <v>1176</v>
      </c>
      <c r="G890" s="13">
        <v>4968</v>
      </c>
      <c r="H890" s="13">
        <v>15552</v>
      </c>
      <c r="I890" s="13">
        <v>20520</v>
      </c>
      <c r="J890" s="13">
        <f t="shared" si="69"/>
        <v>-19344</v>
      </c>
      <c r="K890" s="13">
        <f t="shared" si="68"/>
        <v>28000</v>
      </c>
      <c r="L890" s="13">
        <f t="shared" si="68"/>
        <v>118285.71428571429</v>
      </c>
      <c r="M890" s="13">
        <f t="shared" si="68"/>
        <v>370285.71428571426</v>
      </c>
      <c r="N890" s="13">
        <f t="shared" si="68"/>
        <v>488571.42857142858</v>
      </c>
      <c r="O890" s="13">
        <f t="shared" si="68"/>
        <v>-460571.42857142858</v>
      </c>
      <c r="P890" s="14"/>
      <c r="Q890" s="14"/>
      <c r="R890" s="14"/>
      <c r="S890" s="14"/>
    </row>
    <row r="891" spans="1:19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19">
      <c r="E892" s="19">
        <f>SUM(E822:E890)</f>
        <v>376248</v>
      </c>
      <c r="F892" s="19">
        <f t="shared" ref="F892:J892" si="70">SUM(F822:F890)</f>
        <v>5877421.8839999987</v>
      </c>
      <c r="G892" s="19">
        <f t="shared" si="70"/>
        <v>17568026.835999995</v>
      </c>
      <c r="H892" s="19">
        <f t="shared" si="70"/>
        <v>13375189.232000001</v>
      </c>
      <c r="I892" s="19">
        <f t="shared" si="70"/>
        <v>30943216.068000011</v>
      </c>
      <c r="J892" s="19">
        <f t="shared" si="70"/>
        <v>-25065794.183999993</v>
      </c>
      <c r="K892" s="19">
        <f t="shared" ref="K892:O892" si="71">(F892/$E892)*1000</f>
        <v>15621.13787714486</v>
      </c>
      <c r="L892" s="19">
        <f t="shared" si="71"/>
        <v>46692.678329187118</v>
      </c>
      <c r="M892" s="19">
        <f t="shared" si="71"/>
        <v>35548.864663732427</v>
      </c>
      <c r="N892" s="19">
        <f t="shared" si="71"/>
        <v>82241.542992919596</v>
      </c>
      <c r="O892" s="19">
        <f t="shared" si="71"/>
        <v>-66620.405115774687</v>
      </c>
      <c r="P892" s="14"/>
      <c r="Q892" s="14"/>
      <c r="R892" s="14"/>
      <c r="S892" s="14"/>
    </row>
    <row r="893" spans="1:19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19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19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19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</sheetData>
  <hyperlinks>
    <hyperlink ref="D1" location="Efnisyfirlit!A1" display="Efnisyfirlit" xr:uid="{EEE63587-265D-4D39-A75A-B36A410FA2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Efnisyfirlit</vt:lpstr>
      <vt:lpstr>Tafla 1</vt:lpstr>
      <vt:lpstr>Tafla 2</vt:lpstr>
      <vt:lpstr>Tafla 3</vt:lpstr>
      <vt:lpstr>Tafla 4</vt:lpstr>
      <vt:lpstr>Tafla 5</vt:lpstr>
      <vt:lpstr>Tafla 6</vt:lpstr>
      <vt:lpstr>Tafla 7</vt:lpstr>
      <vt:lpstr>Tafla 8</vt:lpstr>
      <vt:lpstr>Tafla 9</vt:lpstr>
      <vt:lpstr>Tafla 10</vt:lpstr>
      <vt:lpstr>Tafla 11</vt:lpstr>
      <vt:lpstr>Tafla 12</vt:lpstr>
      <vt:lpstr>Tafla 13</vt:lpstr>
      <vt:lpstr>Tafla 14</vt:lpstr>
      <vt:lpstr>Tafla 15</vt:lpstr>
      <vt:lpstr>Tafla 16</vt:lpstr>
      <vt:lpstr>Tafla 17</vt:lpstr>
      <vt:lpstr>Tafla 18</vt:lpstr>
      <vt:lpstr>Tafla 19</vt:lpstr>
      <vt:lpstr>Tafla_1_Samantekt_ársreikninga_2021</vt:lpstr>
      <vt:lpstr>Tafla_3_Heildaryfirlit_2015_til_2021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Jóhannes Á. Jóhannesson</dc:creator>
  <cp:lastModifiedBy>Jóhannes Á. Jóhannesson</cp:lastModifiedBy>
  <dcterms:created xsi:type="dcterms:W3CDTF">2022-02-21T08:34:16Z</dcterms:created>
  <dcterms:modified xsi:type="dcterms:W3CDTF">2022-12-06T15:02:11Z</dcterms:modified>
</cp:coreProperties>
</file>