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mband-my.sharepoint.com/personal/johannes_samband_is/Documents/Vinnugögn/Árbækur sveitarfélaga/Árbók23/"/>
    </mc:Choice>
  </mc:AlternateContent>
  <xr:revisionPtr revIDLastSave="94" documentId="8_{302C40B6-004A-4054-BC27-76FA931D51A1}" xr6:coauthVersionLast="47" xr6:coauthVersionMax="47" xr10:uidLastSave="{DBBB7B9B-BE82-4B8A-9FE8-F341D30EA2F5}"/>
  <bookViews>
    <workbookView xWindow="-46188" yWindow="-108" windowWidth="23256" windowHeight="13176" tabRatio="818" xr2:uid="{2EC5EA6D-B3A4-4631-8828-4584AFDEF9B2}"/>
  </bookViews>
  <sheets>
    <sheet name="Efnisyfirlit" sheetId="1" r:id="rId1"/>
    <sheet name="Tafla 1" sheetId="2" r:id="rId2"/>
    <sheet name="Tafla 2" sheetId="3" r:id="rId3"/>
    <sheet name="Tafla 3" sheetId="4" r:id="rId4"/>
    <sheet name="Tafla 4" sheetId="5" r:id="rId5"/>
    <sheet name="Tafla 5" sheetId="6" r:id="rId6"/>
    <sheet name="Tafla 6" sheetId="7" r:id="rId7"/>
    <sheet name="Tafla 7" sheetId="8" r:id="rId8"/>
    <sheet name="Tafla 8" sheetId="9" r:id="rId9"/>
    <sheet name="Tafla 9" sheetId="10" r:id="rId10"/>
    <sheet name="Tafla 10" sheetId="11" r:id="rId11"/>
    <sheet name="Tafla 11" sheetId="12" r:id="rId12"/>
    <sheet name="Tafla 12" sheetId="13" r:id="rId13"/>
    <sheet name="Tafla 13" sheetId="14" r:id="rId14"/>
    <sheet name="Tafla 14" sheetId="15" r:id="rId15"/>
    <sheet name="Tafla 15" sheetId="16" r:id="rId16"/>
    <sheet name="Tafla 16" sheetId="17" r:id="rId17"/>
    <sheet name="Tafla 17" sheetId="18" r:id="rId18"/>
    <sheet name="Tafla 18" sheetId="19" r:id="rId19"/>
    <sheet name="Tafla 19" sheetId="20" r:id="rId20"/>
    <sheet name="Sheet1" sheetId="21" r:id="rId21"/>
  </sheets>
  <definedNames>
    <definedName name="Tafla_1_Samantekt_ársreikninga_2021">Efnisyfirlit!$A$3</definedName>
    <definedName name="Tafla_3_Heildaryfirlit_2015_til_2021">Efnisyfirlit!$A$5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7" i="6" l="1"/>
  <c r="H47" i="6"/>
  <c r="G47" i="6"/>
  <c r="F47" i="6"/>
  <c r="E47" i="6"/>
  <c r="D47" i="6"/>
  <c r="C47" i="6"/>
  <c r="B47" i="6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O85" i="17"/>
  <c r="M85" i="17"/>
  <c r="K85" i="17"/>
  <c r="I85" i="17"/>
  <c r="G85" i="17"/>
  <c r="E85" i="17"/>
  <c r="C85" i="17"/>
  <c r="O84" i="17"/>
  <c r="Q84" i="17" s="1"/>
  <c r="M84" i="17"/>
  <c r="K84" i="17"/>
  <c r="I84" i="17"/>
  <c r="G84" i="17"/>
  <c r="E84" i="17"/>
  <c r="C84" i="17"/>
  <c r="O83" i="17"/>
  <c r="M83" i="17"/>
  <c r="K83" i="17"/>
  <c r="I83" i="17"/>
  <c r="G83" i="17"/>
  <c r="E83" i="17"/>
  <c r="C83" i="17"/>
  <c r="O82" i="17"/>
  <c r="M82" i="17"/>
  <c r="K82" i="17"/>
  <c r="I82" i="17"/>
  <c r="G82" i="17"/>
  <c r="E82" i="17"/>
  <c r="C82" i="17"/>
  <c r="O81" i="17"/>
  <c r="M81" i="17"/>
  <c r="K81" i="17"/>
  <c r="I81" i="17"/>
  <c r="G81" i="17"/>
  <c r="E81" i="17"/>
  <c r="C81" i="17"/>
  <c r="O80" i="17"/>
  <c r="M80" i="17"/>
  <c r="K80" i="17"/>
  <c r="I80" i="17"/>
  <c r="G80" i="17"/>
  <c r="E80" i="17"/>
  <c r="C80" i="17"/>
  <c r="O79" i="17"/>
  <c r="M79" i="17"/>
  <c r="K79" i="17"/>
  <c r="I79" i="17"/>
  <c r="G79" i="17"/>
  <c r="E79" i="17"/>
  <c r="C79" i="17"/>
  <c r="O78" i="17"/>
  <c r="M78" i="17"/>
  <c r="K78" i="17"/>
  <c r="I78" i="17"/>
  <c r="G78" i="17"/>
  <c r="E78" i="17"/>
  <c r="C78" i="17"/>
  <c r="O77" i="17"/>
  <c r="M77" i="17"/>
  <c r="K77" i="17"/>
  <c r="I77" i="17"/>
  <c r="G77" i="17"/>
  <c r="E77" i="17"/>
  <c r="C77" i="17"/>
  <c r="O76" i="17"/>
  <c r="M76" i="17"/>
  <c r="K76" i="17"/>
  <c r="I76" i="17"/>
  <c r="G76" i="17"/>
  <c r="E76" i="17"/>
  <c r="C76" i="17"/>
  <c r="O75" i="17"/>
  <c r="M75" i="17"/>
  <c r="K75" i="17"/>
  <c r="I75" i="17"/>
  <c r="G75" i="17"/>
  <c r="E75" i="17"/>
  <c r="C75" i="17"/>
  <c r="O74" i="17"/>
  <c r="M74" i="17"/>
  <c r="K74" i="17"/>
  <c r="I74" i="17"/>
  <c r="G74" i="17"/>
  <c r="E74" i="17"/>
  <c r="C74" i="17"/>
  <c r="O73" i="17"/>
  <c r="M73" i="17"/>
  <c r="K73" i="17"/>
  <c r="I73" i="17"/>
  <c r="G73" i="17"/>
  <c r="E73" i="17"/>
  <c r="C73" i="17"/>
  <c r="O72" i="17"/>
  <c r="M72" i="17"/>
  <c r="K72" i="17"/>
  <c r="I72" i="17"/>
  <c r="G72" i="17"/>
  <c r="E72" i="17"/>
  <c r="C72" i="17"/>
  <c r="O71" i="17"/>
  <c r="M71" i="17"/>
  <c r="K71" i="17"/>
  <c r="I71" i="17"/>
  <c r="G71" i="17"/>
  <c r="E71" i="17"/>
  <c r="C71" i="17"/>
  <c r="O68" i="17"/>
  <c r="M68" i="17"/>
  <c r="K68" i="17"/>
  <c r="I68" i="17"/>
  <c r="G68" i="17"/>
  <c r="E68" i="17"/>
  <c r="C68" i="17"/>
  <c r="O67" i="17"/>
  <c r="M67" i="17"/>
  <c r="K67" i="17"/>
  <c r="I67" i="17"/>
  <c r="G67" i="17"/>
  <c r="E67" i="17"/>
  <c r="C67" i="17"/>
  <c r="O66" i="17"/>
  <c r="M66" i="17"/>
  <c r="K66" i="17"/>
  <c r="I66" i="17"/>
  <c r="G66" i="17"/>
  <c r="E66" i="17"/>
  <c r="C66" i="17"/>
  <c r="O65" i="17"/>
  <c r="M65" i="17"/>
  <c r="K65" i="17"/>
  <c r="K69" i="17" s="1"/>
  <c r="I65" i="17"/>
  <c r="G65" i="17"/>
  <c r="E65" i="17"/>
  <c r="E69" i="17" s="1"/>
  <c r="C65" i="17"/>
  <c r="C69" i="17" s="1"/>
  <c r="O62" i="17"/>
  <c r="M62" i="17"/>
  <c r="K62" i="17"/>
  <c r="I62" i="17"/>
  <c r="G62" i="17"/>
  <c r="E62" i="17"/>
  <c r="C62" i="17"/>
  <c r="O61" i="17"/>
  <c r="M61" i="17"/>
  <c r="K61" i="17"/>
  <c r="I61" i="17"/>
  <c r="G61" i="17"/>
  <c r="E61" i="17"/>
  <c r="C61" i="17"/>
  <c r="O60" i="17"/>
  <c r="M60" i="17"/>
  <c r="K60" i="17"/>
  <c r="I60" i="17"/>
  <c r="G60" i="17"/>
  <c r="E60" i="17"/>
  <c r="C60" i="17"/>
  <c r="O59" i="17"/>
  <c r="M59" i="17"/>
  <c r="K59" i="17"/>
  <c r="I59" i="17"/>
  <c r="G59" i="17"/>
  <c r="E59" i="17"/>
  <c r="C59" i="17"/>
  <c r="O58" i="17"/>
  <c r="M58" i="17"/>
  <c r="K58" i="17"/>
  <c r="I58" i="17"/>
  <c r="G58" i="17"/>
  <c r="E58" i="17"/>
  <c r="C58" i="17"/>
  <c r="Q58" i="17" s="1"/>
  <c r="P58" i="17" s="1"/>
  <c r="O57" i="17"/>
  <c r="M57" i="17"/>
  <c r="K57" i="17"/>
  <c r="I57" i="17"/>
  <c r="G57" i="17"/>
  <c r="E57" i="17"/>
  <c r="C57" i="17"/>
  <c r="O56" i="17"/>
  <c r="M56" i="17"/>
  <c r="K56" i="17"/>
  <c r="I56" i="17"/>
  <c r="G56" i="17"/>
  <c r="E56" i="17"/>
  <c r="C56" i="17"/>
  <c r="O55" i="17"/>
  <c r="M55" i="17"/>
  <c r="K55" i="17"/>
  <c r="I55" i="17"/>
  <c r="G55" i="17"/>
  <c r="E55" i="17"/>
  <c r="C55" i="17"/>
  <c r="O54" i="17"/>
  <c r="M54" i="17"/>
  <c r="K54" i="17"/>
  <c r="I54" i="17"/>
  <c r="G54" i="17"/>
  <c r="E54" i="17"/>
  <c r="C54" i="17"/>
  <c r="O53" i="17"/>
  <c r="M53" i="17"/>
  <c r="K53" i="17"/>
  <c r="I53" i="17"/>
  <c r="G53" i="17"/>
  <c r="E53" i="17"/>
  <c r="C53" i="17"/>
  <c r="O52" i="17"/>
  <c r="M52" i="17"/>
  <c r="K52" i="17"/>
  <c r="I52" i="17"/>
  <c r="G52" i="17"/>
  <c r="E52" i="17"/>
  <c r="C52" i="17"/>
  <c r="O49" i="17"/>
  <c r="M49" i="17"/>
  <c r="K49" i="17"/>
  <c r="I49" i="17"/>
  <c r="G49" i="17"/>
  <c r="E49" i="17"/>
  <c r="C49" i="17"/>
  <c r="O48" i="17"/>
  <c r="M48" i="17"/>
  <c r="K48" i="17"/>
  <c r="I48" i="17"/>
  <c r="G48" i="17"/>
  <c r="E48" i="17"/>
  <c r="C48" i="17"/>
  <c r="O47" i="17"/>
  <c r="M47" i="17"/>
  <c r="K47" i="17"/>
  <c r="I47" i="17"/>
  <c r="G47" i="17"/>
  <c r="E47" i="17"/>
  <c r="C47" i="17"/>
  <c r="O46" i="17"/>
  <c r="M46" i="17"/>
  <c r="K46" i="17"/>
  <c r="L46" i="17" s="1"/>
  <c r="I46" i="17"/>
  <c r="G46" i="17"/>
  <c r="E46" i="17"/>
  <c r="Q46" i="17" s="1"/>
  <c r="D46" i="17" s="1"/>
  <c r="C46" i="17"/>
  <c r="O45" i="17"/>
  <c r="M45" i="17"/>
  <c r="K45" i="17"/>
  <c r="I45" i="17"/>
  <c r="I50" i="17" s="1"/>
  <c r="G45" i="17"/>
  <c r="E45" i="17"/>
  <c r="C45" i="17"/>
  <c r="O42" i="17"/>
  <c r="M42" i="17"/>
  <c r="K42" i="17"/>
  <c r="I42" i="17"/>
  <c r="G42" i="17"/>
  <c r="E42" i="17"/>
  <c r="C42" i="17"/>
  <c r="Q42" i="17" s="1"/>
  <c r="O41" i="17"/>
  <c r="M41" i="17"/>
  <c r="K41" i="17"/>
  <c r="I41" i="17"/>
  <c r="G41" i="17"/>
  <c r="E41" i="17"/>
  <c r="C41" i="17"/>
  <c r="O40" i="17"/>
  <c r="M40" i="17"/>
  <c r="K40" i="17"/>
  <c r="I40" i="17"/>
  <c r="G40" i="17"/>
  <c r="E40" i="17"/>
  <c r="C40" i="17"/>
  <c r="O39" i="17"/>
  <c r="M39" i="17"/>
  <c r="K39" i="17"/>
  <c r="I39" i="17"/>
  <c r="G39" i="17"/>
  <c r="E39" i="17"/>
  <c r="C39" i="17"/>
  <c r="O38" i="17"/>
  <c r="M38" i="17"/>
  <c r="K38" i="17"/>
  <c r="I38" i="17"/>
  <c r="G38" i="17"/>
  <c r="E38" i="17"/>
  <c r="C38" i="17"/>
  <c r="O37" i="17"/>
  <c r="M37" i="17"/>
  <c r="K37" i="17"/>
  <c r="I37" i="17"/>
  <c r="G37" i="17"/>
  <c r="E37" i="17"/>
  <c r="C37" i="17"/>
  <c r="O36" i="17"/>
  <c r="M36" i="17"/>
  <c r="K36" i="17"/>
  <c r="I36" i="17"/>
  <c r="G36" i="17"/>
  <c r="E36" i="17"/>
  <c r="C36" i="17"/>
  <c r="O35" i="17"/>
  <c r="M35" i="17"/>
  <c r="K35" i="17"/>
  <c r="I35" i="17"/>
  <c r="G35" i="17"/>
  <c r="E35" i="17"/>
  <c r="C35" i="17"/>
  <c r="O34" i="17"/>
  <c r="M34" i="17"/>
  <c r="K34" i="17"/>
  <c r="I34" i="17"/>
  <c r="G34" i="17"/>
  <c r="E34" i="17"/>
  <c r="C34" i="17"/>
  <c r="Q34" i="17" s="1"/>
  <c r="O31" i="17"/>
  <c r="M31" i="17"/>
  <c r="K31" i="17"/>
  <c r="I31" i="17"/>
  <c r="G31" i="17"/>
  <c r="E31" i="17"/>
  <c r="C31" i="17"/>
  <c r="O30" i="17"/>
  <c r="M30" i="17"/>
  <c r="K30" i="17"/>
  <c r="I30" i="17"/>
  <c r="G30" i="17"/>
  <c r="E30" i="17"/>
  <c r="C30" i="17"/>
  <c r="O29" i="17"/>
  <c r="M29" i="17"/>
  <c r="K29" i="17"/>
  <c r="I29" i="17"/>
  <c r="G29" i="17"/>
  <c r="E29" i="17"/>
  <c r="C29" i="17"/>
  <c r="O28" i="17"/>
  <c r="M28" i="17"/>
  <c r="K28" i="17"/>
  <c r="L28" i="17" s="1"/>
  <c r="I28" i="17"/>
  <c r="G28" i="17"/>
  <c r="E28" i="17"/>
  <c r="Q28" i="17" s="1"/>
  <c r="D28" i="17" s="1"/>
  <c r="C28" i="17"/>
  <c r="O27" i="17"/>
  <c r="M27" i="17"/>
  <c r="K27" i="17"/>
  <c r="I27" i="17"/>
  <c r="G27" i="17"/>
  <c r="E27" i="17"/>
  <c r="C27" i="17"/>
  <c r="O26" i="17"/>
  <c r="M26" i="17"/>
  <c r="K26" i="17"/>
  <c r="I26" i="17"/>
  <c r="G26" i="17"/>
  <c r="E26" i="17"/>
  <c r="C26" i="17"/>
  <c r="Q25" i="17"/>
  <c r="O25" i="17"/>
  <c r="M25" i="17"/>
  <c r="K25" i="17"/>
  <c r="I25" i="17"/>
  <c r="G25" i="17"/>
  <c r="E25" i="17"/>
  <c r="C25" i="17"/>
  <c r="O24" i="17"/>
  <c r="M24" i="17"/>
  <c r="K24" i="17"/>
  <c r="I24" i="17"/>
  <c r="G24" i="17"/>
  <c r="E24" i="17"/>
  <c r="C24" i="17"/>
  <c r="O23" i="17"/>
  <c r="M23" i="17"/>
  <c r="K23" i="17"/>
  <c r="I23" i="17"/>
  <c r="G23" i="17"/>
  <c r="E23" i="17"/>
  <c r="C23" i="17"/>
  <c r="G21" i="17"/>
  <c r="O20" i="17"/>
  <c r="M20" i="17"/>
  <c r="K20" i="17"/>
  <c r="I20" i="17"/>
  <c r="G20" i="17"/>
  <c r="E20" i="17"/>
  <c r="C20" i="17"/>
  <c r="O19" i="17"/>
  <c r="M19" i="17"/>
  <c r="K19" i="17"/>
  <c r="I19" i="17"/>
  <c r="G19" i="17"/>
  <c r="E19" i="17"/>
  <c r="C19" i="17"/>
  <c r="O18" i="17"/>
  <c r="M18" i="17"/>
  <c r="K18" i="17"/>
  <c r="I18" i="17"/>
  <c r="G18" i="17"/>
  <c r="E18" i="17"/>
  <c r="C18" i="17"/>
  <c r="O17" i="17"/>
  <c r="M17" i="17"/>
  <c r="K17" i="17"/>
  <c r="I17" i="17"/>
  <c r="G17" i="17"/>
  <c r="E17" i="17"/>
  <c r="E21" i="17" s="1"/>
  <c r="C17" i="17"/>
  <c r="C21" i="17" s="1"/>
  <c r="O14" i="17"/>
  <c r="M14" i="17"/>
  <c r="K14" i="17"/>
  <c r="I14" i="17"/>
  <c r="G14" i="17"/>
  <c r="E14" i="17"/>
  <c r="C14" i="17"/>
  <c r="O13" i="17"/>
  <c r="M13" i="17"/>
  <c r="K13" i="17"/>
  <c r="I13" i="17"/>
  <c r="G13" i="17"/>
  <c r="E13" i="17"/>
  <c r="C13" i="17"/>
  <c r="O12" i="17"/>
  <c r="M12" i="17"/>
  <c r="K12" i="17"/>
  <c r="I12" i="17"/>
  <c r="G12" i="17"/>
  <c r="E12" i="17"/>
  <c r="C12" i="17"/>
  <c r="O11" i="17"/>
  <c r="M11" i="17"/>
  <c r="K11" i="17"/>
  <c r="K15" i="17" s="1"/>
  <c r="I11" i="17"/>
  <c r="G11" i="17"/>
  <c r="E11" i="17"/>
  <c r="C11" i="17"/>
  <c r="O10" i="17"/>
  <c r="M10" i="17"/>
  <c r="K10" i="17"/>
  <c r="I10" i="17"/>
  <c r="G10" i="17"/>
  <c r="E10" i="17"/>
  <c r="C10" i="17"/>
  <c r="O9" i="17"/>
  <c r="M9" i="17"/>
  <c r="K9" i="17"/>
  <c r="I9" i="17"/>
  <c r="G9" i="17"/>
  <c r="E9" i="17"/>
  <c r="C9" i="17"/>
  <c r="O8" i="17"/>
  <c r="M8" i="17"/>
  <c r="K8" i="17"/>
  <c r="I8" i="17"/>
  <c r="I15" i="17" s="1"/>
  <c r="G8" i="17"/>
  <c r="E8" i="17"/>
  <c r="C8" i="17"/>
  <c r="D18" i="17" l="1"/>
  <c r="F28" i="17"/>
  <c r="K43" i="17"/>
  <c r="H79" i="17"/>
  <c r="C32" i="17"/>
  <c r="J28" i="17"/>
  <c r="K50" i="17"/>
  <c r="H58" i="17"/>
  <c r="H76" i="17"/>
  <c r="I86" i="17"/>
  <c r="K86" i="17"/>
  <c r="Q18" i="17"/>
  <c r="Q9" i="17"/>
  <c r="Q11" i="17"/>
  <c r="N11" i="17" s="1"/>
  <c r="Q19" i="17"/>
  <c r="L19" i="17" s="1"/>
  <c r="Q40" i="17"/>
  <c r="P40" i="17" s="1"/>
  <c r="Q54" i="17"/>
  <c r="H54" i="17" s="1"/>
  <c r="M69" i="17"/>
  <c r="O86" i="17"/>
  <c r="Q85" i="17"/>
  <c r="H28" i="17"/>
  <c r="M43" i="17"/>
  <c r="F11" i="17"/>
  <c r="Q14" i="17"/>
  <c r="J14" i="17" s="1"/>
  <c r="Q35" i="17"/>
  <c r="F35" i="17" s="1"/>
  <c r="O50" i="17"/>
  <c r="Q71" i="17"/>
  <c r="H71" i="17" s="1"/>
  <c r="N28" i="17"/>
  <c r="N46" i="17"/>
  <c r="N58" i="17"/>
  <c r="Q79" i="17"/>
  <c r="K21" i="17"/>
  <c r="P46" i="17"/>
  <c r="Q62" i="17"/>
  <c r="L62" i="17" s="1"/>
  <c r="Q67" i="17"/>
  <c r="Q76" i="17"/>
  <c r="Q10" i="17"/>
  <c r="F10" i="17" s="1"/>
  <c r="Q45" i="17"/>
  <c r="C50" i="17"/>
  <c r="D45" i="17"/>
  <c r="P42" i="17"/>
  <c r="H42" i="17"/>
  <c r="N42" i="17"/>
  <c r="F42" i="17"/>
  <c r="J42" i="17"/>
  <c r="N34" i="17"/>
  <c r="F34" i="17"/>
  <c r="J34" i="17"/>
  <c r="F41" i="17"/>
  <c r="P25" i="17"/>
  <c r="F25" i="17"/>
  <c r="N25" i="17"/>
  <c r="Q59" i="17"/>
  <c r="N59" i="17" s="1"/>
  <c r="L14" i="17"/>
  <c r="D14" i="17"/>
  <c r="H14" i="17"/>
  <c r="D34" i="17"/>
  <c r="C43" i="17"/>
  <c r="N40" i="17"/>
  <c r="F40" i="17"/>
  <c r="D40" i="17"/>
  <c r="L40" i="17"/>
  <c r="Q61" i="17"/>
  <c r="D61" i="17" s="1"/>
  <c r="H84" i="17"/>
  <c r="O15" i="17"/>
  <c r="N14" i="17"/>
  <c r="J25" i="17"/>
  <c r="Q37" i="17"/>
  <c r="J37" i="17" s="1"/>
  <c r="F37" i="17"/>
  <c r="H40" i="17"/>
  <c r="L67" i="17"/>
  <c r="D67" i="17"/>
  <c r="P67" i="17"/>
  <c r="Q53" i="17"/>
  <c r="L84" i="17"/>
  <c r="D84" i="17"/>
  <c r="N72" i="17"/>
  <c r="D19" i="17"/>
  <c r="F38" i="17"/>
  <c r="L11" i="17"/>
  <c r="D11" i="17"/>
  <c r="J11" i="17"/>
  <c r="Q13" i="17"/>
  <c r="F13" i="17" s="1"/>
  <c r="Q24" i="17"/>
  <c r="J24" i="17"/>
  <c r="Q31" i="17"/>
  <c r="H67" i="17"/>
  <c r="H10" i="17"/>
  <c r="L85" i="17"/>
  <c r="H85" i="17"/>
  <c r="P85" i="17"/>
  <c r="J85" i="17"/>
  <c r="N19" i="17"/>
  <c r="L76" i="17"/>
  <c r="D76" i="17"/>
  <c r="Q8" i="17"/>
  <c r="M15" i="17"/>
  <c r="I21" i="17"/>
  <c r="F18" i="17"/>
  <c r="P18" i="17"/>
  <c r="O32" i="17"/>
  <c r="H25" i="17"/>
  <c r="Q26" i="17"/>
  <c r="H26" i="17" s="1"/>
  <c r="P34" i="17"/>
  <c r="Q38" i="17"/>
  <c r="P38" i="17"/>
  <c r="J40" i="17"/>
  <c r="Q41" i="17"/>
  <c r="L41" i="17" s="1"/>
  <c r="Q49" i="17"/>
  <c r="H52" i="17"/>
  <c r="P53" i="17"/>
  <c r="N54" i="17"/>
  <c r="O69" i="17"/>
  <c r="J67" i="17"/>
  <c r="Q68" i="17"/>
  <c r="F68" i="17" s="1"/>
  <c r="E86" i="17"/>
  <c r="Q72" i="17"/>
  <c r="P76" i="17"/>
  <c r="Q80" i="17"/>
  <c r="N80" i="17" s="1"/>
  <c r="P84" i="17"/>
  <c r="E50" i="17"/>
  <c r="F45" i="17"/>
  <c r="P54" i="17"/>
  <c r="G86" i="17"/>
  <c r="F76" i="17"/>
  <c r="N9" i="17"/>
  <c r="G32" i="17"/>
  <c r="D54" i="17"/>
  <c r="L56" i="17"/>
  <c r="F58" i="17"/>
  <c r="I69" i="17"/>
  <c r="G15" i="17"/>
  <c r="D9" i="17"/>
  <c r="Q12" i="17"/>
  <c r="L12" i="17" s="1"/>
  <c r="F14" i="17"/>
  <c r="P19" i="17"/>
  <c r="L25" i="17"/>
  <c r="H34" i="17"/>
  <c r="D35" i="17"/>
  <c r="H38" i="17"/>
  <c r="F46" i="17"/>
  <c r="K63" i="17"/>
  <c r="E63" i="17"/>
  <c r="G69" i="17"/>
  <c r="Q73" i="17"/>
  <c r="P73" i="17" s="1"/>
  <c r="J79" i="17"/>
  <c r="Q81" i="17"/>
  <c r="J81" i="17" s="1"/>
  <c r="F85" i="17"/>
  <c r="I63" i="17"/>
  <c r="D66" i="17"/>
  <c r="N85" i="17"/>
  <c r="P11" i="17"/>
  <c r="M32" i="17"/>
  <c r="Q27" i="17"/>
  <c r="N27" i="17" s="1"/>
  <c r="E43" i="17"/>
  <c r="N35" i="17"/>
  <c r="G50" i="17"/>
  <c r="H53" i="17"/>
  <c r="L58" i="17"/>
  <c r="D58" i="17"/>
  <c r="N67" i="17"/>
  <c r="F72" i="17"/>
  <c r="D77" i="17"/>
  <c r="F80" i="17"/>
  <c r="F9" i="17"/>
  <c r="P9" i="17"/>
  <c r="H11" i="17"/>
  <c r="Q17" i="17"/>
  <c r="M21" i="17"/>
  <c r="F24" i="17"/>
  <c r="E32" i="17"/>
  <c r="I43" i="17"/>
  <c r="Q36" i="17"/>
  <c r="H46" i="17"/>
  <c r="Q55" i="17"/>
  <c r="F59" i="17"/>
  <c r="J72" i="17"/>
  <c r="J76" i="17"/>
  <c r="Q77" i="17"/>
  <c r="F77" i="17" s="1"/>
  <c r="J84" i="17"/>
  <c r="D42" i="17"/>
  <c r="N77" i="17"/>
  <c r="E15" i="17"/>
  <c r="J10" i="17"/>
  <c r="Q23" i="17"/>
  <c r="H23" i="17" s="1"/>
  <c r="L78" i="17"/>
  <c r="D85" i="17"/>
  <c r="C15" i="17"/>
  <c r="L18" i="17"/>
  <c r="H19" i="17"/>
  <c r="Q20" i="17"/>
  <c r="O21" i="17"/>
  <c r="K32" i="17"/>
  <c r="P28" i="17"/>
  <c r="I32" i="17"/>
  <c r="N41" i="17"/>
  <c r="J46" i="17"/>
  <c r="P52" i="17"/>
  <c r="J58" i="17"/>
  <c r="F67" i="17"/>
  <c r="N68" i="17"/>
  <c r="Q78" i="17"/>
  <c r="C86" i="17"/>
  <c r="F84" i="17"/>
  <c r="N18" i="17"/>
  <c r="J19" i="17"/>
  <c r="D25" i="17"/>
  <c r="L34" i="17"/>
  <c r="F36" i="17"/>
  <c r="L42" i="17"/>
  <c r="M50" i="17"/>
  <c r="N45" i="17"/>
  <c r="C63" i="17"/>
  <c r="D52" i="17"/>
  <c r="Q52" i="17"/>
  <c r="L52" i="17" s="1"/>
  <c r="Q60" i="17"/>
  <c r="H60" i="17" s="1"/>
  <c r="M63" i="17"/>
  <c r="M86" i="17"/>
  <c r="N76" i="17"/>
  <c r="N79" i="17"/>
  <c r="F79" i="17"/>
  <c r="N84" i="17"/>
  <c r="Q30" i="17"/>
  <c r="J30" i="17" s="1"/>
  <c r="Q39" i="17"/>
  <c r="L39" i="17" s="1"/>
  <c r="Q48" i="17"/>
  <c r="L48" i="17" s="1"/>
  <c r="Q57" i="17"/>
  <c r="H57" i="17" s="1"/>
  <c r="G63" i="17"/>
  <c r="O63" i="17"/>
  <c r="Q66" i="17"/>
  <c r="Q75" i="17"/>
  <c r="Q83" i="17"/>
  <c r="D83" i="17" s="1"/>
  <c r="Q29" i="17"/>
  <c r="Q47" i="17"/>
  <c r="H47" i="17" s="1"/>
  <c r="Q56" i="17"/>
  <c r="H56" i="17" s="1"/>
  <c r="Q65" i="17"/>
  <c r="L65" i="17" s="1"/>
  <c r="Q74" i="17"/>
  <c r="D74" i="17" s="1"/>
  <c r="Q82" i="17"/>
  <c r="G43" i="17"/>
  <c r="O43" i="17"/>
  <c r="P71" i="17"/>
  <c r="H62" i="17" l="1"/>
  <c r="J60" i="17"/>
  <c r="N73" i="17"/>
  <c r="N13" i="17"/>
  <c r="J62" i="17"/>
  <c r="H35" i="17"/>
  <c r="F19" i="17"/>
  <c r="P35" i="17"/>
  <c r="P65" i="17"/>
  <c r="J68" i="17"/>
  <c r="J59" i="17"/>
  <c r="L79" i="17"/>
  <c r="D79" i="17"/>
  <c r="L35" i="17"/>
  <c r="H13" i="17"/>
  <c r="J73" i="17"/>
  <c r="D41" i="17"/>
  <c r="D62" i="17"/>
  <c r="L60" i="17"/>
  <c r="L74" i="17"/>
  <c r="L77" i="17"/>
  <c r="D65" i="17"/>
  <c r="N56" i="17"/>
  <c r="L54" i="17"/>
  <c r="L71" i="17"/>
  <c r="D71" i="17"/>
  <c r="J71" i="17"/>
  <c r="L57" i="17"/>
  <c r="P62" i="17"/>
  <c r="P60" i="17"/>
  <c r="F62" i="17"/>
  <c r="N71" i="17"/>
  <c r="D56" i="17"/>
  <c r="P74" i="17"/>
  <c r="F54" i="17"/>
  <c r="N62" i="17"/>
  <c r="J9" i="17"/>
  <c r="H9" i="17"/>
  <c r="L9" i="17"/>
  <c r="J35" i="17"/>
  <c r="D60" i="17"/>
  <c r="D57" i="17"/>
  <c r="F71" i="17"/>
  <c r="H73" i="17"/>
  <c r="J54" i="17"/>
  <c r="P14" i="17"/>
  <c r="P79" i="17"/>
  <c r="J18" i="17"/>
  <c r="H18" i="17"/>
  <c r="J29" i="17"/>
  <c r="N29" i="17"/>
  <c r="P47" i="17"/>
  <c r="D47" i="17"/>
  <c r="M88" i="17"/>
  <c r="O88" i="17"/>
  <c r="J82" i="17"/>
  <c r="F82" i="17"/>
  <c r="J23" i="17"/>
  <c r="N8" i="17"/>
  <c r="F8" i="17"/>
  <c r="J8" i="17"/>
  <c r="Q15" i="17"/>
  <c r="F15" i="17" s="1"/>
  <c r="D8" i="17"/>
  <c r="L8" i="17"/>
  <c r="P39" i="17"/>
  <c r="D39" i="17"/>
  <c r="N81" i="17"/>
  <c r="J75" i="17"/>
  <c r="N75" i="17"/>
  <c r="H75" i="17"/>
  <c r="P75" i="17"/>
  <c r="F75" i="17"/>
  <c r="P29" i="17"/>
  <c r="L20" i="17"/>
  <c r="D20" i="17"/>
  <c r="N20" i="17"/>
  <c r="J20" i="17"/>
  <c r="F20" i="17"/>
  <c r="D82" i="17"/>
  <c r="J36" i="17"/>
  <c r="P36" i="17"/>
  <c r="H36" i="17"/>
  <c r="D36" i="17"/>
  <c r="L75" i="17"/>
  <c r="H8" i="17"/>
  <c r="L47" i="17"/>
  <c r="H82" i="17"/>
  <c r="H29" i="17"/>
  <c r="J66" i="17"/>
  <c r="H66" i="17"/>
  <c r="F66" i="17"/>
  <c r="N66" i="17"/>
  <c r="N60" i="17"/>
  <c r="F60" i="17"/>
  <c r="D29" i="17"/>
  <c r="E88" i="17"/>
  <c r="J80" i="17"/>
  <c r="N36" i="17"/>
  <c r="G88" i="17"/>
  <c r="P72" i="17"/>
  <c r="H72" i="17"/>
  <c r="L72" i="17"/>
  <c r="D72" i="17"/>
  <c r="Q86" i="17"/>
  <c r="H86" i="17" s="1"/>
  <c r="P61" i="17"/>
  <c r="H41" i="17"/>
  <c r="P41" i="17"/>
  <c r="H20" i="17"/>
  <c r="L27" i="17"/>
  <c r="P57" i="17"/>
  <c r="L13" i="17"/>
  <c r="D13" i="17"/>
  <c r="J45" i="17"/>
  <c r="P45" i="17"/>
  <c r="H45" i="17"/>
  <c r="Q50" i="17"/>
  <c r="F50" i="17" s="1"/>
  <c r="L45" i="17"/>
  <c r="P48" i="17"/>
  <c r="F48" i="17"/>
  <c r="N48" i="17"/>
  <c r="L29" i="17"/>
  <c r="N31" i="17"/>
  <c r="F31" i="17"/>
  <c r="L31" i="17"/>
  <c r="D31" i="17"/>
  <c r="H31" i="17"/>
  <c r="N53" i="17"/>
  <c r="F53" i="17"/>
  <c r="L53" i="17"/>
  <c r="J53" i="17"/>
  <c r="D12" i="17"/>
  <c r="P80" i="17"/>
  <c r="H80" i="17"/>
  <c r="L80" i="17"/>
  <c r="D80" i="17"/>
  <c r="N26" i="17"/>
  <c r="F26" i="17"/>
  <c r="J26" i="17"/>
  <c r="D26" i="17"/>
  <c r="L26" i="17"/>
  <c r="K88" i="17"/>
  <c r="J83" i="17"/>
  <c r="N83" i="17"/>
  <c r="H83" i="17"/>
  <c r="P83" i="17"/>
  <c r="F83" i="17"/>
  <c r="P82" i="17"/>
  <c r="N49" i="17"/>
  <c r="F49" i="17"/>
  <c r="L49" i="17"/>
  <c r="D49" i="17"/>
  <c r="P49" i="17"/>
  <c r="L24" i="17"/>
  <c r="D24" i="17"/>
  <c r="H24" i="17"/>
  <c r="P24" i="17"/>
  <c r="H30" i="17"/>
  <c r="J74" i="17"/>
  <c r="F74" i="17"/>
  <c r="N78" i="17"/>
  <c r="F78" i="17"/>
  <c r="J78" i="17"/>
  <c r="P78" i="17"/>
  <c r="N17" i="17"/>
  <c r="F17" i="17"/>
  <c r="Q21" i="17"/>
  <c r="P21" i="17" s="1"/>
  <c r="D17" i="17"/>
  <c r="J17" i="17"/>
  <c r="J27" i="17"/>
  <c r="P27" i="17"/>
  <c r="H27" i="17"/>
  <c r="F73" i="17"/>
  <c r="D73" i="17"/>
  <c r="L73" i="17"/>
  <c r="J48" i="17"/>
  <c r="J65" i="17"/>
  <c r="Q69" i="17"/>
  <c r="J69" i="17" s="1"/>
  <c r="N65" i="17"/>
  <c r="P20" i="17"/>
  <c r="P17" i="17"/>
  <c r="H77" i="17"/>
  <c r="P77" i="17"/>
  <c r="J77" i="17"/>
  <c r="P55" i="17"/>
  <c r="H55" i="17"/>
  <c r="F55" i="17"/>
  <c r="L55" i="17"/>
  <c r="D55" i="17"/>
  <c r="F65" i="17"/>
  <c r="L68" i="17"/>
  <c r="D68" i="17"/>
  <c r="H68" i="17"/>
  <c r="P68" i="17"/>
  <c r="H74" i="17"/>
  <c r="H17" i="17"/>
  <c r="H49" i="17"/>
  <c r="L66" i="17"/>
  <c r="J41" i="17"/>
  <c r="P13" i="17"/>
  <c r="N55" i="17"/>
  <c r="P66" i="17"/>
  <c r="Q43" i="17"/>
  <c r="D43" i="17" s="1"/>
  <c r="N74" i="17"/>
  <c r="J47" i="17"/>
  <c r="F47" i="17"/>
  <c r="P81" i="17"/>
  <c r="H81" i="17"/>
  <c r="D81" i="17"/>
  <c r="F81" i="17"/>
  <c r="L81" i="17"/>
  <c r="J12" i="17"/>
  <c r="P12" i="17"/>
  <c r="F12" i="17"/>
  <c r="N12" i="17"/>
  <c r="H12" i="17"/>
  <c r="P31" i="17"/>
  <c r="H39" i="17"/>
  <c r="N39" i="17"/>
  <c r="F39" i="17"/>
  <c r="N47" i="17"/>
  <c r="N37" i="17"/>
  <c r="D37" i="17"/>
  <c r="L37" i="17"/>
  <c r="F30" i="17"/>
  <c r="N30" i="17"/>
  <c r="P30" i="17"/>
  <c r="J31" i="17"/>
  <c r="N23" i="17"/>
  <c r="F23" i="17"/>
  <c r="L23" i="17"/>
  <c r="Q32" i="17"/>
  <c r="D32" i="17" s="1"/>
  <c r="D23" i="17"/>
  <c r="P23" i="17"/>
  <c r="L17" i="17"/>
  <c r="H78" i="17"/>
  <c r="F29" i="17"/>
  <c r="N61" i="17"/>
  <c r="F61" i="17"/>
  <c r="L61" i="17"/>
  <c r="J61" i="17"/>
  <c r="N82" i="17"/>
  <c r="L36" i="17"/>
  <c r="D78" i="17"/>
  <c r="J56" i="17"/>
  <c r="F56" i="17"/>
  <c r="J57" i="17"/>
  <c r="N57" i="17"/>
  <c r="F57" i="17"/>
  <c r="Q63" i="17"/>
  <c r="N63" i="17" s="1"/>
  <c r="N52" i="17"/>
  <c r="F52" i="17"/>
  <c r="J39" i="17"/>
  <c r="D75" i="17"/>
  <c r="P56" i="17"/>
  <c r="L30" i="17"/>
  <c r="D15" i="17"/>
  <c r="C88" i="17"/>
  <c r="D48" i="17"/>
  <c r="F27" i="17"/>
  <c r="N24" i="17"/>
  <c r="L83" i="17"/>
  <c r="H65" i="17"/>
  <c r="J49" i="17"/>
  <c r="J13" i="17"/>
  <c r="H61" i="17"/>
  <c r="L82" i="17"/>
  <c r="L38" i="17"/>
  <c r="D38" i="17"/>
  <c r="J38" i="17"/>
  <c r="N38" i="17"/>
  <c r="J21" i="17"/>
  <c r="I88" i="17"/>
  <c r="H37" i="17"/>
  <c r="P37" i="17"/>
  <c r="D53" i="17"/>
  <c r="P10" i="17"/>
  <c r="J52" i="17"/>
  <c r="J55" i="17"/>
  <c r="L59" i="17"/>
  <c r="D59" i="17"/>
  <c r="H59" i="17"/>
  <c r="P59" i="17"/>
  <c r="D27" i="17"/>
  <c r="P8" i="17"/>
  <c r="P26" i="17"/>
  <c r="H48" i="17"/>
  <c r="D30" i="17"/>
  <c r="N10" i="17"/>
  <c r="D10" i="17"/>
  <c r="L10" i="17"/>
  <c r="H69" i="17" l="1"/>
  <c r="H15" i="17"/>
  <c r="H50" i="17"/>
  <c r="L63" i="17"/>
  <c r="N50" i="17"/>
  <c r="N32" i="17"/>
  <c r="H32" i="17"/>
  <c r="D63" i="17"/>
  <c r="L43" i="17"/>
  <c r="N43" i="17"/>
  <c r="J86" i="17"/>
  <c r="L86" i="17"/>
  <c r="P86" i="17"/>
  <c r="F43" i="17"/>
  <c r="P32" i="17"/>
  <c r="H43" i="17"/>
  <c r="J32" i="17"/>
  <c r="F21" i="17"/>
  <c r="H21" i="17"/>
  <c r="D21" i="17"/>
  <c r="L21" i="17"/>
  <c r="P63" i="17"/>
  <c r="F63" i="17"/>
  <c r="N21" i="17"/>
  <c r="Q88" i="17"/>
  <c r="L88" i="17" s="1"/>
  <c r="J15" i="17"/>
  <c r="L15" i="17"/>
  <c r="P88" i="17"/>
  <c r="L32" i="17"/>
  <c r="P15" i="17"/>
  <c r="F32" i="17"/>
  <c r="H63" i="17"/>
  <c r="J63" i="17"/>
  <c r="N86" i="17"/>
  <c r="P50" i="17"/>
  <c r="J50" i="17"/>
  <c r="L50" i="17"/>
  <c r="N15" i="17"/>
  <c r="P43" i="17"/>
  <c r="D86" i="17"/>
  <c r="J88" i="17"/>
  <c r="D88" i="17"/>
  <c r="F86" i="17"/>
  <c r="F69" i="17"/>
  <c r="D69" i="17"/>
  <c r="L69" i="17"/>
  <c r="N69" i="17"/>
  <c r="J43" i="17"/>
  <c r="F88" i="17"/>
  <c r="N88" i="17"/>
  <c r="H88" i="17"/>
  <c r="D50" i="17"/>
  <c r="P69" i="17"/>
  <c r="F72" i="16" l="1"/>
  <c r="E72" i="16"/>
  <c r="G72" i="16" s="1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I41" i="15"/>
  <c r="N73" i="14"/>
  <c r="M73" i="14"/>
  <c r="L73" i="14"/>
  <c r="I73" i="14"/>
  <c r="F73" i="14" s="1"/>
  <c r="H73" i="14"/>
  <c r="E73" i="14" s="1"/>
  <c r="G73" i="14"/>
  <c r="C73" i="14"/>
  <c r="J71" i="14"/>
  <c r="K71" i="14" s="1"/>
  <c r="J70" i="14"/>
  <c r="K70" i="14" s="1"/>
  <c r="J69" i="14"/>
  <c r="K69" i="14" s="1"/>
  <c r="J68" i="14"/>
  <c r="K68" i="14" s="1"/>
  <c r="J67" i="14"/>
  <c r="K67" i="14" s="1"/>
  <c r="J66" i="14"/>
  <c r="K66" i="14" s="1"/>
  <c r="J65" i="14"/>
  <c r="K65" i="14" s="1"/>
  <c r="J64" i="14"/>
  <c r="K64" i="14" s="1"/>
  <c r="J63" i="14"/>
  <c r="K63" i="14" s="1"/>
  <c r="J62" i="14"/>
  <c r="K62" i="14" s="1"/>
  <c r="J61" i="14"/>
  <c r="K61" i="14" s="1"/>
  <c r="K60" i="14"/>
  <c r="J60" i="14"/>
  <c r="J59" i="14"/>
  <c r="K59" i="14" s="1"/>
  <c r="J58" i="14"/>
  <c r="K58" i="14" s="1"/>
  <c r="J57" i="14"/>
  <c r="K57" i="14" s="1"/>
  <c r="J56" i="14"/>
  <c r="K56" i="14" s="1"/>
  <c r="J55" i="14"/>
  <c r="K55" i="14" s="1"/>
  <c r="J54" i="14"/>
  <c r="K54" i="14" s="1"/>
  <c r="J53" i="14"/>
  <c r="K53" i="14" s="1"/>
  <c r="J52" i="14"/>
  <c r="K52" i="14" s="1"/>
  <c r="J51" i="14"/>
  <c r="K51" i="14" s="1"/>
  <c r="J50" i="14"/>
  <c r="K50" i="14" s="1"/>
  <c r="J49" i="14"/>
  <c r="K49" i="14" s="1"/>
  <c r="K48" i="14"/>
  <c r="J48" i="14"/>
  <c r="J47" i="14"/>
  <c r="K47" i="14" s="1"/>
  <c r="J46" i="14"/>
  <c r="K46" i="14" s="1"/>
  <c r="J45" i="14"/>
  <c r="K45" i="14" s="1"/>
  <c r="J44" i="14"/>
  <c r="K44" i="14" s="1"/>
  <c r="J43" i="14"/>
  <c r="K43" i="14" s="1"/>
  <c r="J42" i="14"/>
  <c r="K42" i="14" s="1"/>
  <c r="J41" i="14"/>
  <c r="K41" i="14" s="1"/>
  <c r="J40" i="14"/>
  <c r="K40" i="14" s="1"/>
  <c r="J39" i="14"/>
  <c r="K39" i="14" s="1"/>
  <c r="J38" i="14"/>
  <c r="K38" i="14" s="1"/>
  <c r="J37" i="14"/>
  <c r="K37" i="14" s="1"/>
  <c r="J36" i="14"/>
  <c r="K36" i="14" s="1"/>
  <c r="J35" i="14"/>
  <c r="K35" i="14" s="1"/>
  <c r="J34" i="14"/>
  <c r="K34" i="14" s="1"/>
  <c r="J33" i="14"/>
  <c r="K33" i="14" s="1"/>
  <c r="J32" i="14"/>
  <c r="K32" i="14" s="1"/>
  <c r="J31" i="14"/>
  <c r="K31" i="14" s="1"/>
  <c r="J30" i="14"/>
  <c r="K30" i="14" s="1"/>
  <c r="J29" i="14"/>
  <c r="K29" i="14" s="1"/>
  <c r="J28" i="14"/>
  <c r="K28" i="14" s="1"/>
  <c r="J27" i="14"/>
  <c r="K27" i="14" s="1"/>
  <c r="J26" i="14"/>
  <c r="K26" i="14" s="1"/>
  <c r="J25" i="14"/>
  <c r="K25" i="14" s="1"/>
  <c r="J24" i="14"/>
  <c r="K24" i="14" s="1"/>
  <c r="J23" i="14"/>
  <c r="K23" i="14" s="1"/>
  <c r="J22" i="14"/>
  <c r="K22" i="14" s="1"/>
  <c r="J21" i="14"/>
  <c r="K21" i="14" s="1"/>
  <c r="J20" i="14"/>
  <c r="K20" i="14" s="1"/>
  <c r="J19" i="14"/>
  <c r="K19" i="14" s="1"/>
  <c r="J18" i="14"/>
  <c r="K18" i="14" s="1"/>
  <c r="J17" i="14"/>
  <c r="K17" i="14" s="1"/>
  <c r="K16" i="14"/>
  <c r="J16" i="14"/>
  <c r="J15" i="14"/>
  <c r="K15" i="14" s="1"/>
  <c r="J14" i="14"/>
  <c r="K14" i="14" s="1"/>
  <c r="J13" i="14"/>
  <c r="K13" i="14" s="1"/>
  <c r="J12" i="14"/>
  <c r="K12" i="14" s="1"/>
  <c r="J11" i="14"/>
  <c r="K11" i="14" s="1"/>
  <c r="J10" i="14"/>
  <c r="K10" i="14" s="1"/>
  <c r="J9" i="14"/>
  <c r="K9" i="14" s="1"/>
  <c r="J8" i="14"/>
  <c r="K8" i="14" s="1"/>
  <c r="D73" i="14" l="1"/>
  <c r="J73" i="14"/>
  <c r="K73" i="14" s="1"/>
  <c r="F73" i="13"/>
  <c r="E73" i="13"/>
  <c r="H73" i="13" s="1"/>
  <c r="C73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G73" i="13" l="1"/>
  <c r="I73" i="13"/>
  <c r="D73" i="13" s="1"/>
  <c r="L73" i="12"/>
  <c r="K73" i="12"/>
  <c r="J73" i="12"/>
  <c r="I73" i="12"/>
  <c r="S73" i="12" s="1"/>
  <c r="H73" i="12"/>
  <c r="G73" i="12"/>
  <c r="F73" i="12"/>
  <c r="P73" i="12" s="1"/>
  <c r="E73" i="12"/>
  <c r="O73" i="12" s="1"/>
  <c r="D73" i="12"/>
  <c r="C73" i="12"/>
  <c r="B73" i="12"/>
  <c r="V73" i="12" s="1"/>
  <c r="V71" i="12"/>
  <c r="U71" i="12"/>
  <c r="T71" i="12"/>
  <c r="S71" i="12"/>
  <c r="R71" i="12"/>
  <c r="Q71" i="12"/>
  <c r="P71" i="12"/>
  <c r="O71" i="12"/>
  <c r="N71" i="12"/>
  <c r="M71" i="12"/>
  <c r="V70" i="12"/>
  <c r="U70" i="12"/>
  <c r="T70" i="12"/>
  <c r="S70" i="12"/>
  <c r="R70" i="12"/>
  <c r="Q70" i="12"/>
  <c r="P70" i="12"/>
  <c r="O70" i="12"/>
  <c r="N70" i="12"/>
  <c r="M70" i="12"/>
  <c r="V69" i="12"/>
  <c r="U69" i="12"/>
  <c r="T69" i="12"/>
  <c r="S69" i="12"/>
  <c r="R69" i="12"/>
  <c r="Q69" i="12"/>
  <c r="P69" i="12"/>
  <c r="O69" i="12"/>
  <c r="N69" i="12"/>
  <c r="M69" i="12"/>
  <c r="V68" i="12"/>
  <c r="U68" i="12"/>
  <c r="T68" i="12"/>
  <c r="S68" i="12"/>
  <c r="R68" i="12"/>
  <c r="Q68" i="12"/>
  <c r="P68" i="12"/>
  <c r="O68" i="12"/>
  <c r="N68" i="12"/>
  <c r="M68" i="12"/>
  <c r="V67" i="12"/>
  <c r="U67" i="12"/>
  <c r="T67" i="12"/>
  <c r="S67" i="12"/>
  <c r="R67" i="12"/>
  <c r="Q67" i="12"/>
  <c r="P67" i="12"/>
  <c r="O67" i="12"/>
  <c r="N67" i="12"/>
  <c r="M67" i="12"/>
  <c r="V66" i="12"/>
  <c r="U66" i="12"/>
  <c r="T66" i="12"/>
  <c r="S66" i="12"/>
  <c r="R66" i="12"/>
  <c r="Q66" i="12"/>
  <c r="P66" i="12"/>
  <c r="O66" i="12"/>
  <c r="N66" i="12"/>
  <c r="M66" i="12"/>
  <c r="V65" i="12"/>
  <c r="U65" i="12"/>
  <c r="T65" i="12"/>
  <c r="S65" i="12"/>
  <c r="R65" i="12"/>
  <c r="Q65" i="12"/>
  <c r="P65" i="12"/>
  <c r="O65" i="12"/>
  <c r="N65" i="12"/>
  <c r="M65" i="12"/>
  <c r="V64" i="12"/>
  <c r="U64" i="12"/>
  <c r="T64" i="12"/>
  <c r="S64" i="12"/>
  <c r="R64" i="12"/>
  <c r="Q64" i="12"/>
  <c r="P64" i="12"/>
  <c r="O64" i="12"/>
  <c r="N64" i="12"/>
  <c r="M64" i="12"/>
  <c r="V63" i="12"/>
  <c r="U63" i="12"/>
  <c r="T63" i="12"/>
  <c r="S63" i="12"/>
  <c r="R63" i="12"/>
  <c r="Q63" i="12"/>
  <c r="P63" i="12"/>
  <c r="O63" i="12"/>
  <c r="N63" i="12"/>
  <c r="M63" i="12"/>
  <c r="V62" i="12"/>
  <c r="U62" i="12"/>
  <c r="T62" i="12"/>
  <c r="S62" i="12"/>
  <c r="R62" i="12"/>
  <c r="Q62" i="12"/>
  <c r="P62" i="12"/>
  <c r="O62" i="12"/>
  <c r="N62" i="12"/>
  <c r="M62" i="12"/>
  <c r="V61" i="12"/>
  <c r="U61" i="12"/>
  <c r="T61" i="12"/>
  <c r="S61" i="12"/>
  <c r="R61" i="12"/>
  <c r="Q61" i="12"/>
  <c r="P61" i="12"/>
  <c r="O61" i="12"/>
  <c r="N61" i="12"/>
  <c r="M61" i="12"/>
  <c r="V60" i="12"/>
  <c r="U60" i="12"/>
  <c r="T60" i="12"/>
  <c r="S60" i="12"/>
  <c r="R60" i="12"/>
  <c r="Q60" i="12"/>
  <c r="P60" i="12"/>
  <c r="O60" i="12"/>
  <c r="N60" i="12"/>
  <c r="M60" i="12"/>
  <c r="V59" i="12"/>
  <c r="U59" i="12"/>
  <c r="T59" i="12"/>
  <c r="S59" i="12"/>
  <c r="R59" i="12"/>
  <c r="Q59" i="12"/>
  <c r="P59" i="12"/>
  <c r="O59" i="12"/>
  <c r="N59" i="12"/>
  <c r="M59" i="12"/>
  <c r="V58" i="12"/>
  <c r="U58" i="12"/>
  <c r="T58" i="12"/>
  <c r="S58" i="12"/>
  <c r="R58" i="12"/>
  <c r="Q58" i="12"/>
  <c r="P58" i="12"/>
  <c r="O58" i="12"/>
  <c r="N58" i="12"/>
  <c r="M58" i="12"/>
  <c r="V57" i="12"/>
  <c r="U57" i="12"/>
  <c r="T57" i="12"/>
  <c r="S57" i="12"/>
  <c r="R57" i="12"/>
  <c r="Q57" i="12"/>
  <c r="P57" i="12"/>
  <c r="O57" i="12"/>
  <c r="N57" i="12"/>
  <c r="M57" i="12"/>
  <c r="V56" i="12"/>
  <c r="U56" i="12"/>
  <c r="T56" i="12"/>
  <c r="S56" i="12"/>
  <c r="R56" i="12"/>
  <c r="Q56" i="12"/>
  <c r="P56" i="12"/>
  <c r="O56" i="12"/>
  <c r="N56" i="12"/>
  <c r="M56" i="12"/>
  <c r="V55" i="12"/>
  <c r="U55" i="12"/>
  <c r="T55" i="12"/>
  <c r="S55" i="12"/>
  <c r="R55" i="12"/>
  <c r="Q55" i="12"/>
  <c r="P55" i="12"/>
  <c r="O55" i="12"/>
  <c r="N55" i="12"/>
  <c r="M55" i="12"/>
  <c r="V54" i="12"/>
  <c r="U54" i="12"/>
  <c r="T54" i="12"/>
  <c r="S54" i="12"/>
  <c r="R54" i="12"/>
  <c r="Q54" i="12"/>
  <c r="P54" i="12"/>
  <c r="O54" i="12"/>
  <c r="N54" i="12"/>
  <c r="M54" i="12"/>
  <c r="V53" i="12"/>
  <c r="U53" i="12"/>
  <c r="T53" i="12"/>
  <c r="S53" i="12"/>
  <c r="R53" i="12"/>
  <c r="Q53" i="12"/>
  <c r="P53" i="12"/>
  <c r="O53" i="12"/>
  <c r="N53" i="12"/>
  <c r="M53" i="12"/>
  <c r="V52" i="12"/>
  <c r="U52" i="12"/>
  <c r="T52" i="12"/>
  <c r="S52" i="12"/>
  <c r="R52" i="12"/>
  <c r="Q52" i="12"/>
  <c r="P52" i="12"/>
  <c r="O52" i="12"/>
  <c r="N52" i="12"/>
  <c r="M52" i="12"/>
  <c r="V51" i="12"/>
  <c r="U51" i="12"/>
  <c r="T51" i="12"/>
  <c r="S51" i="12"/>
  <c r="R51" i="12"/>
  <c r="Q51" i="12"/>
  <c r="P51" i="12"/>
  <c r="O51" i="12"/>
  <c r="N51" i="12"/>
  <c r="M51" i="12"/>
  <c r="V50" i="12"/>
  <c r="U50" i="12"/>
  <c r="T50" i="12"/>
  <c r="S50" i="12"/>
  <c r="R50" i="12"/>
  <c r="Q50" i="12"/>
  <c r="P50" i="12"/>
  <c r="O50" i="12"/>
  <c r="N50" i="12"/>
  <c r="M50" i="12"/>
  <c r="V49" i="12"/>
  <c r="U49" i="12"/>
  <c r="T49" i="12"/>
  <c r="S49" i="12"/>
  <c r="R49" i="12"/>
  <c r="Q49" i="12"/>
  <c r="P49" i="12"/>
  <c r="O49" i="12"/>
  <c r="N49" i="12"/>
  <c r="M49" i="12"/>
  <c r="V48" i="12"/>
  <c r="U48" i="12"/>
  <c r="T48" i="12"/>
  <c r="S48" i="12"/>
  <c r="R48" i="12"/>
  <c r="Q48" i="12"/>
  <c r="P48" i="12"/>
  <c r="O48" i="12"/>
  <c r="N48" i="12"/>
  <c r="M48" i="12"/>
  <c r="V47" i="12"/>
  <c r="U47" i="12"/>
  <c r="T47" i="12"/>
  <c r="S47" i="12"/>
  <c r="R47" i="12"/>
  <c r="Q47" i="12"/>
  <c r="P47" i="12"/>
  <c r="O47" i="12"/>
  <c r="N47" i="12"/>
  <c r="M47" i="12"/>
  <c r="V46" i="12"/>
  <c r="U46" i="12"/>
  <c r="T46" i="12"/>
  <c r="S46" i="12"/>
  <c r="R46" i="12"/>
  <c r="Q46" i="12"/>
  <c r="P46" i="12"/>
  <c r="O46" i="12"/>
  <c r="N46" i="12"/>
  <c r="M46" i="12"/>
  <c r="V45" i="12"/>
  <c r="U45" i="12"/>
  <c r="T45" i="12"/>
  <c r="S45" i="12"/>
  <c r="R45" i="12"/>
  <c r="Q45" i="12"/>
  <c r="P45" i="12"/>
  <c r="O45" i="12"/>
  <c r="N45" i="12"/>
  <c r="M45" i="12"/>
  <c r="V44" i="12"/>
  <c r="U44" i="12"/>
  <c r="T44" i="12"/>
  <c r="S44" i="12"/>
  <c r="R44" i="12"/>
  <c r="Q44" i="12"/>
  <c r="P44" i="12"/>
  <c r="O44" i="12"/>
  <c r="N44" i="12"/>
  <c r="M44" i="12"/>
  <c r="V43" i="12"/>
  <c r="U43" i="12"/>
  <c r="T43" i="12"/>
  <c r="S43" i="12"/>
  <c r="R43" i="12"/>
  <c r="Q43" i="12"/>
  <c r="P43" i="12"/>
  <c r="O43" i="12"/>
  <c r="N43" i="12"/>
  <c r="M43" i="12"/>
  <c r="V42" i="12"/>
  <c r="U42" i="12"/>
  <c r="T42" i="12"/>
  <c r="S42" i="12"/>
  <c r="R42" i="12"/>
  <c r="Q42" i="12"/>
  <c r="P42" i="12"/>
  <c r="O42" i="12"/>
  <c r="N42" i="12"/>
  <c r="M42" i="12"/>
  <c r="V41" i="12"/>
  <c r="U41" i="12"/>
  <c r="T41" i="12"/>
  <c r="S41" i="12"/>
  <c r="R41" i="12"/>
  <c r="Q41" i="12"/>
  <c r="P41" i="12"/>
  <c r="O41" i="12"/>
  <c r="N41" i="12"/>
  <c r="M41" i="12"/>
  <c r="V40" i="12"/>
  <c r="U40" i="12"/>
  <c r="T40" i="12"/>
  <c r="S40" i="12"/>
  <c r="R40" i="12"/>
  <c r="Q40" i="12"/>
  <c r="P40" i="12"/>
  <c r="O40" i="12"/>
  <c r="N40" i="12"/>
  <c r="M40" i="12"/>
  <c r="V39" i="12"/>
  <c r="U39" i="12"/>
  <c r="T39" i="12"/>
  <c r="S39" i="12"/>
  <c r="R39" i="12"/>
  <c r="Q39" i="12"/>
  <c r="P39" i="12"/>
  <c r="O39" i="12"/>
  <c r="N39" i="12"/>
  <c r="M39" i="12"/>
  <c r="V38" i="12"/>
  <c r="U38" i="12"/>
  <c r="T38" i="12"/>
  <c r="S38" i="12"/>
  <c r="R38" i="12"/>
  <c r="Q38" i="12"/>
  <c r="P38" i="12"/>
  <c r="O38" i="12"/>
  <c r="N38" i="12"/>
  <c r="M38" i="12"/>
  <c r="V37" i="12"/>
  <c r="U37" i="12"/>
  <c r="T37" i="12"/>
  <c r="S37" i="12"/>
  <c r="R37" i="12"/>
  <c r="Q37" i="12"/>
  <c r="P37" i="12"/>
  <c r="O37" i="12"/>
  <c r="N37" i="12"/>
  <c r="M37" i="12"/>
  <c r="V36" i="12"/>
  <c r="U36" i="12"/>
  <c r="T36" i="12"/>
  <c r="S36" i="12"/>
  <c r="R36" i="12"/>
  <c r="Q36" i="12"/>
  <c r="P36" i="12"/>
  <c r="O36" i="12"/>
  <c r="N36" i="12"/>
  <c r="M36" i="12"/>
  <c r="V35" i="12"/>
  <c r="U35" i="12"/>
  <c r="T35" i="12"/>
  <c r="S35" i="12"/>
  <c r="R35" i="12"/>
  <c r="Q35" i="12"/>
  <c r="P35" i="12"/>
  <c r="O35" i="12"/>
  <c r="N35" i="12"/>
  <c r="M35" i="12"/>
  <c r="V34" i="12"/>
  <c r="U34" i="12"/>
  <c r="T34" i="12"/>
  <c r="S34" i="12"/>
  <c r="R34" i="12"/>
  <c r="Q34" i="12"/>
  <c r="P34" i="12"/>
  <c r="O34" i="12"/>
  <c r="N34" i="12"/>
  <c r="M34" i="12"/>
  <c r="V33" i="12"/>
  <c r="U33" i="12"/>
  <c r="T33" i="12"/>
  <c r="S33" i="12"/>
  <c r="R33" i="12"/>
  <c r="Q33" i="12"/>
  <c r="P33" i="12"/>
  <c r="O33" i="12"/>
  <c r="N33" i="12"/>
  <c r="M33" i="12"/>
  <c r="V32" i="12"/>
  <c r="U32" i="12"/>
  <c r="T32" i="12"/>
  <c r="S32" i="12"/>
  <c r="R32" i="12"/>
  <c r="Q32" i="12"/>
  <c r="P32" i="12"/>
  <c r="O32" i="12"/>
  <c r="N32" i="12"/>
  <c r="M32" i="12"/>
  <c r="V31" i="12"/>
  <c r="U31" i="12"/>
  <c r="T31" i="12"/>
  <c r="S31" i="12"/>
  <c r="R31" i="12"/>
  <c r="Q31" i="12"/>
  <c r="P31" i="12"/>
  <c r="O31" i="12"/>
  <c r="N31" i="12"/>
  <c r="M31" i="12"/>
  <c r="V30" i="12"/>
  <c r="U30" i="12"/>
  <c r="T30" i="12"/>
  <c r="S30" i="12"/>
  <c r="R30" i="12"/>
  <c r="Q30" i="12"/>
  <c r="P30" i="12"/>
  <c r="O30" i="12"/>
  <c r="N30" i="12"/>
  <c r="M30" i="12"/>
  <c r="V29" i="12"/>
  <c r="U29" i="12"/>
  <c r="T29" i="12"/>
  <c r="S29" i="12"/>
  <c r="R29" i="12"/>
  <c r="Q29" i="12"/>
  <c r="P29" i="12"/>
  <c r="O29" i="12"/>
  <c r="N29" i="12"/>
  <c r="M29" i="12"/>
  <c r="V28" i="12"/>
  <c r="U28" i="12"/>
  <c r="T28" i="12"/>
  <c r="S28" i="12"/>
  <c r="R28" i="12"/>
  <c r="Q28" i="12"/>
  <c r="P28" i="12"/>
  <c r="O28" i="12"/>
  <c r="N28" i="12"/>
  <c r="M28" i="12"/>
  <c r="V27" i="12"/>
  <c r="U27" i="12"/>
  <c r="T27" i="12"/>
  <c r="S27" i="12"/>
  <c r="R27" i="12"/>
  <c r="Q27" i="12"/>
  <c r="P27" i="12"/>
  <c r="O27" i="12"/>
  <c r="N27" i="12"/>
  <c r="M27" i="12"/>
  <c r="V26" i="12"/>
  <c r="U26" i="12"/>
  <c r="T26" i="12"/>
  <c r="S26" i="12"/>
  <c r="R26" i="12"/>
  <c r="Q26" i="12"/>
  <c r="P26" i="12"/>
  <c r="O26" i="12"/>
  <c r="N26" i="12"/>
  <c r="M26" i="12"/>
  <c r="V25" i="12"/>
  <c r="U25" i="12"/>
  <c r="T25" i="12"/>
  <c r="S25" i="12"/>
  <c r="R25" i="12"/>
  <c r="Q25" i="12"/>
  <c r="P25" i="12"/>
  <c r="O25" i="12"/>
  <c r="N25" i="12"/>
  <c r="M25" i="12"/>
  <c r="V24" i="12"/>
  <c r="U24" i="12"/>
  <c r="T24" i="12"/>
  <c r="S24" i="12"/>
  <c r="R24" i="12"/>
  <c r="Q24" i="12"/>
  <c r="P24" i="12"/>
  <c r="O24" i="12"/>
  <c r="N24" i="12"/>
  <c r="M24" i="12"/>
  <c r="V23" i="12"/>
  <c r="U23" i="12"/>
  <c r="T23" i="12"/>
  <c r="S23" i="12"/>
  <c r="R23" i="12"/>
  <c r="Q23" i="12"/>
  <c r="P23" i="12"/>
  <c r="O23" i="12"/>
  <c r="N23" i="12"/>
  <c r="M23" i="12"/>
  <c r="V22" i="12"/>
  <c r="U22" i="12"/>
  <c r="T22" i="12"/>
  <c r="S22" i="12"/>
  <c r="R22" i="12"/>
  <c r="Q22" i="12"/>
  <c r="P22" i="12"/>
  <c r="O22" i="12"/>
  <c r="N22" i="12"/>
  <c r="M22" i="12"/>
  <c r="V21" i="12"/>
  <c r="U21" i="12"/>
  <c r="T21" i="12"/>
  <c r="S21" i="12"/>
  <c r="R21" i="12"/>
  <c r="Q21" i="12"/>
  <c r="P21" i="12"/>
  <c r="O21" i="12"/>
  <c r="N21" i="12"/>
  <c r="M21" i="12"/>
  <c r="V20" i="12"/>
  <c r="U20" i="12"/>
  <c r="T20" i="12"/>
  <c r="S20" i="12"/>
  <c r="R20" i="12"/>
  <c r="Q20" i="12"/>
  <c r="P20" i="12"/>
  <c r="O20" i="12"/>
  <c r="N20" i="12"/>
  <c r="M20" i="12"/>
  <c r="V19" i="12"/>
  <c r="U19" i="12"/>
  <c r="T19" i="12"/>
  <c r="S19" i="12"/>
  <c r="R19" i="12"/>
  <c r="Q19" i="12"/>
  <c r="P19" i="12"/>
  <c r="O19" i="12"/>
  <c r="N19" i="12"/>
  <c r="M19" i="12"/>
  <c r="V18" i="12"/>
  <c r="U18" i="12"/>
  <c r="T18" i="12"/>
  <c r="S18" i="12"/>
  <c r="R18" i="12"/>
  <c r="Q18" i="12"/>
  <c r="P18" i="12"/>
  <c r="O18" i="12"/>
  <c r="N18" i="12"/>
  <c r="M18" i="12"/>
  <c r="V17" i="12"/>
  <c r="U17" i="12"/>
  <c r="T17" i="12"/>
  <c r="S17" i="12"/>
  <c r="R17" i="12"/>
  <c r="Q17" i="12"/>
  <c r="P17" i="12"/>
  <c r="O17" i="12"/>
  <c r="N17" i="12"/>
  <c r="M17" i="12"/>
  <c r="V16" i="12"/>
  <c r="U16" i="12"/>
  <c r="T16" i="12"/>
  <c r="S16" i="12"/>
  <c r="R16" i="12"/>
  <c r="Q16" i="12"/>
  <c r="P16" i="12"/>
  <c r="O16" i="12"/>
  <c r="N16" i="12"/>
  <c r="M16" i="12"/>
  <c r="V15" i="12"/>
  <c r="U15" i="12"/>
  <c r="T15" i="12"/>
  <c r="S15" i="12"/>
  <c r="R15" i="12"/>
  <c r="Q15" i="12"/>
  <c r="P15" i="12"/>
  <c r="O15" i="12"/>
  <c r="N15" i="12"/>
  <c r="M15" i="12"/>
  <c r="V14" i="12"/>
  <c r="U14" i="12"/>
  <c r="T14" i="12"/>
  <c r="S14" i="12"/>
  <c r="R14" i="12"/>
  <c r="Q14" i="12"/>
  <c r="P14" i="12"/>
  <c r="O14" i="12"/>
  <c r="N14" i="12"/>
  <c r="M14" i="12"/>
  <c r="V13" i="12"/>
  <c r="U13" i="12"/>
  <c r="T13" i="12"/>
  <c r="S13" i="12"/>
  <c r="R13" i="12"/>
  <c r="Q13" i="12"/>
  <c r="P13" i="12"/>
  <c r="O13" i="12"/>
  <c r="N13" i="12"/>
  <c r="M13" i="12"/>
  <c r="V12" i="12"/>
  <c r="U12" i="12"/>
  <c r="T12" i="12"/>
  <c r="S12" i="12"/>
  <c r="R12" i="12"/>
  <c r="Q12" i="12"/>
  <c r="P12" i="12"/>
  <c r="O12" i="12"/>
  <c r="N12" i="12"/>
  <c r="M12" i="12"/>
  <c r="V11" i="12"/>
  <c r="U11" i="12"/>
  <c r="T11" i="12"/>
  <c r="S11" i="12"/>
  <c r="R11" i="12"/>
  <c r="Q11" i="12"/>
  <c r="P11" i="12"/>
  <c r="O11" i="12"/>
  <c r="N11" i="12"/>
  <c r="M11" i="12"/>
  <c r="V10" i="12"/>
  <c r="U10" i="12"/>
  <c r="T10" i="12"/>
  <c r="S10" i="12"/>
  <c r="R10" i="12"/>
  <c r="Q10" i="12"/>
  <c r="P10" i="12"/>
  <c r="O10" i="12"/>
  <c r="N10" i="12"/>
  <c r="M10" i="12"/>
  <c r="V9" i="12"/>
  <c r="U9" i="12"/>
  <c r="T9" i="12"/>
  <c r="S9" i="12"/>
  <c r="R9" i="12"/>
  <c r="Q9" i="12"/>
  <c r="P9" i="12"/>
  <c r="O9" i="12"/>
  <c r="N9" i="12"/>
  <c r="M9" i="12"/>
  <c r="V8" i="12"/>
  <c r="U8" i="12"/>
  <c r="T8" i="12"/>
  <c r="S8" i="12"/>
  <c r="R8" i="12"/>
  <c r="Q8" i="12"/>
  <c r="P8" i="12"/>
  <c r="O8" i="12"/>
  <c r="N8" i="12"/>
  <c r="M8" i="12"/>
  <c r="N74" i="11"/>
  <c r="Z74" i="11" s="1"/>
  <c r="M74" i="11"/>
  <c r="L74" i="11"/>
  <c r="K74" i="11"/>
  <c r="J74" i="11"/>
  <c r="I74" i="11"/>
  <c r="U74" i="11" s="1"/>
  <c r="H74" i="11"/>
  <c r="T74" i="11" s="1"/>
  <c r="G74" i="11"/>
  <c r="S74" i="11" s="1"/>
  <c r="F74" i="11"/>
  <c r="R74" i="11" s="1"/>
  <c r="E74" i="11"/>
  <c r="D74" i="11"/>
  <c r="C74" i="11"/>
  <c r="O74" i="11" s="1"/>
  <c r="B74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Z9" i="11"/>
  <c r="Y9" i="11"/>
  <c r="X9" i="11"/>
  <c r="W9" i="11"/>
  <c r="V9" i="11"/>
  <c r="U9" i="11"/>
  <c r="T9" i="11"/>
  <c r="S9" i="11"/>
  <c r="R9" i="11"/>
  <c r="Q9" i="11"/>
  <c r="P9" i="11"/>
  <c r="O9" i="11"/>
  <c r="P74" i="10"/>
  <c r="O74" i="10"/>
  <c r="AA74" i="10" s="1"/>
  <c r="N74" i="10"/>
  <c r="M74" i="10"/>
  <c r="Y74" i="10" s="1"/>
  <c r="L74" i="10"/>
  <c r="K74" i="10"/>
  <c r="J74" i="10"/>
  <c r="AB74" i="10" s="1"/>
  <c r="I74" i="10"/>
  <c r="H74" i="10"/>
  <c r="U74" i="10" s="1"/>
  <c r="G74" i="10"/>
  <c r="T74" i="10" s="1"/>
  <c r="F74" i="10"/>
  <c r="S74" i="10" s="1"/>
  <c r="E74" i="10"/>
  <c r="R74" i="10" s="1"/>
  <c r="D74" i="10"/>
  <c r="Q74" i="10" s="1"/>
  <c r="C74" i="10"/>
  <c r="B74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AB9" i="10"/>
  <c r="AA9" i="10"/>
  <c r="Z9" i="10"/>
  <c r="Y9" i="10"/>
  <c r="X9" i="10"/>
  <c r="W9" i="10"/>
  <c r="V9" i="10"/>
  <c r="U9" i="10"/>
  <c r="T9" i="10"/>
  <c r="S9" i="10"/>
  <c r="R9" i="10"/>
  <c r="Q9" i="10"/>
  <c r="Q73" i="12" l="1"/>
  <c r="T73" i="12"/>
  <c r="Y74" i="11"/>
  <c r="V74" i="11"/>
  <c r="W74" i="11"/>
  <c r="V74" i="10"/>
  <c r="W74" i="10"/>
  <c r="X74" i="10"/>
  <c r="R73" i="12"/>
  <c r="M73" i="12"/>
  <c r="U73" i="12"/>
  <c r="N73" i="12"/>
  <c r="P74" i="11"/>
  <c r="X74" i="11"/>
  <c r="Q74" i="11"/>
  <c r="Z74" i="10"/>
  <c r="J832" i="9"/>
  <c r="O832" i="9" s="1"/>
  <c r="I832" i="9"/>
  <c r="N832" i="9" s="1"/>
  <c r="H832" i="9"/>
  <c r="G832" i="9"/>
  <c r="F832" i="9"/>
  <c r="E832" i="9"/>
  <c r="O830" i="9"/>
  <c r="N830" i="9"/>
  <c r="M830" i="9"/>
  <c r="L830" i="9"/>
  <c r="K830" i="9"/>
  <c r="B830" i="9"/>
  <c r="O829" i="9"/>
  <c r="N829" i="9"/>
  <c r="M829" i="9"/>
  <c r="L829" i="9"/>
  <c r="K829" i="9"/>
  <c r="B829" i="9"/>
  <c r="O828" i="9"/>
  <c r="N828" i="9"/>
  <c r="M828" i="9"/>
  <c r="L828" i="9"/>
  <c r="K828" i="9"/>
  <c r="B828" i="9"/>
  <c r="O827" i="9"/>
  <c r="N827" i="9"/>
  <c r="M827" i="9"/>
  <c r="L827" i="9"/>
  <c r="K827" i="9"/>
  <c r="B827" i="9"/>
  <c r="O826" i="9"/>
  <c r="N826" i="9"/>
  <c r="M826" i="9"/>
  <c r="L826" i="9"/>
  <c r="K826" i="9"/>
  <c r="B826" i="9"/>
  <c r="O825" i="9"/>
  <c r="N825" i="9"/>
  <c r="M825" i="9"/>
  <c r="L825" i="9"/>
  <c r="K825" i="9"/>
  <c r="B825" i="9"/>
  <c r="O824" i="9"/>
  <c r="N824" i="9"/>
  <c r="M824" i="9"/>
  <c r="L824" i="9"/>
  <c r="K824" i="9"/>
  <c r="B824" i="9"/>
  <c r="O823" i="9"/>
  <c r="N823" i="9"/>
  <c r="M823" i="9"/>
  <c r="L823" i="9"/>
  <c r="K823" i="9"/>
  <c r="B823" i="9"/>
  <c r="O822" i="9"/>
  <c r="N822" i="9"/>
  <c r="M822" i="9"/>
  <c r="L822" i="9"/>
  <c r="K822" i="9"/>
  <c r="B822" i="9"/>
  <c r="O821" i="9"/>
  <c r="N821" i="9"/>
  <c r="M821" i="9"/>
  <c r="L821" i="9"/>
  <c r="K821" i="9"/>
  <c r="B821" i="9"/>
  <c r="O820" i="9"/>
  <c r="N820" i="9"/>
  <c r="M820" i="9"/>
  <c r="L820" i="9"/>
  <c r="K820" i="9"/>
  <c r="B820" i="9"/>
  <c r="O819" i="9"/>
  <c r="N819" i="9"/>
  <c r="M819" i="9"/>
  <c r="L819" i="9"/>
  <c r="K819" i="9"/>
  <c r="B819" i="9"/>
  <c r="O818" i="9"/>
  <c r="N818" i="9"/>
  <c r="M818" i="9"/>
  <c r="L818" i="9"/>
  <c r="K818" i="9"/>
  <c r="B818" i="9"/>
  <c r="O817" i="9"/>
  <c r="N817" i="9"/>
  <c r="M817" i="9"/>
  <c r="L817" i="9"/>
  <c r="K817" i="9"/>
  <c r="B817" i="9"/>
  <c r="O816" i="9"/>
  <c r="N816" i="9"/>
  <c r="M816" i="9"/>
  <c r="L816" i="9"/>
  <c r="K816" i="9"/>
  <c r="B816" i="9"/>
  <c r="O815" i="9"/>
  <c r="N815" i="9"/>
  <c r="M815" i="9"/>
  <c r="L815" i="9"/>
  <c r="K815" i="9"/>
  <c r="B815" i="9"/>
  <c r="O814" i="9"/>
  <c r="N814" i="9"/>
  <c r="M814" i="9"/>
  <c r="L814" i="9"/>
  <c r="K814" i="9"/>
  <c r="B814" i="9"/>
  <c r="O813" i="9"/>
  <c r="N813" i="9"/>
  <c r="M813" i="9"/>
  <c r="L813" i="9"/>
  <c r="K813" i="9"/>
  <c r="B813" i="9"/>
  <c r="O812" i="9"/>
  <c r="N812" i="9"/>
  <c r="M812" i="9"/>
  <c r="L812" i="9"/>
  <c r="K812" i="9"/>
  <c r="O811" i="9"/>
  <c r="N811" i="9"/>
  <c r="M811" i="9"/>
  <c r="L811" i="9"/>
  <c r="K811" i="9"/>
  <c r="B811" i="9"/>
  <c r="O810" i="9"/>
  <c r="N810" i="9"/>
  <c r="M810" i="9"/>
  <c r="L810" i="9"/>
  <c r="K810" i="9"/>
  <c r="B810" i="9"/>
  <c r="O809" i="9"/>
  <c r="N809" i="9"/>
  <c r="M809" i="9"/>
  <c r="L809" i="9"/>
  <c r="K809" i="9"/>
  <c r="B809" i="9"/>
  <c r="O808" i="9"/>
  <c r="N808" i="9"/>
  <c r="M808" i="9"/>
  <c r="L808" i="9"/>
  <c r="K808" i="9"/>
  <c r="B808" i="9"/>
  <c r="O807" i="9"/>
  <c r="N807" i="9"/>
  <c r="M807" i="9"/>
  <c r="L807" i="9"/>
  <c r="K807" i="9"/>
  <c r="B807" i="9"/>
  <c r="O806" i="9"/>
  <c r="N806" i="9"/>
  <c r="M806" i="9"/>
  <c r="L806" i="9"/>
  <c r="K806" i="9"/>
  <c r="B806" i="9"/>
  <c r="O805" i="9"/>
  <c r="N805" i="9"/>
  <c r="M805" i="9"/>
  <c r="L805" i="9"/>
  <c r="K805" i="9"/>
  <c r="B805" i="9"/>
  <c r="O804" i="9"/>
  <c r="N804" i="9"/>
  <c r="M804" i="9"/>
  <c r="L804" i="9"/>
  <c r="K804" i="9"/>
  <c r="B804" i="9"/>
  <c r="O803" i="9"/>
  <c r="N803" i="9"/>
  <c r="M803" i="9"/>
  <c r="L803" i="9"/>
  <c r="K803" i="9"/>
  <c r="B803" i="9"/>
  <c r="O802" i="9"/>
  <c r="N802" i="9"/>
  <c r="M802" i="9"/>
  <c r="L802" i="9"/>
  <c r="K802" i="9"/>
  <c r="B802" i="9"/>
  <c r="O801" i="9"/>
  <c r="N801" i="9"/>
  <c r="M801" i="9"/>
  <c r="L801" i="9"/>
  <c r="K801" i="9"/>
  <c r="B801" i="9"/>
  <c r="O800" i="9"/>
  <c r="N800" i="9"/>
  <c r="M800" i="9"/>
  <c r="L800" i="9"/>
  <c r="K800" i="9"/>
  <c r="B800" i="9"/>
  <c r="O799" i="9"/>
  <c r="N799" i="9"/>
  <c r="M799" i="9"/>
  <c r="L799" i="9"/>
  <c r="K799" i="9"/>
  <c r="B799" i="9"/>
  <c r="O798" i="9"/>
  <c r="N798" i="9"/>
  <c r="M798" i="9"/>
  <c r="L798" i="9"/>
  <c r="K798" i="9"/>
  <c r="B798" i="9"/>
  <c r="O797" i="9"/>
  <c r="N797" i="9"/>
  <c r="M797" i="9"/>
  <c r="L797" i="9"/>
  <c r="K797" i="9"/>
  <c r="B797" i="9"/>
  <c r="O796" i="9"/>
  <c r="N796" i="9"/>
  <c r="M796" i="9"/>
  <c r="L796" i="9"/>
  <c r="K796" i="9"/>
  <c r="B796" i="9"/>
  <c r="O795" i="9"/>
  <c r="N795" i="9"/>
  <c r="M795" i="9"/>
  <c r="L795" i="9"/>
  <c r="K795" i="9"/>
  <c r="B795" i="9"/>
  <c r="O794" i="9"/>
  <c r="N794" i="9"/>
  <c r="M794" i="9"/>
  <c r="L794" i="9"/>
  <c r="K794" i="9"/>
  <c r="B794" i="9"/>
  <c r="O793" i="9"/>
  <c r="N793" i="9"/>
  <c r="M793" i="9"/>
  <c r="L793" i="9"/>
  <c r="K793" i="9"/>
  <c r="B793" i="9"/>
  <c r="O792" i="9"/>
  <c r="N792" i="9"/>
  <c r="M792" i="9"/>
  <c r="L792" i="9"/>
  <c r="K792" i="9"/>
  <c r="B792" i="9"/>
  <c r="O791" i="9"/>
  <c r="N791" i="9"/>
  <c r="M791" i="9"/>
  <c r="L791" i="9"/>
  <c r="K791" i="9"/>
  <c r="B791" i="9"/>
  <c r="O790" i="9"/>
  <c r="N790" i="9"/>
  <c r="M790" i="9"/>
  <c r="L790" i="9"/>
  <c r="K790" i="9"/>
  <c r="B790" i="9"/>
  <c r="O789" i="9"/>
  <c r="N789" i="9"/>
  <c r="M789" i="9"/>
  <c r="L789" i="9"/>
  <c r="K789" i="9"/>
  <c r="B789" i="9"/>
  <c r="O788" i="9"/>
  <c r="N788" i="9"/>
  <c r="M788" i="9"/>
  <c r="L788" i="9"/>
  <c r="K788" i="9"/>
  <c r="B788" i="9"/>
  <c r="O787" i="9"/>
  <c r="N787" i="9"/>
  <c r="M787" i="9"/>
  <c r="L787" i="9"/>
  <c r="K787" i="9"/>
  <c r="B787" i="9"/>
  <c r="O786" i="9"/>
  <c r="N786" i="9"/>
  <c r="M786" i="9"/>
  <c r="L786" i="9"/>
  <c r="K786" i="9"/>
  <c r="B786" i="9"/>
  <c r="O785" i="9"/>
  <c r="N785" i="9"/>
  <c r="M785" i="9"/>
  <c r="L785" i="9"/>
  <c r="K785" i="9"/>
  <c r="B785" i="9"/>
  <c r="O784" i="9"/>
  <c r="N784" i="9"/>
  <c r="M784" i="9"/>
  <c r="L784" i="9"/>
  <c r="K784" i="9"/>
  <c r="B784" i="9"/>
  <c r="O783" i="9"/>
  <c r="N783" i="9"/>
  <c r="M783" i="9"/>
  <c r="L783" i="9"/>
  <c r="K783" i="9"/>
  <c r="B783" i="9"/>
  <c r="O782" i="9"/>
  <c r="N782" i="9"/>
  <c r="M782" i="9"/>
  <c r="L782" i="9"/>
  <c r="K782" i="9"/>
  <c r="B782" i="9"/>
  <c r="O781" i="9"/>
  <c r="N781" i="9"/>
  <c r="M781" i="9"/>
  <c r="L781" i="9"/>
  <c r="K781" i="9"/>
  <c r="B781" i="9"/>
  <c r="O780" i="9"/>
  <c r="N780" i="9"/>
  <c r="M780" i="9"/>
  <c r="L780" i="9"/>
  <c r="K780" i="9"/>
  <c r="B780" i="9"/>
  <c r="O779" i="9"/>
  <c r="N779" i="9"/>
  <c r="M779" i="9"/>
  <c r="L779" i="9"/>
  <c r="K779" i="9"/>
  <c r="B779" i="9"/>
  <c r="O778" i="9"/>
  <c r="N778" i="9"/>
  <c r="M778" i="9"/>
  <c r="L778" i="9"/>
  <c r="K778" i="9"/>
  <c r="B778" i="9"/>
  <c r="O777" i="9"/>
  <c r="N777" i="9"/>
  <c r="M777" i="9"/>
  <c r="L777" i="9"/>
  <c r="K777" i="9"/>
  <c r="B777" i="9"/>
  <c r="O776" i="9"/>
  <c r="N776" i="9"/>
  <c r="M776" i="9"/>
  <c r="L776" i="9"/>
  <c r="K776" i="9"/>
  <c r="B776" i="9"/>
  <c r="O775" i="9"/>
  <c r="N775" i="9"/>
  <c r="M775" i="9"/>
  <c r="L775" i="9"/>
  <c r="K775" i="9"/>
  <c r="B775" i="9"/>
  <c r="O774" i="9"/>
  <c r="N774" i="9"/>
  <c r="M774" i="9"/>
  <c r="L774" i="9"/>
  <c r="K774" i="9"/>
  <c r="B774" i="9"/>
  <c r="O773" i="9"/>
  <c r="N773" i="9"/>
  <c r="M773" i="9"/>
  <c r="L773" i="9"/>
  <c r="K773" i="9"/>
  <c r="B773" i="9"/>
  <c r="O772" i="9"/>
  <c r="N772" i="9"/>
  <c r="M772" i="9"/>
  <c r="L772" i="9"/>
  <c r="K772" i="9"/>
  <c r="B772" i="9"/>
  <c r="O771" i="9"/>
  <c r="N771" i="9"/>
  <c r="M771" i="9"/>
  <c r="L771" i="9"/>
  <c r="K771" i="9"/>
  <c r="B771" i="9"/>
  <c r="O770" i="9"/>
  <c r="N770" i="9"/>
  <c r="M770" i="9"/>
  <c r="L770" i="9"/>
  <c r="K770" i="9"/>
  <c r="B770" i="9"/>
  <c r="O769" i="9"/>
  <c r="N769" i="9"/>
  <c r="M769" i="9"/>
  <c r="L769" i="9"/>
  <c r="K769" i="9"/>
  <c r="B769" i="9"/>
  <c r="O768" i="9"/>
  <c r="N768" i="9"/>
  <c r="M768" i="9"/>
  <c r="L768" i="9"/>
  <c r="K768" i="9"/>
  <c r="B768" i="9"/>
  <c r="O767" i="9"/>
  <c r="N767" i="9"/>
  <c r="M767" i="9"/>
  <c r="L767" i="9"/>
  <c r="K767" i="9"/>
  <c r="B767" i="9"/>
  <c r="O763" i="9"/>
  <c r="J763" i="9"/>
  <c r="I763" i="9"/>
  <c r="H763" i="9"/>
  <c r="G763" i="9"/>
  <c r="F763" i="9"/>
  <c r="E763" i="9"/>
  <c r="O761" i="9"/>
  <c r="N761" i="9"/>
  <c r="M761" i="9"/>
  <c r="L761" i="9"/>
  <c r="K761" i="9"/>
  <c r="B761" i="9"/>
  <c r="O760" i="9"/>
  <c r="N760" i="9"/>
  <c r="M760" i="9"/>
  <c r="L760" i="9"/>
  <c r="K760" i="9"/>
  <c r="B760" i="9"/>
  <c r="O759" i="9"/>
  <c r="N759" i="9"/>
  <c r="M759" i="9"/>
  <c r="L759" i="9"/>
  <c r="K759" i="9"/>
  <c r="B759" i="9"/>
  <c r="O758" i="9"/>
  <c r="N758" i="9"/>
  <c r="M758" i="9"/>
  <c r="L758" i="9"/>
  <c r="K758" i="9"/>
  <c r="B758" i="9"/>
  <c r="O757" i="9"/>
  <c r="N757" i="9"/>
  <c r="M757" i="9"/>
  <c r="L757" i="9"/>
  <c r="K757" i="9"/>
  <c r="B757" i="9"/>
  <c r="O756" i="9"/>
  <c r="N756" i="9"/>
  <c r="M756" i="9"/>
  <c r="L756" i="9"/>
  <c r="K756" i="9"/>
  <c r="B756" i="9"/>
  <c r="O755" i="9"/>
  <c r="N755" i="9"/>
  <c r="M755" i="9"/>
  <c r="L755" i="9"/>
  <c r="K755" i="9"/>
  <c r="B755" i="9"/>
  <c r="O754" i="9"/>
  <c r="N754" i="9"/>
  <c r="M754" i="9"/>
  <c r="L754" i="9"/>
  <c r="K754" i="9"/>
  <c r="B754" i="9"/>
  <c r="O753" i="9"/>
  <c r="N753" i="9"/>
  <c r="M753" i="9"/>
  <c r="L753" i="9"/>
  <c r="K753" i="9"/>
  <c r="B753" i="9"/>
  <c r="O752" i="9"/>
  <c r="N752" i="9"/>
  <c r="M752" i="9"/>
  <c r="L752" i="9"/>
  <c r="K752" i="9"/>
  <c r="B752" i="9"/>
  <c r="O751" i="9"/>
  <c r="N751" i="9"/>
  <c r="M751" i="9"/>
  <c r="L751" i="9"/>
  <c r="K751" i="9"/>
  <c r="B751" i="9"/>
  <c r="O750" i="9"/>
  <c r="N750" i="9"/>
  <c r="M750" i="9"/>
  <c r="L750" i="9"/>
  <c r="K750" i="9"/>
  <c r="B750" i="9"/>
  <c r="O749" i="9"/>
  <c r="N749" i="9"/>
  <c r="M749" i="9"/>
  <c r="L749" i="9"/>
  <c r="K749" i="9"/>
  <c r="B749" i="9"/>
  <c r="O748" i="9"/>
  <c r="N748" i="9"/>
  <c r="M748" i="9"/>
  <c r="L748" i="9"/>
  <c r="K748" i="9"/>
  <c r="B748" i="9"/>
  <c r="O747" i="9"/>
  <c r="N747" i="9"/>
  <c r="M747" i="9"/>
  <c r="L747" i="9"/>
  <c r="K747" i="9"/>
  <c r="B747" i="9"/>
  <c r="O746" i="9"/>
  <c r="N746" i="9"/>
  <c r="M746" i="9"/>
  <c r="L746" i="9"/>
  <c r="K746" i="9"/>
  <c r="B746" i="9"/>
  <c r="O745" i="9"/>
  <c r="N745" i="9"/>
  <c r="M745" i="9"/>
  <c r="L745" i="9"/>
  <c r="K745" i="9"/>
  <c r="B745" i="9"/>
  <c r="O744" i="9"/>
  <c r="N744" i="9"/>
  <c r="M744" i="9"/>
  <c r="L744" i="9"/>
  <c r="K744" i="9"/>
  <c r="B744" i="9"/>
  <c r="O743" i="9"/>
  <c r="N743" i="9"/>
  <c r="M743" i="9"/>
  <c r="L743" i="9"/>
  <c r="K743" i="9"/>
  <c r="O742" i="9"/>
  <c r="N742" i="9"/>
  <c r="M742" i="9"/>
  <c r="L742" i="9"/>
  <c r="K742" i="9"/>
  <c r="B742" i="9"/>
  <c r="O741" i="9"/>
  <c r="N741" i="9"/>
  <c r="M741" i="9"/>
  <c r="L741" i="9"/>
  <c r="K741" i="9"/>
  <c r="B741" i="9"/>
  <c r="O740" i="9"/>
  <c r="N740" i="9"/>
  <c r="M740" i="9"/>
  <c r="L740" i="9"/>
  <c r="K740" i="9"/>
  <c r="B740" i="9"/>
  <c r="O739" i="9"/>
  <c r="N739" i="9"/>
  <c r="M739" i="9"/>
  <c r="L739" i="9"/>
  <c r="K739" i="9"/>
  <c r="B739" i="9"/>
  <c r="O738" i="9"/>
  <c r="N738" i="9"/>
  <c r="M738" i="9"/>
  <c r="L738" i="9"/>
  <c r="K738" i="9"/>
  <c r="B738" i="9"/>
  <c r="O737" i="9"/>
  <c r="N737" i="9"/>
  <c r="M737" i="9"/>
  <c r="L737" i="9"/>
  <c r="K737" i="9"/>
  <c r="B737" i="9"/>
  <c r="O736" i="9"/>
  <c r="N736" i="9"/>
  <c r="M736" i="9"/>
  <c r="L736" i="9"/>
  <c r="K736" i="9"/>
  <c r="B736" i="9"/>
  <c r="O735" i="9"/>
  <c r="N735" i="9"/>
  <c r="M735" i="9"/>
  <c r="L735" i="9"/>
  <c r="K735" i="9"/>
  <c r="B735" i="9"/>
  <c r="O734" i="9"/>
  <c r="N734" i="9"/>
  <c r="M734" i="9"/>
  <c r="L734" i="9"/>
  <c r="K734" i="9"/>
  <c r="B734" i="9"/>
  <c r="O733" i="9"/>
  <c r="N733" i="9"/>
  <c r="M733" i="9"/>
  <c r="L733" i="9"/>
  <c r="K733" i="9"/>
  <c r="B733" i="9"/>
  <c r="O732" i="9"/>
  <c r="N732" i="9"/>
  <c r="M732" i="9"/>
  <c r="L732" i="9"/>
  <c r="K732" i="9"/>
  <c r="B732" i="9"/>
  <c r="O731" i="9"/>
  <c r="N731" i="9"/>
  <c r="M731" i="9"/>
  <c r="L731" i="9"/>
  <c r="K731" i="9"/>
  <c r="B731" i="9"/>
  <c r="O730" i="9"/>
  <c r="N730" i="9"/>
  <c r="M730" i="9"/>
  <c r="L730" i="9"/>
  <c r="K730" i="9"/>
  <c r="B730" i="9"/>
  <c r="O729" i="9"/>
  <c r="N729" i="9"/>
  <c r="M729" i="9"/>
  <c r="L729" i="9"/>
  <c r="K729" i="9"/>
  <c r="B729" i="9"/>
  <c r="O728" i="9"/>
  <c r="N728" i="9"/>
  <c r="M728" i="9"/>
  <c r="L728" i="9"/>
  <c r="K728" i="9"/>
  <c r="B728" i="9"/>
  <c r="O727" i="9"/>
  <c r="N727" i="9"/>
  <c r="M727" i="9"/>
  <c r="L727" i="9"/>
  <c r="K727" i="9"/>
  <c r="B727" i="9"/>
  <c r="O726" i="9"/>
  <c r="N726" i="9"/>
  <c r="M726" i="9"/>
  <c r="L726" i="9"/>
  <c r="K726" i="9"/>
  <c r="B726" i="9"/>
  <c r="O725" i="9"/>
  <c r="N725" i="9"/>
  <c r="M725" i="9"/>
  <c r="L725" i="9"/>
  <c r="K725" i="9"/>
  <c r="B725" i="9"/>
  <c r="O724" i="9"/>
  <c r="N724" i="9"/>
  <c r="M724" i="9"/>
  <c r="L724" i="9"/>
  <c r="K724" i="9"/>
  <c r="B724" i="9"/>
  <c r="O723" i="9"/>
  <c r="N723" i="9"/>
  <c r="M723" i="9"/>
  <c r="L723" i="9"/>
  <c r="K723" i="9"/>
  <c r="B723" i="9"/>
  <c r="O722" i="9"/>
  <c r="N722" i="9"/>
  <c r="M722" i="9"/>
  <c r="L722" i="9"/>
  <c r="K722" i="9"/>
  <c r="B722" i="9"/>
  <c r="O721" i="9"/>
  <c r="N721" i="9"/>
  <c r="M721" i="9"/>
  <c r="L721" i="9"/>
  <c r="K721" i="9"/>
  <c r="B721" i="9"/>
  <c r="O720" i="9"/>
  <c r="N720" i="9"/>
  <c r="M720" i="9"/>
  <c r="L720" i="9"/>
  <c r="K720" i="9"/>
  <c r="B720" i="9"/>
  <c r="O719" i="9"/>
  <c r="N719" i="9"/>
  <c r="M719" i="9"/>
  <c r="L719" i="9"/>
  <c r="K719" i="9"/>
  <c r="B719" i="9"/>
  <c r="O718" i="9"/>
  <c r="N718" i="9"/>
  <c r="M718" i="9"/>
  <c r="L718" i="9"/>
  <c r="K718" i="9"/>
  <c r="B718" i="9"/>
  <c r="O717" i="9"/>
  <c r="N717" i="9"/>
  <c r="M717" i="9"/>
  <c r="L717" i="9"/>
  <c r="K717" i="9"/>
  <c r="B717" i="9"/>
  <c r="O716" i="9"/>
  <c r="N716" i="9"/>
  <c r="M716" i="9"/>
  <c r="L716" i="9"/>
  <c r="K716" i="9"/>
  <c r="B716" i="9"/>
  <c r="O715" i="9"/>
  <c r="N715" i="9"/>
  <c r="M715" i="9"/>
  <c r="L715" i="9"/>
  <c r="K715" i="9"/>
  <c r="B715" i="9"/>
  <c r="O714" i="9"/>
  <c r="N714" i="9"/>
  <c r="M714" i="9"/>
  <c r="L714" i="9"/>
  <c r="K714" i="9"/>
  <c r="B714" i="9"/>
  <c r="O713" i="9"/>
  <c r="N713" i="9"/>
  <c r="M713" i="9"/>
  <c r="L713" i="9"/>
  <c r="K713" i="9"/>
  <c r="B713" i="9"/>
  <c r="O712" i="9"/>
  <c r="N712" i="9"/>
  <c r="M712" i="9"/>
  <c r="L712" i="9"/>
  <c r="K712" i="9"/>
  <c r="B712" i="9"/>
  <c r="O711" i="9"/>
  <c r="N711" i="9"/>
  <c r="M711" i="9"/>
  <c r="L711" i="9"/>
  <c r="K711" i="9"/>
  <c r="B711" i="9"/>
  <c r="O710" i="9"/>
  <c r="N710" i="9"/>
  <c r="M710" i="9"/>
  <c r="L710" i="9"/>
  <c r="K710" i="9"/>
  <c r="B710" i="9"/>
  <c r="O709" i="9"/>
  <c r="N709" i="9"/>
  <c r="M709" i="9"/>
  <c r="L709" i="9"/>
  <c r="K709" i="9"/>
  <c r="B709" i="9"/>
  <c r="O708" i="9"/>
  <c r="N708" i="9"/>
  <c r="M708" i="9"/>
  <c r="L708" i="9"/>
  <c r="K708" i="9"/>
  <c r="B708" i="9"/>
  <c r="O707" i="9"/>
  <c r="N707" i="9"/>
  <c r="M707" i="9"/>
  <c r="L707" i="9"/>
  <c r="K707" i="9"/>
  <c r="B707" i="9"/>
  <c r="O706" i="9"/>
  <c r="N706" i="9"/>
  <c r="M706" i="9"/>
  <c r="L706" i="9"/>
  <c r="K706" i="9"/>
  <c r="B706" i="9"/>
  <c r="O705" i="9"/>
  <c r="N705" i="9"/>
  <c r="M705" i="9"/>
  <c r="L705" i="9"/>
  <c r="K705" i="9"/>
  <c r="B705" i="9"/>
  <c r="O704" i="9"/>
  <c r="N704" i="9"/>
  <c r="M704" i="9"/>
  <c r="L704" i="9"/>
  <c r="K704" i="9"/>
  <c r="B704" i="9"/>
  <c r="O703" i="9"/>
  <c r="N703" i="9"/>
  <c r="M703" i="9"/>
  <c r="L703" i="9"/>
  <c r="K703" i="9"/>
  <c r="B703" i="9"/>
  <c r="O702" i="9"/>
  <c r="N702" i="9"/>
  <c r="M702" i="9"/>
  <c r="L702" i="9"/>
  <c r="K702" i="9"/>
  <c r="B702" i="9"/>
  <c r="O701" i="9"/>
  <c r="N701" i="9"/>
  <c r="M701" i="9"/>
  <c r="L701" i="9"/>
  <c r="K701" i="9"/>
  <c r="B701" i="9"/>
  <c r="O700" i="9"/>
  <c r="N700" i="9"/>
  <c r="M700" i="9"/>
  <c r="L700" i="9"/>
  <c r="K700" i="9"/>
  <c r="B700" i="9"/>
  <c r="O699" i="9"/>
  <c r="N699" i="9"/>
  <c r="M699" i="9"/>
  <c r="L699" i="9"/>
  <c r="K699" i="9"/>
  <c r="B699" i="9"/>
  <c r="O698" i="9"/>
  <c r="N698" i="9"/>
  <c r="M698" i="9"/>
  <c r="L698" i="9"/>
  <c r="K698" i="9"/>
  <c r="B698" i="9"/>
  <c r="L694" i="9"/>
  <c r="J694" i="9"/>
  <c r="O694" i="9" s="1"/>
  <c r="I694" i="9"/>
  <c r="N694" i="9" s="1"/>
  <c r="H694" i="9"/>
  <c r="M694" i="9" s="1"/>
  <c r="G694" i="9"/>
  <c r="F694" i="9"/>
  <c r="K694" i="9" s="1"/>
  <c r="E694" i="9"/>
  <c r="O692" i="9"/>
  <c r="N692" i="9"/>
  <c r="M692" i="9"/>
  <c r="L692" i="9"/>
  <c r="K692" i="9"/>
  <c r="B692" i="9"/>
  <c r="O691" i="9"/>
  <c r="N691" i="9"/>
  <c r="M691" i="9"/>
  <c r="L691" i="9"/>
  <c r="K691" i="9"/>
  <c r="B691" i="9"/>
  <c r="O690" i="9"/>
  <c r="N690" i="9"/>
  <c r="M690" i="9"/>
  <c r="L690" i="9"/>
  <c r="K690" i="9"/>
  <c r="B690" i="9"/>
  <c r="O689" i="9"/>
  <c r="N689" i="9"/>
  <c r="M689" i="9"/>
  <c r="L689" i="9"/>
  <c r="K689" i="9"/>
  <c r="B689" i="9"/>
  <c r="O688" i="9"/>
  <c r="N688" i="9"/>
  <c r="M688" i="9"/>
  <c r="L688" i="9"/>
  <c r="K688" i="9"/>
  <c r="B688" i="9"/>
  <c r="O687" i="9"/>
  <c r="N687" i="9"/>
  <c r="M687" i="9"/>
  <c r="L687" i="9"/>
  <c r="K687" i="9"/>
  <c r="B687" i="9"/>
  <c r="O686" i="9"/>
  <c r="N686" i="9"/>
  <c r="M686" i="9"/>
  <c r="L686" i="9"/>
  <c r="K686" i="9"/>
  <c r="B686" i="9"/>
  <c r="O685" i="9"/>
  <c r="N685" i="9"/>
  <c r="M685" i="9"/>
  <c r="L685" i="9"/>
  <c r="K685" i="9"/>
  <c r="B685" i="9"/>
  <c r="O684" i="9"/>
  <c r="N684" i="9"/>
  <c r="M684" i="9"/>
  <c r="L684" i="9"/>
  <c r="K684" i="9"/>
  <c r="B684" i="9"/>
  <c r="O683" i="9"/>
  <c r="N683" i="9"/>
  <c r="M683" i="9"/>
  <c r="L683" i="9"/>
  <c r="K683" i="9"/>
  <c r="B683" i="9"/>
  <c r="O682" i="9"/>
  <c r="N682" i="9"/>
  <c r="M682" i="9"/>
  <c r="L682" i="9"/>
  <c r="K682" i="9"/>
  <c r="B682" i="9"/>
  <c r="O681" i="9"/>
  <c r="N681" i="9"/>
  <c r="M681" i="9"/>
  <c r="L681" i="9"/>
  <c r="K681" i="9"/>
  <c r="B681" i="9"/>
  <c r="O680" i="9"/>
  <c r="N680" i="9"/>
  <c r="M680" i="9"/>
  <c r="L680" i="9"/>
  <c r="K680" i="9"/>
  <c r="B680" i="9"/>
  <c r="O679" i="9"/>
  <c r="N679" i="9"/>
  <c r="M679" i="9"/>
  <c r="L679" i="9"/>
  <c r="K679" i="9"/>
  <c r="B679" i="9"/>
  <c r="O678" i="9"/>
  <c r="N678" i="9"/>
  <c r="M678" i="9"/>
  <c r="L678" i="9"/>
  <c r="K678" i="9"/>
  <c r="B678" i="9"/>
  <c r="O677" i="9"/>
  <c r="N677" i="9"/>
  <c r="M677" i="9"/>
  <c r="L677" i="9"/>
  <c r="K677" i="9"/>
  <c r="B677" i="9"/>
  <c r="O676" i="9"/>
  <c r="N676" i="9"/>
  <c r="M676" i="9"/>
  <c r="L676" i="9"/>
  <c r="K676" i="9"/>
  <c r="B676" i="9"/>
  <c r="O675" i="9"/>
  <c r="N675" i="9"/>
  <c r="M675" i="9"/>
  <c r="L675" i="9"/>
  <c r="K675" i="9"/>
  <c r="B675" i="9"/>
  <c r="O674" i="9"/>
  <c r="N674" i="9"/>
  <c r="M674" i="9"/>
  <c r="L674" i="9"/>
  <c r="K674" i="9"/>
  <c r="O673" i="9"/>
  <c r="N673" i="9"/>
  <c r="M673" i="9"/>
  <c r="L673" i="9"/>
  <c r="K673" i="9"/>
  <c r="B673" i="9"/>
  <c r="O672" i="9"/>
  <c r="N672" i="9"/>
  <c r="M672" i="9"/>
  <c r="L672" i="9"/>
  <c r="K672" i="9"/>
  <c r="B672" i="9"/>
  <c r="O671" i="9"/>
  <c r="N671" i="9"/>
  <c r="M671" i="9"/>
  <c r="L671" i="9"/>
  <c r="K671" i="9"/>
  <c r="B671" i="9"/>
  <c r="O670" i="9"/>
  <c r="N670" i="9"/>
  <c r="M670" i="9"/>
  <c r="L670" i="9"/>
  <c r="K670" i="9"/>
  <c r="B670" i="9"/>
  <c r="O669" i="9"/>
  <c r="N669" i="9"/>
  <c r="M669" i="9"/>
  <c r="L669" i="9"/>
  <c r="K669" i="9"/>
  <c r="B669" i="9"/>
  <c r="O668" i="9"/>
  <c r="N668" i="9"/>
  <c r="M668" i="9"/>
  <c r="L668" i="9"/>
  <c r="K668" i="9"/>
  <c r="B668" i="9"/>
  <c r="O667" i="9"/>
  <c r="N667" i="9"/>
  <c r="M667" i="9"/>
  <c r="L667" i="9"/>
  <c r="K667" i="9"/>
  <c r="B667" i="9"/>
  <c r="O666" i="9"/>
  <c r="N666" i="9"/>
  <c r="M666" i="9"/>
  <c r="L666" i="9"/>
  <c r="K666" i="9"/>
  <c r="B666" i="9"/>
  <c r="O665" i="9"/>
  <c r="N665" i="9"/>
  <c r="M665" i="9"/>
  <c r="L665" i="9"/>
  <c r="K665" i="9"/>
  <c r="B665" i="9"/>
  <c r="O664" i="9"/>
  <c r="N664" i="9"/>
  <c r="M664" i="9"/>
  <c r="L664" i="9"/>
  <c r="K664" i="9"/>
  <c r="B664" i="9"/>
  <c r="O663" i="9"/>
  <c r="N663" i="9"/>
  <c r="M663" i="9"/>
  <c r="L663" i="9"/>
  <c r="K663" i="9"/>
  <c r="B663" i="9"/>
  <c r="O662" i="9"/>
  <c r="N662" i="9"/>
  <c r="M662" i="9"/>
  <c r="L662" i="9"/>
  <c r="K662" i="9"/>
  <c r="B662" i="9"/>
  <c r="O661" i="9"/>
  <c r="N661" i="9"/>
  <c r="M661" i="9"/>
  <c r="L661" i="9"/>
  <c r="K661" i="9"/>
  <c r="B661" i="9"/>
  <c r="O660" i="9"/>
  <c r="N660" i="9"/>
  <c r="M660" i="9"/>
  <c r="L660" i="9"/>
  <c r="K660" i="9"/>
  <c r="B660" i="9"/>
  <c r="O659" i="9"/>
  <c r="N659" i="9"/>
  <c r="M659" i="9"/>
  <c r="L659" i="9"/>
  <c r="K659" i="9"/>
  <c r="B659" i="9"/>
  <c r="O658" i="9"/>
  <c r="N658" i="9"/>
  <c r="M658" i="9"/>
  <c r="L658" i="9"/>
  <c r="K658" i="9"/>
  <c r="B658" i="9"/>
  <c r="O657" i="9"/>
  <c r="N657" i="9"/>
  <c r="M657" i="9"/>
  <c r="L657" i="9"/>
  <c r="K657" i="9"/>
  <c r="B657" i="9"/>
  <c r="O656" i="9"/>
  <c r="N656" i="9"/>
  <c r="M656" i="9"/>
  <c r="L656" i="9"/>
  <c r="K656" i="9"/>
  <c r="B656" i="9"/>
  <c r="O655" i="9"/>
  <c r="N655" i="9"/>
  <c r="M655" i="9"/>
  <c r="L655" i="9"/>
  <c r="K655" i="9"/>
  <c r="B655" i="9"/>
  <c r="O654" i="9"/>
  <c r="N654" i="9"/>
  <c r="M654" i="9"/>
  <c r="L654" i="9"/>
  <c r="K654" i="9"/>
  <c r="B654" i="9"/>
  <c r="O653" i="9"/>
  <c r="N653" i="9"/>
  <c r="M653" i="9"/>
  <c r="L653" i="9"/>
  <c r="K653" i="9"/>
  <c r="B653" i="9"/>
  <c r="O652" i="9"/>
  <c r="N652" i="9"/>
  <c r="M652" i="9"/>
  <c r="L652" i="9"/>
  <c r="K652" i="9"/>
  <c r="B652" i="9"/>
  <c r="O651" i="9"/>
  <c r="N651" i="9"/>
  <c r="M651" i="9"/>
  <c r="L651" i="9"/>
  <c r="K651" i="9"/>
  <c r="B651" i="9"/>
  <c r="O650" i="9"/>
  <c r="N650" i="9"/>
  <c r="M650" i="9"/>
  <c r="L650" i="9"/>
  <c r="K650" i="9"/>
  <c r="B650" i="9"/>
  <c r="O649" i="9"/>
  <c r="N649" i="9"/>
  <c r="M649" i="9"/>
  <c r="L649" i="9"/>
  <c r="K649" i="9"/>
  <c r="B649" i="9"/>
  <c r="O648" i="9"/>
  <c r="N648" i="9"/>
  <c r="M648" i="9"/>
  <c r="L648" i="9"/>
  <c r="K648" i="9"/>
  <c r="B648" i="9"/>
  <c r="O647" i="9"/>
  <c r="N647" i="9"/>
  <c r="M647" i="9"/>
  <c r="L647" i="9"/>
  <c r="K647" i="9"/>
  <c r="B647" i="9"/>
  <c r="O646" i="9"/>
  <c r="N646" i="9"/>
  <c r="M646" i="9"/>
  <c r="L646" i="9"/>
  <c r="K646" i="9"/>
  <c r="B646" i="9"/>
  <c r="O645" i="9"/>
  <c r="N645" i="9"/>
  <c r="M645" i="9"/>
  <c r="L645" i="9"/>
  <c r="K645" i="9"/>
  <c r="B645" i="9"/>
  <c r="O644" i="9"/>
  <c r="N644" i="9"/>
  <c r="M644" i="9"/>
  <c r="L644" i="9"/>
  <c r="K644" i="9"/>
  <c r="B644" i="9"/>
  <c r="O643" i="9"/>
  <c r="N643" i="9"/>
  <c r="M643" i="9"/>
  <c r="L643" i="9"/>
  <c r="K643" i="9"/>
  <c r="B643" i="9"/>
  <c r="O642" i="9"/>
  <c r="N642" i="9"/>
  <c r="M642" i="9"/>
  <c r="L642" i="9"/>
  <c r="K642" i="9"/>
  <c r="B642" i="9"/>
  <c r="O641" i="9"/>
  <c r="N641" i="9"/>
  <c r="M641" i="9"/>
  <c r="L641" i="9"/>
  <c r="K641" i="9"/>
  <c r="B641" i="9"/>
  <c r="O640" i="9"/>
  <c r="N640" i="9"/>
  <c r="M640" i="9"/>
  <c r="L640" i="9"/>
  <c r="K640" i="9"/>
  <c r="B640" i="9"/>
  <c r="O639" i="9"/>
  <c r="N639" i="9"/>
  <c r="M639" i="9"/>
  <c r="L639" i="9"/>
  <c r="K639" i="9"/>
  <c r="B639" i="9"/>
  <c r="O638" i="9"/>
  <c r="N638" i="9"/>
  <c r="M638" i="9"/>
  <c r="L638" i="9"/>
  <c r="K638" i="9"/>
  <c r="B638" i="9"/>
  <c r="O637" i="9"/>
  <c r="N637" i="9"/>
  <c r="M637" i="9"/>
  <c r="L637" i="9"/>
  <c r="K637" i="9"/>
  <c r="B637" i="9"/>
  <c r="O636" i="9"/>
  <c r="N636" i="9"/>
  <c r="M636" i="9"/>
  <c r="L636" i="9"/>
  <c r="K636" i="9"/>
  <c r="B636" i="9"/>
  <c r="O635" i="9"/>
  <c r="N635" i="9"/>
  <c r="M635" i="9"/>
  <c r="L635" i="9"/>
  <c r="K635" i="9"/>
  <c r="B635" i="9"/>
  <c r="O634" i="9"/>
  <c r="N634" i="9"/>
  <c r="M634" i="9"/>
  <c r="L634" i="9"/>
  <c r="K634" i="9"/>
  <c r="B634" i="9"/>
  <c r="O633" i="9"/>
  <c r="N633" i="9"/>
  <c r="M633" i="9"/>
  <c r="L633" i="9"/>
  <c r="K633" i="9"/>
  <c r="B633" i="9"/>
  <c r="O632" i="9"/>
  <c r="N632" i="9"/>
  <c r="M632" i="9"/>
  <c r="L632" i="9"/>
  <c r="K632" i="9"/>
  <c r="B632" i="9"/>
  <c r="O631" i="9"/>
  <c r="N631" i="9"/>
  <c r="M631" i="9"/>
  <c r="L631" i="9"/>
  <c r="K631" i="9"/>
  <c r="B631" i="9"/>
  <c r="O630" i="9"/>
  <c r="N630" i="9"/>
  <c r="M630" i="9"/>
  <c r="L630" i="9"/>
  <c r="K630" i="9"/>
  <c r="B630" i="9"/>
  <c r="O629" i="9"/>
  <c r="N629" i="9"/>
  <c r="M629" i="9"/>
  <c r="L629" i="9"/>
  <c r="K629" i="9"/>
  <c r="B629" i="9"/>
  <c r="L625" i="9"/>
  <c r="K625" i="9"/>
  <c r="J625" i="9"/>
  <c r="O625" i="9" s="1"/>
  <c r="I625" i="9"/>
  <c r="N625" i="9" s="1"/>
  <c r="H625" i="9"/>
  <c r="M625" i="9" s="1"/>
  <c r="G625" i="9"/>
  <c r="F625" i="9"/>
  <c r="E625" i="9"/>
  <c r="O623" i="9"/>
  <c r="N623" i="9"/>
  <c r="M623" i="9"/>
  <c r="L623" i="9"/>
  <c r="K623" i="9"/>
  <c r="B623" i="9"/>
  <c r="O622" i="9"/>
  <c r="N622" i="9"/>
  <c r="M622" i="9"/>
  <c r="L622" i="9"/>
  <c r="K622" i="9"/>
  <c r="B622" i="9"/>
  <c r="O621" i="9"/>
  <c r="N621" i="9"/>
  <c r="M621" i="9"/>
  <c r="L621" i="9"/>
  <c r="K621" i="9"/>
  <c r="B621" i="9"/>
  <c r="O620" i="9"/>
  <c r="N620" i="9"/>
  <c r="M620" i="9"/>
  <c r="L620" i="9"/>
  <c r="K620" i="9"/>
  <c r="B620" i="9"/>
  <c r="O619" i="9"/>
  <c r="N619" i="9"/>
  <c r="M619" i="9"/>
  <c r="L619" i="9"/>
  <c r="K619" i="9"/>
  <c r="B619" i="9"/>
  <c r="O618" i="9"/>
  <c r="N618" i="9"/>
  <c r="M618" i="9"/>
  <c r="L618" i="9"/>
  <c r="K618" i="9"/>
  <c r="B618" i="9"/>
  <c r="O617" i="9"/>
  <c r="N617" i="9"/>
  <c r="M617" i="9"/>
  <c r="L617" i="9"/>
  <c r="K617" i="9"/>
  <c r="B617" i="9"/>
  <c r="O616" i="9"/>
  <c r="N616" i="9"/>
  <c r="M616" i="9"/>
  <c r="L616" i="9"/>
  <c r="K616" i="9"/>
  <c r="B616" i="9"/>
  <c r="O615" i="9"/>
  <c r="N615" i="9"/>
  <c r="M615" i="9"/>
  <c r="L615" i="9"/>
  <c r="K615" i="9"/>
  <c r="B615" i="9"/>
  <c r="O614" i="9"/>
  <c r="N614" i="9"/>
  <c r="M614" i="9"/>
  <c r="L614" i="9"/>
  <c r="K614" i="9"/>
  <c r="B614" i="9"/>
  <c r="O613" i="9"/>
  <c r="N613" i="9"/>
  <c r="M613" i="9"/>
  <c r="L613" i="9"/>
  <c r="K613" i="9"/>
  <c r="B613" i="9"/>
  <c r="O612" i="9"/>
  <c r="N612" i="9"/>
  <c r="M612" i="9"/>
  <c r="L612" i="9"/>
  <c r="K612" i="9"/>
  <c r="B612" i="9"/>
  <c r="O611" i="9"/>
  <c r="N611" i="9"/>
  <c r="M611" i="9"/>
  <c r="L611" i="9"/>
  <c r="K611" i="9"/>
  <c r="B611" i="9"/>
  <c r="O610" i="9"/>
  <c r="N610" i="9"/>
  <c r="M610" i="9"/>
  <c r="L610" i="9"/>
  <c r="K610" i="9"/>
  <c r="B610" i="9"/>
  <c r="O609" i="9"/>
  <c r="N609" i="9"/>
  <c r="M609" i="9"/>
  <c r="L609" i="9"/>
  <c r="K609" i="9"/>
  <c r="B609" i="9"/>
  <c r="O608" i="9"/>
  <c r="N608" i="9"/>
  <c r="M608" i="9"/>
  <c r="L608" i="9"/>
  <c r="K608" i="9"/>
  <c r="B608" i="9"/>
  <c r="O607" i="9"/>
  <c r="N607" i="9"/>
  <c r="M607" i="9"/>
  <c r="L607" i="9"/>
  <c r="K607" i="9"/>
  <c r="B607" i="9"/>
  <c r="O606" i="9"/>
  <c r="N606" i="9"/>
  <c r="M606" i="9"/>
  <c r="L606" i="9"/>
  <c r="K606" i="9"/>
  <c r="B606" i="9"/>
  <c r="O605" i="9"/>
  <c r="N605" i="9"/>
  <c r="M605" i="9"/>
  <c r="L605" i="9"/>
  <c r="K605" i="9"/>
  <c r="O604" i="9"/>
  <c r="N604" i="9"/>
  <c r="M604" i="9"/>
  <c r="L604" i="9"/>
  <c r="K604" i="9"/>
  <c r="B604" i="9"/>
  <c r="O603" i="9"/>
  <c r="N603" i="9"/>
  <c r="M603" i="9"/>
  <c r="L603" i="9"/>
  <c r="K603" i="9"/>
  <c r="B603" i="9"/>
  <c r="O602" i="9"/>
  <c r="N602" i="9"/>
  <c r="M602" i="9"/>
  <c r="L602" i="9"/>
  <c r="K602" i="9"/>
  <c r="B602" i="9"/>
  <c r="O601" i="9"/>
  <c r="N601" i="9"/>
  <c r="M601" i="9"/>
  <c r="L601" i="9"/>
  <c r="K601" i="9"/>
  <c r="B601" i="9"/>
  <c r="O600" i="9"/>
  <c r="N600" i="9"/>
  <c r="M600" i="9"/>
  <c r="L600" i="9"/>
  <c r="K600" i="9"/>
  <c r="B600" i="9"/>
  <c r="O599" i="9"/>
  <c r="N599" i="9"/>
  <c r="M599" i="9"/>
  <c r="L599" i="9"/>
  <c r="K599" i="9"/>
  <c r="B599" i="9"/>
  <c r="O598" i="9"/>
  <c r="N598" i="9"/>
  <c r="M598" i="9"/>
  <c r="L598" i="9"/>
  <c r="K598" i="9"/>
  <c r="B598" i="9"/>
  <c r="O597" i="9"/>
  <c r="N597" i="9"/>
  <c r="M597" i="9"/>
  <c r="L597" i="9"/>
  <c r="K597" i="9"/>
  <c r="B597" i="9"/>
  <c r="O596" i="9"/>
  <c r="N596" i="9"/>
  <c r="M596" i="9"/>
  <c r="L596" i="9"/>
  <c r="K596" i="9"/>
  <c r="B596" i="9"/>
  <c r="O595" i="9"/>
  <c r="N595" i="9"/>
  <c r="M595" i="9"/>
  <c r="L595" i="9"/>
  <c r="K595" i="9"/>
  <c r="B595" i="9"/>
  <c r="O594" i="9"/>
  <c r="N594" i="9"/>
  <c r="M594" i="9"/>
  <c r="L594" i="9"/>
  <c r="K594" i="9"/>
  <c r="B594" i="9"/>
  <c r="O593" i="9"/>
  <c r="N593" i="9"/>
  <c r="M593" i="9"/>
  <c r="L593" i="9"/>
  <c r="K593" i="9"/>
  <c r="B593" i="9"/>
  <c r="O592" i="9"/>
  <c r="N592" i="9"/>
  <c r="M592" i="9"/>
  <c r="L592" i="9"/>
  <c r="K592" i="9"/>
  <c r="B592" i="9"/>
  <c r="O591" i="9"/>
  <c r="N591" i="9"/>
  <c r="M591" i="9"/>
  <c r="L591" i="9"/>
  <c r="K591" i="9"/>
  <c r="B591" i="9"/>
  <c r="O590" i="9"/>
  <c r="N590" i="9"/>
  <c r="M590" i="9"/>
  <c r="L590" i="9"/>
  <c r="K590" i="9"/>
  <c r="B590" i="9"/>
  <c r="O589" i="9"/>
  <c r="N589" i="9"/>
  <c r="M589" i="9"/>
  <c r="L589" i="9"/>
  <c r="K589" i="9"/>
  <c r="B589" i="9"/>
  <c r="O588" i="9"/>
  <c r="N588" i="9"/>
  <c r="M588" i="9"/>
  <c r="L588" i="9"/>
  <c r="K588" i="9"/>
  <c r="B588" i="9"/>
  <c r="O587" i="9"/>
  <c r="N587" i="9"/>
  <c r="M587" i="9"/>
  <c r="L587" i="9"/>
  <c r="K587" i="9"/>
  <c r="B587" i="9"/>
  <c r="O586" i="9"/>
  <c r="N586" i="9"/>
  <c r="M586" i="9"/>
  <c r="L586" i="9"/>
  <c r="K586" i="9"/>
  <c r="B586" i="9"/>
  <c r="O585" i="9"/>
  <c r="N585" i="9"/>
  <c r="M585" i="9"/>
  <c r="L585" i="9"/>
  <c r="K585" i="9"/>
  <c r="B585" i="9"/>
  <c r="O584" i="9"/>
  <c r="N584" i="9"/>
  <c r="M584" i="9"/>
  <c r="L584" i="9"/>
  <c r="K584" i="9"/>
  <c r="B584" i="9"/>
  <c r="O583" i="9"/>
  <c r="N583" i="9"/>
  <c r="M583" i="9"/>
  <c r="L583" i="9"/>
  <c r="K583" i="9"/>
  <c r="B583" i="9"/>
  <c r="O582" i="9"/>
  <c r="N582" i="9"/>
  <c r="M582" i="9"/>
  <c r="L582" i="9"/>
  <c r="K582" i="9"/>
  <c r="B582" i="9"/>
  <c r="O581" i="9"/>
  <c r="N581" i="9"/>
  <c r="M581" i="9"/>
  <c r="L581" i="9"/>
  <c r="K581" i="9"/>
  <c r="B581" i="9"/>
  <c r="O580" i="9"/>
  <c r="N580" i="9"/>
  <c r="M580" i="9"/>
  <c r="L580" i="9"/>
  <c r="K580" i="9"/>
  <c r="B580" i="9"/>
  <c r="O579" i="9"/>
  <c r="N579" i="9"/>
  <c r="M579" i="9"/>
  <c r="L579" i="9"/>
  <c r="K579" i="9"/>
  <c r="B579" i="9"/>
  <c r="O578" i="9"/>
  <c r="N578" i="9"/>
  <c r="M578" i="9"/>
  <c r="L578" i="9"/>
  <c r="K578" i="9"/>
  <c r="B578" i="9"/>
  <c r="O577" i="9"/>
  <c r="N577" i="9"/>
  <c r="M577" i="9"/>
  <c r="L577" i="9"/>
  <c r="K577" i="9"/>
  <c r="B577" i="9"/>
  <c r="O576" i="9"/>
  <c r="N576" i="9"/>
  <c r="M576" i="9"/>
  <c r="L576" i="9"/>
  <c r="K576" i="9"/>
  <c r="B576" i="9"/>
  <c r="O575" i="9"/>
  <c r="N575" i="9"/>
  <c r="M575" i="9"/>
  <c r="L575" i="9"/>
  <c r="K575" i="9"/>
  <c r="B575" i="9"/>
  <c r="O574" i="9"/>
  <c r="N574" i="9"/>
  <c r="M574" i="9"/>
  <c r="L574" i="9"/>
  <c r="K574" i="9"/>
  <c r="B574" i="9"/>
  <c r="O573" i="9"/>
  <c r="N573" i="9"/>
  <c r="M573" i="9"/>
  <c r="L573" i="9"/>
  <c r="K573" i="9"/>
  <c r="B573" i="9"/>
  <c r="O572" i="9"/>
  <c r="N572" i="9"/>
  <c r="M572" i="9"/>
  <c r="L572" i="9"/>
  <c r="K572" i="9"/>
  <c r="B572" i="9"/>
  <c r="O571" i="9"/>
  <c r="N571" i="9"/>
  <c r="M571" i="9"/>
  <c r="L571" i="9"/>
  <c r="K571" i="9"/>
  <c r="B571" i="9"/>
  <c r="O570" i="9"/>
  <c r="N570" i="9"/>
  <c r="M570" i="9"/>
  <c r="L570" i="9"/>
  <c r="K570" i="9"/>
  <c r="B570" i="9"/>
  <c r="O569" i="9"/>
  <c r="N569" i="9"/>
  <c r="M569" i="9"/>
  <c r="L569" i="9"/>
  <c r="K569" i="9"/>
  <c r="B569" i="9"/>
  <c r="O568" i="9"/>
  <c r="N568" i="9"/>
  <c r="M568" i="9"/>
  <c r="L568" i="9"/>
  <c r="K568" i="9"/>
  <c r="B568" i="9"/>
  <c r="O567" i="9"/>
  <c r="N567" i="9"/>
  <c r="M567" i="9"/>
  <c r="L567" i="9"/>
  <c r="K567" i="9"/>
  <c r="B567" i="9"/>
  <c r="O566" i="9"/>
  <c r="N566" i="9"/>
  <c r="M566" i="9"/>
  <c r="L566" i="9"/>
  <c r="K566" i="9"/>
  <c r="B566" i="9"/>
  <c r="O565" i="9"/>
  <c r="N565" i="9"/>
  <c r="M565" i="9"/>
  <c r="L565" i="9"/>
  <c r="K565" i="9"/>
  <c r="B565" i="9"/>
  <c r="O564" i="9"/>
  <c r="N564" i="9"/>
  <c r="M564" i="9"/>
  <c r="L564" i="9"/>
  <c r="K564" i="9"/>
  <c r="B564" i="9"/>
  <c r="O563" i="9"/>
  <c r="N563" i="9"/>
  <c r="M563" i="9"/>
  <c r="L563" i="9"/>
  <c r="K563" i="9"/>
  <c r="B563" i="9"/>
  <c r="O562" i="9"/>
  <c r="N562" i="9"/>
  <c r="M562" i="9"/>
  <c r="L562" i="9"/>
  <c r="K562" i="9"/>
  <c r="B562" i="9"/>
  <c r="O561" i="9"/>
  <c r="N561" i="9"/>
  <c r="M561" i="9"/>
  <c r="L561" i="9"/>
  <c r="K561" i="9"/>
  <c r="B561" i="9"/>
  <c r="O560" i="9"/>
  <c r="N560" i="9"/>
  <c r="M560" i="9"/>
  <c r="L560" i="9"/>
  <c r="K560" i="9"/>
  <c r="B560" i="9"/>
  <c r="J556" i="9"/>
  <c r="I556" i="9"/>
  <c r="H556" i="9"/>
  <c r="G556" i="9"/>
  <c r="F556" i="9"/>
  <c r="K556" i="9" s="1"/>
  <c r="E556" i="9"/>
  <c r="N556" i="9" s="1"/>
  <c r="O554" i="9"/>
  <c r="N554" i="9"/>
  <c r="M554" i="9"/>
  <c r="L554" i="9"/>
  <c r="K554" i="9"/>
  <c r="B554" i="9"/>
  <c r="O553" i="9"/>
  <c r="N553" i="9"/>
  <c r="M553" i="9"/>
  <c r="L553" i="9"/>
  <c r="K553" i="9"/>
  <c r="B553" i="9"/>
  <c r="O552" i="9"/>
  <c r="N552" i="9"/>
  <c r="M552" i="9"/>
  <c r="L552" i="9"/>
  <c r="K552" i="9"/>
  <c r="B552" i="9"/>
  <c r="O551" i="9"/>
  <c r="N551" i="9"/>
  <c r="M551" i="9"/>
  <c r="L551" i="9"/>
  <c r="K551" i="9"/>
  <c r="B551" i="9"/>
  <c r="O550" i="9"/>
  <c r="N550" i="9"/>
  <c r="M550" i="9"/>
  <c r="L550" i="9"/>
  <c r="K550" i="9"/>
  <c r="B550" i="9"/>
  <c r="O549" i="9"/>
  <c r="N549" i="9"/>
  <c r="M549" i="9"/>
  <c r="L549" i="9"/>
  <c r="K549" i="9"/>
  <c r="B549" i="9"/>
  <c r="O548" i="9"/>
  <c r="N548" i="9"/>
  <c r="M548" i="9"/>
  <c r="L548" i="9"/>
  <c r="K548" i="9"/>
  <c r="B548" i="9"/>
  <c r="O547" i="9"/>
  <c r="N547" i="9"/>
  <c r="M547" i="9"/>
  <c r="L547" i="9"/>
  <c r="K547" i="9"/>
  <c r="B547" i="9"/>
  <c r="O546" i="9"/>
  <c r="N546" i="9"/>
  <c r="M546" i="9"/>
  <c r="L546" i="9"/>
  <c r="K546" i="9"/>
  <c r="B546" i="9"/>
  <c r="O545" i="9"/>
  <c r="N545" i="9"/>
  <c r="M545" i="9"/>
  <c r="L545" i="9"/>
  <c r="K545" i="9"/>
  <c r="B545" i="9"/>
  <c r="O544" i="9"/>
  <c r="N544" i="9"/>
  <c r="M544" i="9"/>
  <c r="L544" i="9"/>
  <c r="K544" i="9"/>
  <c r="B544" i="9"/>
  <c r="O543" i="9"/>
  <c r="N543" i="9"/>
  <c r="M543" i="9"/>
  <c r="L543" i="9"/>
  <c r="K543" i="9"/>
  <c r="B543" i="9"/>
  <c r="O542" i="9"/>
  <c r="N542" i="9"/>
  <c r="M542" i="9"/>
  <c r="L542" i="9"/>
  <c r="K542" i="9"/>
  <c r="B542" i="9"/>
  <c r="O541" i="9"/>
  <c r="N541" i="9"/>
  <c r="M541" i="9"/>
  <c r="L541" i="9"/>
  <c r="K541" i="9"/>
  <c r="B541" i="9"/>
  <c r="O540" i="9"/>
  <c r="N540" i="9"/>
  <c r="M540" i="9"/>
  <c r="L540" i="9"/>
  <c r="K540" i="9"/>
  <c r="B540" i="9"/>
  <c r="O539" i="9"/>
  <c r="N539" i="9"/>
  <c r="M539" i="9"/>
  <c r="L539" i="9"/>
  <c r="K539" i="9"/>
  <c r="B539" i="9"/>
  <c r="O538" i="9"/>
  <c r="N538" i="9"/>
  <c r="M538" i="9"/>
  <c r="L538" i="9"/>
  <c r="K538" i="9"/>
  <c r="B538" i="9"/>
  <c r="O537" i="9"/>
  <c r="N537" i="9"/>
  <c r="M537" i="9"/>
  <c r="L537" i="9"/>
  <c r="K537" i="9"/>
  <c r="B537" i="9"/>
  <c r="O536" i="9"/>
  <c r="N536" i="9"/>
  <c r="M536" i="9"/>
  <c r="L536" i="9"/>
  <c r="K536" i="9"/>
  <c r="O535" i="9"/>
  <c r="N535" i="9"/>
  <c r="M535" i="9"/>
  <c r="L535" i="9"/>
  <c r="K535" i="9"/>
  <c r="B535" i="9"/>
  <c r="O534" i="9"/>
  <c r="N534" i="9"/>
  <c r="M534" i="9"/>
  <c r="L534" i="9"/>
  <c r="K534" i="9"/>
  <c r="B534" i="9"/>
  <c r="O533" i="9"/>
  <c r="N533" i="9"/>
  <c r="M533" i="9"/>
  <c r="L533" i="9"/>
  <c r="K533" i="9"/>
  <c r="B533" i="9"/>
  <c r="O532" i="9"/>
  <c r="N532" i="9"/>
  <c r="M532" i="9"/>
  <c r="L532" i="9"/>
  <c r="K532" i="9"/>
  <c r="B532" i="9"/>
  <c r="O531" i="9"/>
  <c r="N531" i="9"/>
  <c r="M531" i="9"/>
  <c r="L531" i="9"/>
  <c r="K531" i="9"/>
  <c r="B531" i="9"/>
  <c r="O530" i="9"/>
  <c r="N530" i="9"/>
  <c r="M530" i="9"/>
  <c r="L530" i="9"/>
  <c r="K530" i="9"/>
  <c r="B530" i="9"/>
  <c r="O529" i="9"/>
  <c r="N529" i="9"/>
  <c r="M529" i="9"/>
  <c r="L529" i="9"/>
  <c r="K529" i="9"/>
  <c r="B529" i="9"/>
  <c r="O528" i="9"/>
  <c r="N528" i="9"/>
  <c r="M528" i="9"/>
  <c r="L528" i="9"/>
  <c r="K528" i="9"/>
  <c r="B528" i="9"/>
  <c r="O527" i="9"/>
  <c r="N527" i="9"/>
  <c r="M527" i="9"/>
  <c r="L527" i="9"/>
  <c r="K527" i="9"/>
  <c r="B527" i="9"/>
  <c r="O526" i="9"/>
  <c r="N526" i="9"/>
  <c r="M526" i="9"/>
  <c r="L526" i="9"/>
  <c r="K526" i="9"/>
  <c r="B526" i="9"/>
  <c r="O525" i="9"/>
  <c r="N525" i="9"/>
  <c r="M525" i="9"/>
  <c r="L525" i="9"/>
  <c r="K525" i="9"/>
  <c r="B525" i="9"/>
  <c r="O524" i="9"/>
  <c r="N524" i="9"/>
  <c r="M524" i="9"/>
  <c r="L524" i="9"/>
  <c r="K524" i="9"/>
  <c r="B524" i="9"/>
  <c r="O523" i="9"/>
  <c r="N523" i="9"/>
  <c r="M523" i="9"/>
  <c r="L523" i="9"/>
  <c r="K523" i="9"/>
  <c r="B523" i="9"/>
  <c r="O522" i="9"/>
  <c r="N522" i="9"/>
  <c r="M522" i="9"/>
  <c r="L522" i="9"/>
  <c r="K522" i="9"/>
  <c r="B522" i="9"/>
  <c r="O521" i="9"/>
  <c r="N521" i="9"/>
  <c r="M521" i="9"/>
  <c r="L521" i="9"/>
  <c r="K521" i="9"/>
  <c r="B521" i="9"/>
  <c r="O520" i="9"/>
  <c r="N520" i="9"/>
  <c r="M520" i="9"/>
  <c r="L520" i="9"/>
  <c r="K520" i="9"/>
  <c r="B520" i="9"/>
  <c r="O519" i="9"/>
  <c r="N519" i="9"/>
  <c r="M519" i="9"/>
  <c r="L519" i="9"/>
  <c r="K519" i="9"/>
  <c r="B519" i="9"/>
  <c r="O518" i="9"/>
  <c r="N518" i="9"/>
  <c r="M518" i="9"/>
  <c r="L518" i="9"/>
  <c r="K518" i="9"/>
  <c r="B518" i="9"/>
  <c r="O517" i="9"/>
  <c r="N517" i="9"/>
  <c r="M517" i="9"/>
  <c r="L517" i="9"/>
  <c r="K517" i="9"/>
  <c r="B517" i="9"/>
  <c r="O516" i="9"/>
  <c r="N516" i="9"/>
  <c r="M516" i="9"/>
  <c r="L516" i="9"/>
  <c r="K516" i="9"/>
  <c r="B516" i="9"/>
  <c r="O515" i="9"/>
  <c r="N515" i="9"/>
  <c r="M515" i="9"/>
  <c r="L515" i="9"/>
  <c r="K515" i="9"/>
  <c r="B515" i="9"/>
  <c r="O514" i="9"/>
  <c r="N514" i="9"/>
  <c r="M514" i="9"/>
  <c r="L514" i="9"/>
  <c r="K514" i="9"/>
  <c r="B514" i="9"/>
  <c r="O513" i="9"/>
  <c r="N513" i="9"/>
  <c r="M513" i="9"/>
  <c r="L513" i="9"/>
  <c r="K513" i="9"/>
  <c r="B513" i="9"/>
  <c r="O512" i="9"/>
  <c r="N512" i="9"/>
  <c r="M512" i="9"/>
  <c r="L512" i="9"/>
  <c r="K512" i="9"/>
  <c r="B512" i="9"/>
  <c r="O511" i="9"/>
  <c r="N511" i="9"/>
  <c r="M511" i="9"/>
  <c r="L511" i="9"/>
  <c r="K511" i="9"/>
  <c r="B511" i="9"/>
  <c r="O510" i="9"/>
  <c r="N510" i="9"/>
  <c r="M510" i="9"/>
  <c r="L510" i="9"/>
  <c r="K510" i="9"/>
  <c r="B510" i="9"/>
  <c r="O509" i="9"/>
  <c r="N509" i="9"/>
  <c r="M509" i="9"/>
  <c r="L509" i="9"/>
  <c r="K509" i="9"/>
  <c r="B509" i="9"/>
  <c r="O508" i="9"/>
  <c r="N508" i="9"/>
  <c r="M508" i="9"/>
  <c r="L508" i="9"/>
  <c r="K508" i="9"/>
  <c r="B508" i="9"/>
  <c r="O507" i="9"/>
  <c r="N507" i="9"/>
  <c r="M507" i="9"/>
  <c r="L507" i="9"/>
  <c r="K507" i="9"/>
  <c r="B507" i="9"/>
  <c r="O506" i="9"/>
  <c r="N506" i="9"/>
  <c r="M506" i="9"/>
  <c r="L506" i="9"/>
  <c r="K506" i="9"/>
  <c r="B506" i="9"/>
  <c r="O505" i="9"/>
  <c r="N505" i="9"/>
  <c r="M505" i="9"/>
  <c r="L505" i="9"/>
  <c r="K505" i="9"/>
  <c r="B505" i="9"/>
  <c r="O504" i="9"/>
  <c r="N504" i="9"/>
  <c r="M504" i="9"/>
  <c r="L504" i="9"/>
  <c r="K504" i="9"/>
  <c r="B504" i="9"/>
  <c r="O503" i="9"/>
  <c r="N503" i="9"/>
  <c r="M503" i="9"/>
  <c r="L503" i="9"/>
  <c r="K503" i="9"/>
  <c r="B503" i="9"/>
  <c r="O502" i="9"/>
  <c r="N502" i="9"/>
  <c r="M502" i="9"/>
  <c r="L502" i="9"/>
  <c r="K502" i="9"/>
  <c r="B502" i="9"/>
  <c r="O501" i="9"/>
  <c r="N501" i="9"/>
  <c r="M501" i="9"/>
  <c r="L501" i="9"/>
  <c r="K501" i="9"/>
  <c r="B501" i="9"/>
  <c r="O500" i="9"/>
  <c r="N500" i="9"/>
  <c r="M500" i="9"/>
  <c r="L500" i="9"/>
  <c r="K500" i="9"/>
  <c r="B500" i="9"/>
  <c r="O499" i="9"/>
  <c r="N499" i="9"/>
  <c r="M499" i="9"/>
  <c r="L499" i="9"/>
  <c r="K499" i="9"/>
  <c r="B499" i="9"/>
  <c r="O498" i="9"/>
  <c r="N498" i="9"/>
  <c r="M498" i="9"/>
  <c r="L498" i="9"/>
  <c r="K498" i="9"/>
  <c r="B498" i="9"/>
  <c r="O497" i="9"/>
  <c r="N497" i="9"/>
  <c r="M497" i="9"/>
  <c r="L497" i="9"/>
  <c r="K497" i="9"/>
  <c r="B497" i="9"/>
  <c r="O496" i="9"/>
  <c r="N496" i="9"/>
  <c r="M496" i="9"/>
  <c r="L496" i="9"/>
  <c r="K496" i="9"/>
  <c r="B496" i="9"/>
  <c r="O495" i="9"/>
  <c r="N495" i="9"/>
  <c r="M495" i="9"/>
  <c r="L495" i="9"/>
  <c r="K495" i="9"/>
  <c r="B495" i="9"/>
  <c r="O494" i="9"/>
  <c r="N494" i="9"/>
  <c r="M494" i="9"/>
  <c r="L494" i="9"/>
  <c r="K494" i="9"/>
  <c r="B494" i="9"/>
  <c r="O493" i="9"/>
  <c r="N493" i="9"/>
  <c r="M493" i="9"/>
  <c r="L493" i="9"/>
  <c r="K493" i="9"/>
  <c r="B493" i="9"/>
  <c r="O492" i="9"/>
  <c r="N492" i="9"/>
  <c r="M492" i="9"/>
  <c r="L492" i="9"/>
  <c r="K492" i="9"/>
  <c r="B492" i="9"/>
  <c r="O491" i="9"/>
  <c r="N491" i="9"/>
  <c r="M491" i="9"/>
  <c r="L491" i="9"/>
  <c r="K491" i="9"/>
  <c r="B491" i="9"/>
  <c r="J487" i="9"/>
  <c r="O487" i="9" s="1"/>
  <c r="I487" i="9"/>
  <c r="H487" i="9"/>
  <c r="G487" i="9"/>
  <c r="F487" i="9"/>
  <c r="E487" i="9"/>
  <c r="N487" i="9" s="1"/>
  <c r="O485" i="9"/>
  <c r="N485" i="9"/>
  <c r="M485" i="9"/>
  <c r="L485" i="9"/>
  <c r="K485" i="9"/>
  <c r="B485" i="9"/>
  <c r="O484" i="9"/>
  <c r="N484" i="9"/>
  <c r="M484" i="9"/>
  <c r="L484" i="9"/>
  <c r="K484" i="9"/>
  <c r="B484" i="9"/>
  <c r="O483" i="9"/>
  <c r="N483" i="9"/>
  <c r="M483" i="9"/>
  <c r="L483" i="9"/>
  <c r="K483" i="9"/>
  <c r="B483" i="9"/>
  <c r="O482" i="9"/>
  <c r="N482" i="9"/>
  <c r="M482" i="9"/>
  <c r="L482" i="9"/>
  <c r="K482" i="9"/>
  <c r="B482" i="9"/>
  <c r="O481" i="9"/>
  <c r="N481" i="9"/>
  <c r="M481" i="9"/>
  <c r="L481" i="9"/>
  <c r="K481" i="9"/>
  <c r="B481" i="9"/>
  <c r="O480" i="9"/>
  <c r="N480" i="9"/>
  <c r="M480" i="9"/>
  <c r="L480" i="9"/>
  <c r="K480" i="9"/>
  <c r="B480" i="9"/>
  <c r="O479" i="9"/>
  <c r="N479" i="9"/>
  <c r="M479" i="9"/>
  <c r="L479" i="9"/>
  <c r="K479" i="9"/>
  <c r="B479" i="9"/>
  <c r="O478" i="9"/>
  <c r="N478" i="9"/>
  <c r="M478" i="9"/>
  <c r="L478" i="9"/>
  <c r="K478" i="9"/>
  <c r="B478" i="9"/>
  <c r="O477" i="9"/>
  <c r="N477" i="9"/>
  <c r="M477" i="9"/>
  <c r="L477" i="9"/>
  <c r="K477" i="9"/>
  <c r="B477" i="9"/>
  <c r="O476" i="9"/>
  <c r="N476" i="9"/>
  <c r="M476" i="9"/>
  <c r="L476" i="9"/>
  <c r="K476" i="9"/>
  <c r="B476" i="9"/>
  <c r="O475" i="9"/>
  <c r="N475" i="9"/>
  <c r="M475" i="9"/>
  <c r="L475" i="9"/>
  <c r="K475" i="9"/>
  <c r="B475" i="9"/>
  <c r="O474" i="9"/>
  <c r="N474" i="9"/>
  <c r="M474" i="9"/>
  <c r="L474" i="9"/>
  <c r="K474" i="9"/>
  <c r="B474" i="9"/>
  <c r="O473" i="9"/>
  <c r="N473" i="9"/>
  <c r="M473" i="9"/>
  <c r="L473" i="9"/>
  <c r="K473" i="9"/>
  <c r="B473" i="9"/>
  <c r="O472" i="9"/>
  <c r="N472" i="9"/>
  <c r="M472" i="9"/>
  <c r="L472" i="9"/>
  <c r="K472" i="9"/>
  <c r="B472" i="9"/>
  <c r="O471" i="9"/>
  <c r="N471" i="9"/>
  <c r="M471" i="9"/>
  <c r="L471" i="9"/>
  <c r="K471" i="9"/>
  <c r="B471" i="9"/>
  <c r="O470" i="9"/>
  <c r="N470" i="9"/>
  <c r="M470" i="9"/>
  <c r="L470" i="9"/>
  <c r="K470" i="9"/>
  <c r="B470" i="9"/>
  <c r="O469" i="9"/>
  <c r="N469" i="9"/>
  <c r="M469" i="9"/>
  <c r="L469" i="9"/>
  <c r="K469" i="9"/>
  <c r="B469" i="9"/>
  <c r="O468" i="9"/>
  <c r="N468" i="9"/>
  <c r="M468" i="9"/>
  <c r="L468" i="9"/>
  <c r="K468" i="9"/>
  <c r="B468" i="9"/>
  <c r="O467" i="9"/>
  <c r="N467" i="9"/>
  <c r="M467" i="9"/>
  <c r="L467" i="9"/>
  <c r="K467" i="9"/>
  <c r="O466" i="9"/>
  <c r="N466" i="9"/>
  <c r="M466" i="9"/>
  <c r="L466" i="9"/>
  <c r="K466" i="9"/>
  <c r="B466" i="9"/>
  <c r="O465" i="9"/>
  <c r="N465" i="9"/>
  <c r="M465" i="9"/>
  <c r="L465" i="9"/>
  <c r="K465" i="9"/>
  <c r="B465" i="9"/>
  <c r="O464" i="9"/>
  <c r="N464" i="9"/>
  <c r="M464" i="9"/>
  <c r="L464" i="9"/>
  <c r="K464" i="9"/>
  <c r="B464" i="9"/>
  <c r="O463" i="9"/>
  <c r="N463" i="9"/>
  <c r="M463" i="9"/>
  <c r="L463" i="9"/>
  <c r="K463" i="9"/>
  <c r="B463" i="9"/>
  <c r="O462" i="9"/>
  <c r="N462" i="9"/>
  <c r="M462" i="9"/>
  <c r="L462" i="9"/>
  <c r="K462" i="9"/>
  <c r="B462" i="9"/>
  <c r="O461" i="9"/>
  <c r="N461" i="9"/>
  <c r="M461" i="9"/>
  <c r="L461" i="9"/>
  <c r="K461" i="9"/>
  <c r="B461" i="9"/>
  <c r="O460" i="9"/>
  <c r="N460" i="9"/>
  <c r="M460" i="9"/>
  <c r="L460" i="9"/>
  <c r="K460" i="9"/>
  <c r="B460" i="9"/>
  <c r="O459" i="9"/>
  <c r="N459" i="9"/>
  <c r="M459" i="9"/>
  <c r="L459" i="9"/>
  <c r="K459" i="9"/>
  <c r="B459" i="9"/>
  <c r="O458" i="9"/>
  <c r="N458" i="9"/>
  <c r="M458" i="9"/>
  <c r="L458" i="9"/>
  <c r="K458" i="9"/>
  <c r="B458" i="9"/>
  <c r="O457" i="9"/>
  <c r="N457" i="9"/>
  <c r="M457" i="9"/>
  <c r="L457" i="9"/>
  <c r="K457" i="9"/>
  <c r="B457" i="9"/>
  <c r="O456" i="9"/>
  <c r="N456" i="9"/>
  <c r="M456" i="9"/>
  <c r="L456" i="9"/>
  <c r="K456" i="9"/>
  <c r="B456" i="9"/>
  <c r="O455" i="9"/>
  <c r="N455" i="9"/>
  <c r="M455" i="9"/>
  <c r="L455" i="9"/>
  <c r="K455" i="9"/>
  <c r="B455" i="9"/>
  <c r="O454" i="9"/>
  <c r="N454" i="9"/>
  <c r="M454" i="9"/>
  <c r="L454" i="9"/>
  <c r="K454" i="9"/>
  <c r="B454" i="9"/>
  <c r="O453" i="9"/>
  <c r="N453" i="9"/>
  <c r="M453" i="9"/>
  <c r="L453" i="9"/>
  <c r="K453" i="9"/>
  <c r="B453" i="9"/>
  <c r="O452" i="9"/>
  <c r="N452" i="9"/>
  <c r="M452" i="9"/>
  <c r="L452" i="9"/>
  <c r="K452" i="9"/>
  <c r="B452" i="9"/>
  <c r="O451" i="9"/>
  <c r="N451" i="9"/>
  <c r="M451" i="9"/>
  <c r="L451" i="9"/>
  <c r="K451" i="9"/>
  <c r="B451" i="9"/>
  <c r="O450" i="9"/>
  <c r="N450" i="9"/>
  <c r="M450" i="9"/>
  <c r="L450" i="9"/>
  <c r="K450" i="9"/>
  <c r="B450" i="9"/>
  <c r="O449" i="9"/>
  <c r="N449" i="9"/>
  <c r="M449" i="9"/>
  <c r="L449" i="9"/>
  <c r="K449" i="9"/>
  <c r="B449" i="9"/>
  <c r="O448" i="9"/>
  <c r="N448" i="9"/>
  <c r="M448" i="9"/>
  <c r="L448" i="9"/>
  <c r="K448" i="9"/>
  <c r="B448" i="9"/>
  <c r="O447" i="9"/>
  <c r="N447" i="9"/>
  <c r="M447" i="9"/>
  <c r="L447" i="9"/>
  <c r="K447" i="9"/>
  <c r="B447" i="9"/>
  <c r="O446" i="9"/>
  <c r="N446" i="9"/>
  <c r="M446" i="9"/>
  <c r="L446" i="9"/>
  <c r="K446" i="9"/>
  <c r="B446" i="9"/>
  <c r="O445" i="9"/>
  <c r="N445" i="9"/>
  <c r="M445" i="9"/>
  <c r="L445" i="9"/>
  <c r="K445" i="9"/>
  <c r="B445" i="9"/>
  <c r="O444" i="9"/>
  <c r="N444" i="9"/>
  <c r="M444" i="9"/>
  <c r="L444" i="9"/>
  <c r="K444" i="9"/>
  <c r="B444" i="9"/>
  <c r="O443" i="9"/>
  <c r="N443" i="9"/>
  <c r="M443" i="9"/>
  <c r="L443" i="9"/>
  <c r="K443" i="9"/>
  <c r="B443" i="9"/>
  <c r="O442" i="9"/>
  <c r="N442" i="9"/>
  <c r="M442" i="9"/>
  <c r="L442" i="9"/>
  <c r="K442" i="9"/>
  <c r="B442" i="9"/>
  <c r="O441" i="9"/>
  <c r="N441" i="9"/>
  <c r="M441" i="9"/>
  <c r="L441" i="9"/>
  <c r="K441" i="9"/>
  <c r="B441" i="9"/>
  <c r="O440" i="9"/>
  <c r="N440" i="9"/>
  <c r="M440" i="9"/>
  <c r="L440" i="9"/>
  <c r="K440" i="9"/>
  <c r="B440" i="9"/>
  <c r="O439" i="9"/>
  <c r="N439" i="9"/>
  <c r="M439" i="9"/>
  <c r="L439" i="9"/>
  <c r="K439" i="9"/>
  <c r="B439" i="9"/>
  <c r="O438" i="9"/>
  <c r="N438" i="9"/>
  <c r="M438" i="9"/>
  <c r="L438" i="9"/>
  <c r="K438" i="9"/>
  <c r="B438" i="9"/>
  <c r="O437" i="9"/>
  <c r="N437" i="9"/>
  <c r="M437" i="9"/>
  <c r="L437" i="9"/>
  <c r="K437" i="9"/>
  <c r="B437" i="9"/>
  <c r="O436" i="9"/>
  <c r="N436" i="9"/>
  <c r="M436" i="9"/>
  <c r="L436" i="9"/>
  <c r="K436" i="9"/>
  <c r="B436" i="9"/>
  <c r="O435" i="9"/>
  <c r="N435" i="9"/>
  <c r="M435" i="9"/>
  <c r="L435" i="9"/>
  <c r="K435" i="9"/>
  <c r="B435" i="9"/>
  <c r="O434" i="9"/>
  <c r="N434" i="9"/>
  <c r="M434" i="9"/>
  <c r="L434" i="9"/>
  <c r="K434" i="9"/>
  <c r="B434" i="9"/>
  <c r="O433" i="9"/>
  <c r="N433" i="9"/>
  <c r="M433" i="9"/>
  <c r="L433" i="9"/>
  <c r="K433" i="9"/>
  <c r="B433" i="9"/>
  <c r="O432" i="9"/>
  <c r="N432" i="9"/>
  <c r="M432" i="9"/>
  <c r="L432" i="9"/>
  <c r="K432" i="9"/>
  <c r="B432" i="9"/>
  <c r="O431" i="9"/>
  <c r="N431" i="9"/>
  <c r="M431" i="9"/>
  <c r="L431" i="9"/>
  <c r="K431" i="9"/>
  <c r="B431" i="9"/>
  <c r="O430" i="9"/>
  <c r="N430" i="9"/>
  <c r="M430" i="9"/>
  <c r="L430" i="9"/>
  <c r="K430" i="9"/>
  <c r="B430" i="9"/>
  <c r="O429" i="9"/>
  <c r="N429" i="9"/>
  <c r="M429" i="9"/>
  <c r="L429" i="9"/>
  <c r="K429" i="9"/>
  <c r="B429" i="9"/>
  <c r="O428" i="9"/>
  <c r="N428" i="9"/>
  <c r="M428" i="9"/>
  <c r="L428" i="9"/>
  <c r="K428" i="9"/>
  <c r="B428" i="9"/>
  <c r="O427" i="9"/>
  <c r="N427" i="9"/>
  <c r="M427" i="9"/>
  <c r="L427" i="9"/>
  <c r="K427" i="9"/>
  <c r="B427" i="9"/>
  <c r="O426" i="9"/>
  <c r="N426" i="9"/>
  <c r="M426" i="9"/>
  <c r="L426" i="9"/>
  <c r="K426" i="9"/>
  <c r="B426" i="9"/>
  <c r="O425" i="9"/>
  <c r="N425" i="9"/>
  <c r="M425" i="9"/>
  <c r="L425" i="9"/>
  <c r="K425" i="9"/>
  <c r="B425" i="9"/>
  <c r="O424" i="9"/>
  <c r="N424" i="9"/>
  <c r="M424" i="9"/>
  <c r="L424" i="9"/>
  <c r="K424" i="9"/>
  <c r="B424" i="9"/>
  <c r="O423" i="9"/>
  <c r="N423" i="9"/>
  <c r="M423" i="9"/>
  <c r="L423" i="9"/>
  <c r="K423" i="9"/>
  <c r="B423" i="9"/>
  <c r="O422" i="9"/>
  <c r="N422" i="9"/>
  <c r="M422" i="9"/>
  <c r="L422" i="9"/>
  <c r="K422" i="9"/>
  <c r="B422" i="9"/>
  <c r="L418" i="9"/>
  <c r="J418" i="9"/>
  <c r="I418" i="9"/>
  <c r="H418" i="9"/>
  <c r="G418" i="9"/>
  <c r="F418" i="9"/>
  <c r="E418" i="9"/>
  <c r="O416" i="9"/>
  <c r="N416" i="9"/>
  <c r="M416" i="9"/>
  <c r="L416" i="9"/>
  <c r="K416" i="9"/>
  <c r="B416" i="9"/>
  <c r="O415" i="9"/>
  <c r="N415" i="9"/>
  <c r="M415" i="9"/>
  <c r="L415" i="9"/>
  <c r="K415" i="9"/>
  <c r="B415" i="9"/>
  <c r="O414" i="9"/>
  <c r="N414" i="9"/>
  <c r="M414" i="9"/>
  <c r="L414" i="9"/>
  <c r="K414" i="9"/>
  <c r="B414" i="9"/>
  <c r="O413" i="9"/>
  <c r="N413" i="9"/>
  <c r="M413" i="9"/>
  <c r="L413" i="9"/>
  <c r="K413" i="9"/>
  <c r="B413" i="9"/>
  <c r="O412" i="9"/>
  <c r="N412" i="9"/>
  <c r="M412" i="9"/>
  <c r="L412" i="9"/>
  <c r="K412" i="9"/>
  <c r="B412" i="9"/>
  <c r="O411" i="9"/>
  <c r="N411" i="9"/>
  <c r="M411" i="9"/>
  <c r="L411" i="9"/>
  <c r="K411" i="9"/>
  <c r="B411" i="9"/>
  <c r="O410" i="9"/>
  <c r="N410" i="9"/>
  <c r="M410" i="9"/>
  <c r="L410" i="9"/>
  <c r="K410" i="9"/>
  <c r="B410" i="9"/>
  <c r="O409" i="9"/>
  <c r="N409" i="9"/>
  <c r="M409" i="9"/>
  <c r="L409" i="9"/>
  <c r="K409" i="9"/>
  <c r="B409" i="9"/>
  <c r="O408" i="9"/>
  <c r="N408" i="9"/>
  <c r="M408" i="9"/>
  <c r="L408" i="9"/>
  <c r="K408" i="9"/>
  <c r="B408" i="9"/>
  <c r="O407" i="9"/>
  <c r="N407" i="9"/>
  <c r="M407" i="9"/>
  <c r="L407" i="9"/>
  <c r="K407" i="9"/>
  <c r="B407" i="9"/>
  <c r="O406" i="9"/>
  <c r="N406" i="9"/>
  <c r="M406" i="9"/>
  <c r="L406" i="9"/>
  <c r="K406" i="9"/>
  <c r="B406" i="9"/>
  <c r="O405" i="9"/>
  <c r="N405" i="9"/>
  <c r="M405" i="9"/>
  <c r="L405" i="9"/>
  <c r="K405" i="9"/>
  <c r="B405" i="9"/>
  <c r="O404" i="9"/>
  <c r="N404" i="9"/>
  <c r="M404" i="9"/>
  <c r="L404" i="9"/>
  <c r="K404" i="9"/>
  <c r="B404" i="9"/>
  <c r="O403" i="9"/>
  <c r="N403" i="9"/>
  <c r="M403" i="9"/>
  <c r="L403" i="9"/>
  <c r="K403" i="9"/>
  <c r="B403" i="9"/>
  <c r="O402" i="9"/>
  <c r="N402" i="9"/>
  <c r="M402" i="9"/>
  <c r="L402" i="9"/>
  <c r="K402" i="9"/>
  <c r="B402" i="9"/>
  <c r="O401" i="9"/>
  <c r="N401" i="9"/>
  <c r="M401" i="9"/>
  <c r="L401" i="9"/>
  <c r="K401" i="9"/>
  <c r="B401" i="9"/>
  <c r="O400" i="9"/>
  <c r="N400" i="9"/>
  <c r="M400" i="9"/>
  <c r="L400" i="9"/>
  <c r="K400" i="9"/>
  <c r="B400" i="9"/>
  <c r="O399" i="9"/>
  <c r="N399" i="9"/>
  <c r="M399" i="9"/>
  <c r="L399" i="9"/>
  <c r="K399" i="9"/>
  <c r="B399" i="9"/>
  <c r="O398" i="9"/>
  <c r="N398" i="9"/>
  <c r="M398" i="9"/>
  <c r="L398" i="9"/>
  <c r="K398" i="9"/>
  <c r="O397" i="9"/>
  <c r="N397" i="9"/>
  <c r="M397" i="9"/>
  <c r="L397" i="9"/>
  <c r="K397" i="9"/>
  <c r="B397" i="9"/>
  <c r="O396" i="9"/>
  <c r="N396" i="9"/>
  <c r="M396" i="9"/>
  <c r="L396" i="9"/>
  <c r="K396" i="9"/>
  <c r="B396" i="9"/>
  <c r="O395" i="9"/>
  <c r="N395" i="9"/>
  <c r="M395" i="9"/>
  <c r="L395" i="9"/>
  <c r="K395" i="9"/>
  <c r="B395" i="9"/>
  <c r="O394" i="9"/>
  <c r="N394" i="9"/>
  <c r="M394" i="9"/>
  <c r="L394" i="9"/>
  <c r="K394" i="9"/>
  <c r="B394" i="9"/>
  <c r="O393" i="9"/>
  <c r="N393" i="9"/>
  <c r="M393" i="9"/>
  <c r="L393" i="9"/>
  <c r="K393" i="9"/>
  <c r="B393" i="9"/>
  <c r="O392" i="9"/>
  <c r="N392" i="9"/>
  <c r="M392" i="9"/>
  <c r="L392" i="9"/>
  <c r="K392" i="9"/>
  <c r="B392" i="9"/>
  <c r="O391" i="9"/>
  <c r="N391" i="9"/>
  <c r="M391" i="9"/>
  <c r="L391" i="9"/>
  <c r="K391" i="9"/>
  <c r="B391" i="9"/>
  <c r="O390" i="9"/>
  <c r="N390" i="9"/>
  <c r="M390" i="9"/>
  <c r="L390" i="9"/>
  <c r="K390" i="9"/>
  <c r="B390" i="9"/>
  <c r="O389" i="9"/>
  <c r="N389" i="9"/>
  <c r="M389" i="9"/>
  <c r="L389" i="9"/>
  <c r="K389" i="9"/>
  <c r="B389" i="9"/>
  <c r="O388" i="9"/>
  <c r="N388" i="9"/>
  <c r="M388" i="9"/>
  <c r="L388" i="9"/>
  <c r="K388" i="9"/>
  <c r="B388" i="9"/>
  <c r="O387" i="9"/>
  <c r="N387" i="9"/>
  <c r="M387" i="9"/>
  <c r="L387" i="9"/>
  <c r="K387" i="9"/>
  <c r="B387" i="9"/>
  <c r="O386" i="9"/>
  <c r="N386" i="9"/>
  <c r="M386" i="9"/>
  <c r="L386" i="9"/>
  <c r="K386" i="9"/>
  <c r="B386" i="9"/>
  <c r="O385" i="9"/>
  <c r="N385" i="9"/>
  <c r="M385" i="9"/>
  <c r="L385" i="9"/>
  <c r="K385" i="9"/>
  <c r="B385" i="9"/>
  <c r="O384" i="9"/>
  <c r="N384" i="9"/>
  <c r="M384" i="9"/>
  <c r="L384" i="9"/>
  <c r="K384" i="9"/>
  <c r="B384" i="9"/>
  <c r="O383" i="9"/>
  <c r="N383" i="9"/>
  <c r="M383" i="9"/>
  <c r="L383" i="9"/>
  <c r="K383" i="9"/>
  <c r="B383" i="9"/>
  <c r="O382" i="9"/>
  <c r="N382" i="9"/>
  <c r="M382" i="9"/>
  <c r="L382" i="9"/>
  <c r="K382" i="9"/>
  <c r="B382" i="9"/>
  <c r="O381" i="9"/>
  <c r="N381" i="9"/>
  <c r="M381" i="9"/>
  <c r="L381" i="9"/>
  <c r="K381" i="9"/>
  <c r="B381" i="9"/>
  <c r="O380" i="9"/>
  <c r="N380" i="9"/>
  <c r="M380" i="9"/>
  <c r="L380" i="9"/>
  <c r="K380" i="9"/>
  <c r="B380" i="9"/>
  <c r="O379" i="9"/>
  <c r="N379" i="9"/>
  <c r="M379" i="9"/>
  <c r="L379" i="9"/>
  <c r="K379" i="9"/>
  <c r="B379" i="9"/>
  <c r="O378" i="9"/>
  <c r="N378" i="9"/>
  <c r="M378" i="9"/>
  <c r="L378" i="9"/>
  <c r="K378" i="9"/>
  <c r="B378" i="9"/>
  <c r="O377" i="9"/>
  <c r="N377" i="9"/>
  <c r="M377" i="9"/>
  <c r="L377" i="9"/>
  <c r="K377" i="9"/>
  <c r="B377" i="9"/>
  <c r="O376" i="9"/>
  <c r="N376" i="9"/>
  <c r="M376" i="9"/>
  <c r="L376" i="9"/>
  <c r="K376" i="9"/>
  <c r="B376" i="9"/>
  <c r="O375" i="9"/>
  <c r="N375" i="9"/>
  <c r="M375" i="9"/>
  <c r="L375" i="9"/>
  <c r="K375" i="9"/>
  <c r="B375" i="9"/>
  <c r="O374" i="9"/>
  <c r="N374" i="9"/>
  <c r="M374" i="9"/>
  <c r="L374" i="9"/>
  <c r="K374" i="9"/>
  <c r="B374" i="9"/>
  <c r="O373" i="9"/>
  <c r="N373" i="9"/>
  <c r="M373" i="9"/>
  <c r="L373" i="9"/>
  <c r="K373" i="9"/>
  <c r="B373" i="9"/>
  <c r="O372" i="9"/>
  <c r="N372" i="9"/>
  <c r="M372" i="9"/>
  <c r="L372" i="9"/>
  <c r="K372" i="9"/>
  <c r="B372" i="9"/>
  <c r="O371" i="9"/>
  <c r="N371" i="9"/>
  <c r="M371" i="9"/>
  <c r="L371" i="9"/>
  <c r="K371" i="9"/>
  <c r="B371" i="9"/>
  <c r="O370" i="9"/>
  <c r="N370" i="9"/>
  <c r="M370" i="9"/>
  <c r="L370" i="9"/>
  <c r="K370" i="9"/>
  <c r="B370" i="9"/>
  <c r="O369" i="9"/>
  <c r="N369" i="9"/>
  <c r="M369" i="9"/>
  <c r="L369" i="9"/>
  <c r="K369" i="9"/>
  <c r="B369" i="9"/>
  <c r="O368" i="9"/>
  <c r="N368" i="9"/>
  <c r="M368" i="9"/>
  <c r="L368" i="9"/>
  <c r="K368" i="9"/>
  <c r="B368" i="9"/>
  <c r="O367" i="9"/>
  <c r="N367" i="9"/>
  <c r="M367" i="9"/>
  <c r="L367" i="9"/>
  <c r="K367" i="9"/>
  <c r="B367" i="9"/>
  <c r="O366" i="9"/>
  <c r="N366" i="9"/>
  <c r="M366" i="9"/>
  <c r="L366" i="9"/>
  <c r="K366" i="9"/>
  <c r="B366" i="9"/>
  <c r="O365" i="9"/>
  <c r="N365" i="9"/>
  <c r="M365" i="9"/>
  <c r="L365" i="9"/>
  <c r="K365" i="9"/>
  <c r="B365" i="9"/>
  <c r="O364" i="9"/>
  <c r="N364" i="9"/>
  <c r="M364" i="9"/>
  <c r="L364" i="9"/>
  <c r="K364" i="9"/>
  <c r="B364" i="9"/>
  <c r="O363" i="9"/>
  <c r="N363" i="9"/>
  <c r="M363" i="9"/>
  <c r="L363" i="9"/>
  <c r="K363" i="9"/>
  <c r="B363" i="9"/>
  <c r="O362" i="9"/>
  <c r="N362" i="9"/>
  <c r="M362" i="9"/>
  <c r="L362" i="9"/>
  <c r="K362" i="9"/>
  <c r="B362" i="9"/>
  <c r="O361" i="9"/>
  <c r="N361" i="9"/>
  <c r="M361" i="9"/>
  <c r="L361" i="9"/>
  <c r="K361" i="9"/>
  <c r="B361" i="9"/>
  <c r="O360" i="9"/>
  <c r="N360" i="9"/>
  <c r="M360" i="9"/>
  <c r="L360" i="9"/>
  <c r="K360" i="9"/>
  <c r="B360" i="9"/>
  <c r="O359" i="9"/>
  <c r="N359" i="9"/>
  <c r="M359" i="9"/>
  <c r="L359" i="9"/>
  <c r="K359" i="9"/>
  <c r="B359" i="9"/>
  <c r="O358" i="9"/>
  <c r="N358" i="9"/>
  <c r="M358" i="9"/>
  <c r="L358" i="9"/>
  <c r="K358" i="9"/>
  <c r="B358" i="9"/>
  <c r="O357" i="9"/>
  <c r="N357" i="9"/>
  <c r="M357" i="9"/>
  <c r="L357" i="9"/>
  <c r="K357" i="9"/>
  <c r="B357" i="9"/>
  <c r="O356" i="9"/>
  <c r="N356" i="9"/>
  <c r="M356" i="9"/>
  <c r="L356" i="9"/>
  <c r="K356" i="9"/>
  <c r="B356" i="9"/>
  <c r="O355" i="9"/>
  <c r="N355" i="9"/>
  <c r="M355" i="9"/>
  <c r="L355" i="9"/>
  <c r="K355" i="9"/>
  <c r="B355" i="9"/>
  <c r="O354" i="9"/>
  <c r="N354" i="9"/>
  <c r="M354" i="9"/>
  <c r="L354" i="9"/>
  <c r="K354" i="9"/>
  <c r="B354" i="9"/>
  <c r="O353" i="9"/>
  <c r="N353" i="9"/>
  <c r="M353" i="9"/>
  <c r="L353" i="9"/>
  <c r="K353" i="9"/>
  <c r="B353" i="9"/>
  <c r="K349" i="9"/>
  <c r="J349" i="9"/>
  <c r="I349" i="9"/>
  <c r="H349" i="9"/>
  <c r="G349" i="9"/>
  <c r="F349" i="9"/>
  <c r="E349" i="9"/>
  <c r="N349" i="9" s="1"/>
  <c r="O347" i="9"/>
  <c r="N347" i="9"/>
  <c r="M347" i="9"/>
  <c r="L347" i="9"/>
  <c r="K347" i="9"/>
  <c r="B347" i="9"/>
  <c r="O346" i="9"/>
  <c r="N346" i="9"/>
  <c r="M346" i="9"/>
  <c r="L346" i="9"/>
  <c r="K346" i="9"/>
  <c r="B346" i="9"/>
  <c r="O345" i="9"/>
  <c r="N345" i="9"/>
  <c r="M345" i="9"/>
  <c r="L345" i="9"/>
  <c r="K345" i="9"/>
  <c r="B345" i="9"/>
  <c r="O344" i="9"/>
  <c r="N344" i="9"/>
  <c r="M344" i="9"/>
  <c r="L344" i="9"/>
  <c r="K344" i="9"/>
  <c r="B344" i="9"/>
  <c r="O343" i="9"/>
  <c r="N343" i="9"/>
  <c r="M343" i="9"/>
  <c r="L343" i="9"/>
  <c r="K343" i="9"/>
  <c r="B343" i="9"/>
  <c r="O342" i="9"/>
  <c r="N342" i="9"/>
  <c r="M342" i="9"/>
  <c r="L342" i="9"/>
  <c r="K342" i="9"/>
  <c r="B342" i="9"/>
  <c r="O341" i="9"/>
  <c r="N341" i="9"/>
  <c r="M341" i="9"/>
  <c r="L341" i="9"/>
  <c r="K341" i="9"/>
  <c r="B341" i="9"/>
  <c r="O340" i="9"/>
  <c r="N340" i="9"/>
  <c r="M340" i="9"/>
  <c r="L340" i="9"/>
  <c r="K340" i="9"/>
  <c r="B340" i="9"/>
  <c r="O339" i="9"/>
  <c r="N339" i="9"/>
  <c r="M339" i="9"/>
  <c r="L339" i="9"/>
  <c r="K339" i="9"/>
  <c r="B339" i="9"/>
  <c r="O338" i="9"/>
  <c r="N338" i="9"/>
  <c r="M338" i="9"/>
  <c r="L338" i="9"/>
  <c r="K338" i="9"/>
  <c r="B338" i="9"/>
  <c r="O337" i="9"/>
  <c r="N337" i="9"/>
  <c r="M337" i="9"/>
  <c r="L337" i="9"/>
  <c r="K337" i="9"/>
  <c r="B337" i="9"/>
  <c r="O336" i="9"/>
  <c r="N336" i="9"/>
  <c r="M336" i="9"/>
  <c r="L336" i="9"/>
  <c r="K336" i="9"/>
  <c r="B336" i="9"/>
  <c r="O335" i="9"/>
  <c r="N335" i="9"/>
  <c r="M335" i="9"/>
  <c r="L335" i="9"/>
  <c r="K335" i="9"/>
  <c r="B335" i="9"/>
  <c r="O334" i="9"/>
  <c r="N334" i="9"/>
  <c r="M334" i="9"/>
  <c r="L334" i="9"/>
  <c r="K334" i="9"/>
  <c r="B334" i="9"/>
  <c r="O333" i="9"/>
  <c r="N333" i="9"/>
  <c r="M333" i="9"/>
  <c r="L333" i="9"/>
  <c r="K333" i="9"/>
  <c r="B333" i="9"/>
  <c r="O332" i="9"/>
  <c r="N332" i="9"/>
  <c r="M332" i="9"/>
  <c r="L332" i="9"/>
  <c r="K332" i="9"/>
  <c r="B332" i="9"/>
  <c r="O331" i="9"/>
  <c r="N331" i="9"/>
  <c r="M331" i="9"/>
  <c r="L331" i="9"/>
  <c r="K331" i="9"/>
  <c r="B331" i="9"/>
  <c r="O330" i="9"/>
  <c r="N330" i="9"/>
  <c r="M330" i="9"/>
  <c r="L330" i="9"/>
  <c r="K330" i="9"/>
  <c r="B330" i="9"/>
  <c r="O329" i="9"/>
  <c r="N329" i="9"/>
  <c r="M329" i="9"/>
  <c r="L329" i="9"/>
  <c r="K329" i="9"/>
  <c r="O328" i="9"/>
  <c r="N328" i="9"/>
  <c r="M328" i="9"/>
  <c r="L328" i="9"/>
  <c r="K328" i="9"/>
  <c r="B328" i="9"/>
  <c r="O327" i="9"/>
  <c r="N327" i="9"/>
  <c r="M327" i="9"/>
  <c r="L327" i="9"/>
  <c r="K327" i="9"/>
  <c r="B327" i="9"/>
  <c r="O326" i="9"/>
  <c r="N326" i="9"/>
  <c r="M326" i="9"/>
  <c r="L326" i="9"/>
  <c r="K326" i="9"/>
  <c r="B326" i="9"/>
  <c r="O325" i="9"/>
  <c r="N325" i="9"/>
  <c r="M325" i="9"/>
  <c r="L325" i="9"/>
  <c r="K325" i="9"/>
  <c r="B325" i="9"/>
  <c r="O324" i="9"/>
  <c r="N324" i="9"/>
  <c r="M324" i="9"/>
  <c r="L324" i="9"/>
  <c r="K324" i="9"/>
  <c r="B324" i="9"/>
  <c r="O323" i="9"/>
  <c r="N323" i="9"/>
  <c r="M323" i="9"/>
  <c r="L323" i="9"/>
  <c r="K323" i="9"/>
  <c r="B323" i="9"/>
  <c r="O322" i="9"/>
  <c r="N322" i="9"/>
  <c r="M322" i="9"/>
  <c r="L322" i="9"/>
  <c r="K322" i="9"/>
  <c r="B322" i="9"/>
  <c r="O321" i="9"/>
  <c r="N321" i="9"/>
  <c r="M321" i="9"/>
  <c r="L321" i="9"/>
  <c r="K321" i="9"/>
  <c r="B321" i="9"/>
  <c r="O320" i="9"/>
  <c r="N320" i="9"/>
  <c r="M320" i="9"/>
  <c r="L320" i="9"/>
  <c r="K320" i="9"/>
  <c r="B320" i="9"/>
  <c r="O319" i="9"/>
  <c r="N319" i="9"/>
  <c r="M319" i="9"/>
  <c r="L319" i="9"/>
  <c r="K319" i="9"/>
  <c r="B319" i="9"/>
  <c r="O318" i="9"/>
  <c r="N318" i="9"/>
  <c r="M318" i="9"/>
  <c r="L318" i="9"/>
  <c r="K318" i="9"/>
  <c r="B318" i="9"/>
  <c r="O317" i="9"/>
  <c r="N317" i="9"/>
  <c r="M317" i="9"/>
  <c r="L317" i="9"/>
  <c r="K317" i="9"/>
  <c r="B317" i="9"/>
  <c r="O316" i="9"/>
  <c r="N316" i="9"/>
  <c r="M316" i="9"/>
  <c r="L316" i="9"/>
  <c r="K316" i="9"/>
  <c r="B316" i="9"/>
  <c r="O315" i="9"/>
  <c r="N315" i="9"/>
  <c r="M315" i="9"/>
  <c r="L315" i="9"/>
  <c r="K315" i="9"/>
  <c r="B315" i="9"/>
  <c r="O314" i="9"/>
  <c r="N314" i="9"/>
  <c r="M314" i="9"/>
  <c r="L314" i="9"/>
  <c r="K314" i="9"/>
  <c r="B314" i="9"/>
  <c r="O313" i="9"/>
  <c r="N313" i="9"/>
  <c r="M313" i="9"/>
  <c r="L313" i="9"/>
  <c r="K313" i="9"/>
  <c r="B313" i="9"/>
  <c r="O312" i="9"/>
  <c r="N312" i="9"/>
  <c r="M312" i="9"/>
  <c r="L312" i="9"/>
  <c r="K312" i="9"/>
  <c r="B312" i="9"/>
  <c r="O311" i="9"/>
  <c r="N311" i="9"/>
  <c r="M311" i="9"/>
  <c r="L311" i="9"/>
  <c r="K311" i="9"/>
  <c r="B311" i="9"/>
  <c r="O310" i="9"/>
  <c r="N310" i="9"/>
  <c r="M310" i="9"/>
  <c r="L310" i="9"/>
  <c r="K310" i="9"/>
  <c r="B310" i="9"/>
  <c r="O309" i="9"/>
  <c r="N309" i="9"/>
  <c r="M309" i="9"/>
  <c r="L309" i="9"/>
  <c r="K309" i="9"/>
  <c r="B309" i="9"/>
  <c r="O308" i="9"/>
  <c r="N308" i="9"/>
  <c r="M308" i="9"/>
  <c r="L308" i="9"/>
  <c r="K308" i="9"/>
  <c r="B308" i="9"/>
  <c r="O307" i="9"/>
  <c r="N307" i="9"/>
  <c r="M307" i="9"/>
  <c r="L307" i="9"/>
  <c r="K307" i="9"/>
  <c r="B307" i="9"/>
  <c r="O306" i="9"/>
  <c r="N306" i="9"/>
  <c r="M306" i="9"/>
  <c r="L306" i="9"/>
  <c r="K306" i="9"/>
  <c r="B306" i="9"/>
  <c r="O305" i="9"/>
  <c r="N305" i="9"/>
  <c r="M305" i="9"/>
  <c r="L305" i="9"/>
  <c r="K305" i="9"/>
  <c r="B305" i="9"/>
  <c r="O304" i="9"/>
  <c r="N304" i="9"/>
  <c r="M304" i="9"/>
  <c r="L304" i="9"/>
  <c r="K304" i="9"/>
  <c r="B304" i="9"/>
  <c r="O303" i="9"/>
  <c r="N303" i="9"/>
  <c r="M303" i="9"/>
  <c r="L303" i="9"/>
  <c r="K303" i="9"/>
  <c r="B303" i="9"/>
  <c r="O302" i="9"/>
  <c r="N302" i="9"/>
  <c r="M302" i="9"/>
  <c r="L302" i="9"/>
  <c r="K302" i="9"/>
  <c r="B302" i="9"/>
  <c r="O301" i="9"/>
  <c r="N301" i="9"/>
  <c r="M301" i="9"/>
  <c r="L301" i="9"/>
  <c r="K301" i="9"/>
  <c r="B301" i="9"/>
  <c r="O300" i="9"/>
  <c r="N300" i="9"/>
  <c r="M300" i="9"/>
  <c r="L300" i="9"/>
  <c r="K300" i="9"/>
  <c r="B300" i="9"/>
  <c r="O299" i="9"/>
  <c r="N299" i="9"/>
  <c r="M299" i="9"/>
  <c r="L299" i="9"/>
  <c r="K299" i="9"/>
  <c r="B299" i="9"/>
  <c r="O298" i="9"/>
  <c r="N298" i="9"/>
  <c r="M298" i="9"/>
  <c r="L298" i="9"/>
  <c r="K298" i="9"/>
  <c r="B298" i="9"/>
  <c r="O297" i="9"/>
  <c r="N297" i="9"/>
  <c r="M297" i="9"/>
  <c r="L297" i="9"/>
  <c r="K297" i="9"/>
  <c r="B297" i="9"/>
  <c r="O296" i="9"/>
  <c r="N296" i="9"/>
  <c r="M296" i="9"/>
  <c r="L296" i="9"/>
  <c r="K296" i="9"/>
  <c r="B296" i="9"/>
  <c r="O295" i="9"/>
  <c r="N295" i="9"/>
  <c r="M295" i="9"/>
  <c r="L295" i="9"/>
  <c r="K295" i="9"/>
  <c r="B295" i="9"/>
  <c r="O294" i="9"/>
  <c r="N294" i="9"/>
  <c r="M294" i="9"/>
  <c r="L294" i="9"/>
  <c r="K294" i="9"/>
  <c r="B294" i="9"/>
  <c r="O293" i="9"/>
  <c r="N293" i="9"/>
  <c r="M293" i="9"/>
  <c r="L293" i="9"/>
  <c r="K293" i="9"/>
  <c r="B293" i="9"/>
  <c r="O292" i="9"/>
  <c r="N292" i="9"/>
  <c r="M292" i="9"/>
  <c r="L292" i="9"/>
  <c r="K292" i="9"/>
  <c r="B292" i="9"/>
  <c r="O291" i="9"/>
  <c r="N291" i="9"/>
  <c r="M291" i="9"/>
  <c r="L291" i="9"/>
  <c r="K291" i="9"/>
  <c r="B291" i="9"/>
  <c r="O290" i="9"/>
  <c r="N290" i="9"/>
  <c r="M290" i="9"/>
  <c r="L290" i="9"/>
  <c r="K290" i="9"/>
  <c r="B290" i="9"/>
  <c r="O289" i="9"/>
  <c r="N289" i="9"/>
  <c r="M289" i="9"/>
  <c r="L289" i="9"/>
  <c r="K289" i="9"/>
  <c r="B289" i="9"/>
  <c r="O288" i="9"/>
  <c r="N288" i="9"/>
  <c r="M288" i="9"/>
  <c r="L288" i="9"/>
  <c r="K288" i="9"/>
  <c r="B288" i="9"/>
  <c r="O287" i="9"/>
  <c r="N287" i="9"/>
  <c r="M287" i="9"/>
  <c r="L287" i="9"/>
  <c r="K287" i="9"/>
  <c r="B287" i="9"/>
  <c r="O286" i="9"/>
  <c r="N286" i="9"/>
  <c r="M286" i="9"/>
  <c r="L286" i="9"/>
  <c r="K286" i="9"/>
  <c r="B286" i="9"/>
  <c r="O285" i="9"/>
  <c r="N285" i="9"/>
  <c r="M285" i="9"/>
  <c r="L285" i="9"/>
  <c r="K285" i="9"/>
  <c r="B285" i="9"/>
  <c r="O284" i="9"/>
  <c r="N284" i="9"/>
  <c r="M284" i="9"/>
  <c r="L284" i="9"/>
  <c r="K284" i="9"/>
  <c r="B284" i="9"/>
  <c r="J280" i="9"/>
  <c r="O280" i="9" s="1"/>
  <c r="I280" i="9"/>
  <c r="H280" i="9"/>
  <c r="G280" i="9"/>
  <c r="F280" i="9"/>
  <c r="E280" i="9"/>
  <c r="O278" i="9"/>
  <c r="N278" i="9"/>
  <c r="M278" i="9"/>
  <c r="L278" i="9"/>
  <c r="K278" i="9"/>
  <c r="B278" i="9"/>
  <c r="O277" i="9"/>
  <c r="N277" i="9"/>
  <c r="M277" i="9"/>
  <c r="L277" i="9"/>
  <c r="K277" i="9"/>
  <c r="B277" i="9"/>
  <c r="O276" i="9"/>
  <c r="N276" i="9"/>
  <c r="M276" i="9"/>
  <c r="L276" i="9"/>
  <c r="K276" i="9"/>
  <c r="B276" i="9"/>
  <c r="O275" i="9"/>
  <c r="N275" i="9"/>
  <c r="M275" i="9"/>
  <c r="L275" i="9"/>
  <c r="K275" i="9"/>
  <c r="B275" i="9"/>
  <c r="O274" i="9"/>
  <c r="N274" i="9"/>
  <c r="M274" i="9"/>
  <c r="L274" i="9"/>
  <c r="K274" i="9"/>
  <c r="B274" i="9"/>
  <c r="O273" i="9"/>
  <c r="N273" i="9"/>
  <c r="M273" i="9"/>
  <c r="L273" i="9"/>
  <c r="K273" i="9"/>
  <c r="B273" i="9"/>
  <c r="O272" i="9"/>
  <c r="N272" i="9"/>
  <c r="M272" i="9"/>
  <c r="L272" i="9"/>
  <c r="K272" i="9"/>
  <c r="B272" i="9"/>
  <c r="O271" i="9"/>
  <c r="N271" i="9"/>
  <c r="M271" i="9"/>
  <c r="L271" i="9"/>
  <c r="K271" i="9"/>
  <c r="B271" i="9"/>
  <c r="O270" i="9"/>
  <c r="N270" i="9"/>
  <c r="M270" i="9"/>
  <c r="L270" i="9"/>
  <c r="K270" i="9"/>
  <c r="B270" i="9"/>
  <c r="O269" i="9"/>
  <c r="N269" i="9"/>
  <c r="M269" i="9"/>
  <c r="L269" i="9"/>
  <c r="K269" i="9"/>
  <c r="B269" i="9"/>
  <c r="O268" i="9"/>
  <c r="N268" i="9"/>
  <c r="M268" i="9"/>
  <c r="L268" i="9"/>
  <c r="K268" i="9"/>
  <c r="B268" i="9"/>
  <c r="O267" i="9"/>
  <c r="N267" i="9"/>
  <c r="M267" i="9"/>
  <c r="L267" i="9"/>
  <c r="K267" i="9"/>
  <c r="B267" i="9"/>
  <c r="O266" i="9"/>
  <c r="N266" i="9"/>
  <c r="M266" i="9"/>
  <c r="L266" i="9"/>
  <c r="K266" i="9"/>
  <c r="B266" i="9"/>
  <c r="O265" i="9"/>
  <c r="N265" i="9"/>
  <c r="M265" i="9"/>
  <c r="L265" i="9"/>
  <c r="K265" i="9"/>
  <c r="B265" i="9"/>
  <c r="O264" i="9"/>
  <c r="N264" i="9"/>
  <c r="M264" i="9"/>
  <c r="L264" i="9"/>
  <c r="K264" i="9"/>
  <c r="B264" i="9"/>
  <c r="O263" i="9"/>
  <c r="N263" i="9"/>
  <c r="M263" i="9"/>
  <c r="L263" i="9"/>
  <c r="K263" i="9"/>
  <c r="B263" i="9"/>
  <c r="O262" i="9"/>
  <c r="N262" i="9"/>
  <c r="M262" i="9"/>
  <c r="L262" i="9"/>
  <c r="K262" i="9"/>
  <c r="B262" i="9"/>
  <c r="O261" i="9"/>
  <c r="N261" i="9"/>
  <c r="M261" i="9"/>
  <c r="L261" i="9"/>
  <c r="K261" i="9"/>
  <c r="B261" i="9"/>
  <c r="O260" i="9"/>
  <c r="N260" i="9"/>
  <c r="M260" i="9"/>
  <c r="L260" i="9"/>
  <c r="K260" i="9"/>
  <c r="O259" i="9"/>
  <c r="N259" i="9"/>
  <c r="M259" i="9"/>
  <c r="L259" i="9"/>
  <c r="K259" i="9"/>
  <c r="B259" i="9"/>
  <c r="O258" i="9"/>
  <c r="N258" i="9"/>
  <c r="M258" i="9"/>
  <c r="L258" i="9"/>
  <c r="K258" i="9"/>
  <c r="B258" i="9"/>
  <c r="O257" i="9"/>
  <c r="N257" i="9"/>
  <c r="M257" i="9"/>
  <c r="L257" i="9"/>
  <c r="K257" i="9"/>
  <c r="B257" i="9"/>
  <c r="O256" i="9"/>
  <c r="N256" i="9"/>
  <c r="M256" i="9"/>
  <c r="L256" i="9"/>
  <c r="K256" i="9"/>
  <c r="B256" i="9"/>
  <c r="O255" i="9"/>
  <c r="N255" i="9"/>
  <c r="M255" i="9"/>
  <c r="L255" i="9"/>
  <c r="K255" i="9"/>
  <c r="B255" i="9"/>
  <c r="O254" i="9"/>
  <c r="N254" i="9"/>
  <c r="M254" i="9"/>
  <c r="L254" i="9"/>
  <c r="K254" i="9"/>
  <c r="B254" i="9"/>
  <c r="O253" i="9"/>
  <c r="N253" i="9"/>
  <c r="M253" i="9"/>
  <c r="L253" i="9"/>
  <c r="K253" i="9"/>
  <c r="B253" i="9"/>
  <c r="O252" i="9"/>
  <c r="N252" i="9"/>
  <c r="M252" i="9"/>
  <c r="L252" i="9"/>
  <c r="K252" i="9"/>
  <c r="B252" i="9"/>
  <c r="O251" i="9"/>
  <c r="N251" i="9"/>
  <c r="M251" i="9"/>
  <c r="L251" i="9"/>
  <c r="K251" i="9"/>
  <c r="B251" i="9"/>
  <c r="O250" i="9"/>
  <c r="N250" i="9"/>
  <c r="M250" i="9"/>
  <c r="L250" i="9"/>
  <c r="K250" i="9"/>
  <c r="B250" i="9"/>
  <c r="O249" i="9"/>
  <c r="N249" i="9"/>
  <c r="M249" i="9"/>
  <c r="L249" i="9"/>
  <c r="K249" i="9"/>
  <c r="B249" i="9"/>
  <c r="O248" i="9"/>
  <c r="N248" i="9"/>
  <c r="M248" i="9"/>
  <c r="L248" i="9"/>
  <c r="K248" i="9"/>
  <c r="B248" i="9"/>
  <c r="O247" i="9"/>
  <c r="N247" i="9"/>
  <c r="M247" i="9"/>
  <c r="L247" i="9"/>
  <c r="K247" i="9"/>
  <c r="B247" i="9"/>
  <c r="O246" i="9"/>
  <c r="N246" i="9"/>
  <c r="M246" i="9"/>
  <c r="L246" i="9"/>
  <c r="K246" i="9"/>
  <c r="B246" i="9"/>
  <c r="O245" i="9"/>
  <c r="N245" i="9"/>
  <c r="M245" i="9"/>
  <c r="L245" i="9"/>
  <c r="K245" i="9"/>
  <c r="B245" i="9"/>
  <c r="O244" i="9"/>
  <c r="N244" i="9"/>
  <c r="M244" i="9"/>
  <c r="L244" i="9"/>
  <c r="K244" i="9"/>
  <c r="B244" i="9"/>
  <c r="O243" i="9"/>
  <c r="N243" i="9"/>
  <c r="M243" i="9"/>
  <c r="L243" i="9"/>
  <c r="K243" i="9"/>
  <c r="B243" i="9"/>
  <c r="O242" i="9"/>
  <c r="N242" i="9"/>
  <c r="M242" i="9"/>
  <c r="L242" i="9"/>
  <c r="K242" i="9"/>
  <c r="B242" i="9"/>
  <c r="O241" i="9"/>
  <c r="N241" i="9"/>
  <c r="M241" i="9"/>
  <c r="L241" i="9"/>
  <c r="K241" i="9"/>
  <c r="B241" i="9"/>
  <c r="O240" i="9"/>
  <c r="N240" i="9"/>
  <c r="M240" i="9"/>
  <c r="L240" i="9"/>
  <c r="K240" i="9"/>
  <c r="B240" i="9"/>
  <c r="O239" i="9"/>
  <c r="N239" i="9"/>
  <c r="M239" i="9"/>
  <c r="L239" i="9"/>
  <c r="K239" i="9"/>
  <c r="B239" i="9"/>
  <c r="O238" i="9"/>
  <c r="N238" i="9"/>
  <c r="M238" i="9"/>
  <c r="L238" i="9"/>
  <c r="K238" i="9"/>
  <c r="B238" i="9"/>
  <c r="O237" i="9"/>
  <c r="N237" i="9"/>
  <c r="M237" i="9"/>
  <c r="L237" i="9"/>
  <c r="K237" i="9"/>
  <c r="B237" i="9"/>
  <c r="O236" i="9"/>
  <c r="N236" i="9"/>
  <c r="M236" i="9"/>
  <c r="L236" i="9"/>
  <c r="K236" i="9"/>
  <c r="B236" i="9"/>
  <c r="O235" i="9"/>
  <c r="N235" i="9"/>
  <c r="M235" i="9"/>
  <c r="L235" i="9"/>
  <c r="K235" i="9"/>
  <c r="B235" i="9"/>
  <c r="O234" i="9"/>
  <c r="N234" i="9"/>
  <c r="M234" i="9"/>
  <c r="L234" i="9"/>
  <c r="K234" i="9"/>
  <c r="B234" i="9"/>
  <c r="O233" i="9"/>
  <c r="N233" i="9"/>
  <c r="M233" i="9"/>
  <c r="L233" i="9"/>
  <c r="K233" i="9"/>
  <c r="B233" i="9"/>
  <c r="O232" i="9"/>
  <c r="N232" i="9"/>
  <c r="M232" i="9"/>
  <c r="L232" i="9"/>
  <c r="K232" i="9"/>
  <c r="B232" i="9"/>
  <c r="O231" i="9"/>
  <c r="N231" i="9"/>
  <c r="M231" i="9"/>
  <c r="L231" i="9"/>
  <c r="K231" i="9"/>
  <c r="B231" i="9"/>
  <c r="O230" i="9"/>
  <c r="N230" i="9"/>
  <c r="M230" i="9"/>
  <c r="L230" i="9"/>
  <c r="K230" i="9"/>
  <c r="B230" i="9"/>
  <c r="O229" i="9"/>
  <c r="N229" i="9"/>
  <c r="M229" i="9"/>
  <c r="L229" i="9"/>
  <c r="K229" i="9"/>
  <c r="B229" i="9"/>
  <c r="O228" i="9"/>
  <c r="N228" i="9"/>
  <c r="M228" i="9"/>
  <c r="L228" i="9"/>
  <c r="K228" i="9"/>
  <c r="B228" i="9"/>
  <c r="O227" i="9"/>
  <c r="N227" i="9"/>
  <c r="M227" i="9"/>
  <c r="L227" i="9"/>
  <c r="K227" i="9"/>
  <c r="B227" i="9"/>
  <c r="O226" i="9"/>
  <c r="N226" i="9"/>
  <c r="M226" i="9"/>
  <c r="L226" i="9"/>
  <c r="K226" i="9"/>
  <c r="B226" i="9"/>
  <c r="O225" i="9"/>
  <c r="N225" i="9"/>
  <c r="M225" i="9"/>
  <c r="L225" i="9"/>
  <c r="K225" i="9"/>
  <c r="B225" i="9"/>
  <c r="O224" i="9"/>
  <c r="N224" i="9"/>
  <c r="M224" i="9"/>
  <c r="L224" i="9"/>
  <c r="K224" i="9"/>
  <c r="B224" i="9"/>
  <c r="O223" i="9"/>
  <c r="N223" i="9"/>
  <c r="M223" i="9"/>
  <c r="L223" i="9"/>
  <c r="K223" i="9"/>
  <c r="B223" i="9"/>
  <c r="O222" i="9"/>
  <c r="N222" i="9"/>
  <c r="M222" i="9"/>
  <c r="L222" i="9"/>
  <c r="K222" i="9"/>
  <c r="B222" i="9"/>
  <c r="O221" i="9"/>
  <c r="N221" i="9"/>
  <c r="M221" i="9"/>
  <c r="L221" i="9"/>
  <c r="K221" i="9"/>
  <c r="B221" i="9"/>
  <c r="O220" i="9"/>
  <c r="N220" i="9"/>
  <c r="M220" i="9"/>
  <c r="L220" i="9"/>
  <c r="K220" i="9"/>
  <c r="B220" i="9"/>
  <c r="O219" i="9"/>
  <c r="N219" i="9"/>
  <c r="M219" i="9"/>
  <c r="L219" i="9"/>
  <c r="K219" i="9"/>
  <c r="B219" i="9"/>
  <c r="O218" i="9"/>
  <c r="N218" i="9"/>
  <c r="M218" i="9"/>
  <c r="L218" i="9"/>
  <c r="K218" i="9"/>
  <c r="B218" i="9"/>
  <c r="O217" i="9"/>
  <c r="N217" i="9"/>
  <c r="M217" i="9"/>
  <c r="L217" i="9"/>
  <c r="K217" i="9"/>
  <c r="B217" i="9"/>
  <c r="O216" i="9"/>
  <c r="N216" i="9"/>
  <c r="M216" i="9"/>
  <c r="L216" i="9"/>
  <c r="K216" i="9"/>
  <c r="B216" i="9"/>
  <c r="O215" i="9"/>
  <c r="N215" i="9"/>
  <c r="M215" i="9"/>
  <c r="L215" i="9"/>
  <c r="K215" i="9"/>
  <c r="B215" i="9"/>
  <c r="O211" i="9"/>
  <c r="J211" i="9"/>
  <c r="I211" i="9"/>
  <c r="N211" i="9" s="1"/>
  <c r="H211" i="9"/>
  <c r="M211" i="9" s="1"/>
  <c r="G211" i="9"/>
  <c r="L211" i="9" s="1"/>
  <c r="F211" i="9"/>
  <c r="K211" i="9" s="1"/>
  <c r="E211" i="9"/>
  <c r="O209" i="9"/>
  <c r="N209" i="9"/>
  <c r="M209" i="9"/>
  <c r="L209" i="9"/>
  <c r="K209" i="9"/>
  <c r="B209" i="9"/>
  <c r="O208" i="9"/>
  <c r="N208" i="9"/>
  <c r="M208" i="9"/>
  <c r="L208" i="9"/>
  <c r="K208" i="9"/>
  <c r="B208" i="9"/>
  <c r="O207" i="9"/>
  <c r="N207" i="9"/>
  <c r="M207" i="9"/>
  <c r="L207" i="9"/>
  <c r="K207" i="9"/>
  <c r="B207" i="9"/>
  <c r="O206" i="9"/>
  <c r="N206" i="9"/>
  <c r="M206" i="9"/>
  <c r="L206" i="9"/>
  <c r="K206" i="9"/>
  <c r="B206" i="9"/>
  <c r="O205" i="9"/>
  <c r="N205" i="9"/>
  <c r="M205" i="9"/>
  <c r="L205" i="9"/>
  <c r="K205" i="9"/>
  <c r="B205" i="9"/>
  <c r="O204" i="9"/>
  <c r="N204" i="9"/>
  <c r="M204" i="9"/>
  <c r="L204" i="9"/>
  <c r="K204" i="9"/>
  <c r="B204" i="9"/>
  <c r="O203" i="9"/>
  <c r="N203" i="9"/>
  <c r="M203" i="9"/>
  <c r="L203" i="9"/>
  <c r="K203" i="9"/>
  <c r="B203" i="9"/>
  <c r="O202" i="9"/>
  <c r="N202" i="9"/>
  <c r="M202" i="9"/>
  <c r="L202" i="9"/>
  <c r="K202" i="9"/>
  <c r="B202" i="9"/>
  <c r="O201" i="9"/>
  <c r="N201" i="9"/>
  <c r="M201" i="9"/>
  <c r="L201" i="9"/>
  <c r="K201" i="9"/>
  <c r="B201" i="9"/>
  <c r="O200" i="9"/>
  <c r="N200" i="9"/>
  <c r="M200" i="9"/>
  <c r="L200" i="9"/>
  <c r="K200" i="9"/>
  <c r="B200" i="9"/>
  <c r="O199" i="9"/>
  <c r="N199" i="9"/>
  <c r="M199" i="9"/>
  <c r="L199" i="9"/>
  <c r="K199" i="9"/>
  <c r="B199" i="9"/>
  <c r="O198" i="9"/>
  <c r="N198" i="9"/>
  <c r="M198" i="9"/>
  <c r="L198" i="9"/>
  <c r="K198" i="9"/>
  <c r="B198" i="9"/>
  <c r="O197" i="9"/>
  <c r="N197" i="9"/>
  <c r="M197" i="9"/>
  <c r="L197" i="9"/>
  <c r="K197" i="9"/>
  <c r="B197" i="9"/>
  <c r="O196" i="9"/>
  <c r="N196" i="9"/>
  <c r="M196" i="9"/>
  <c r="L196" i="9"/>
  <c r="K196" i="9"/>
  <c r="B196" i="9"/>
  <c r="O195" i="9"/>
  <c r="N195" i="9"/>
  <c r="M195" i="9"/>
  <c r="L195" i="9"/>
  <c r="K195" i="9"/>
  <c r="B195" i="9"/>
  <c r="O194" i="9"/>
  <c r="N194" i="9"/>
  <c r="M194" i="9"/>
  <c r="L194" i="9"/>
  <c r="K194" i="9"/>
  <c r="B194" i="9"/>
  <c r="O193" i="9"/>
  <c r="N193" i="9"/>
  <c r="M193" i="9"/>
  <c r="L193" i="9"/>
  <c r="K193" i="9"/>
  <c r="B193" i="9"/>
  <c r="O192" i="9"/>
  <c r="N192" i="9"/>
  <c r="M192" i="9"/>
  <c r="L192" i="9"/>
  <c r="K192" i="9"/>
  <c r="B192" i="9"/>
  <c r="O191" i="9"/>
  <c r="N191" i="9"/>
  <c r="M191" i="9"/>
  <c r="L191" i="9"/>
  <c r="K191" i="9"/>
  <c r="O190" i="9"/>
  <c r="N190" i="9"/>
  <c r="M190" i="9"/>
  <c r="L190" i="9"/>
  <c r="K190" i="9"/>
  <c r="B190" i="9"/>
  <c r="O189" i="9"/>
  <c r="N189" i="9"/>
  <c r="M189" i="9"/>
  <c r="L189" i="9"/>
  <c r="K189" i="9"/>
  <c r="B189" i="9"/>
  <c r="O188" i="9"/>
  <c r="N188" i="9"/>
  <c r="M188" i="9"/>
  <c r="L188" i="9"/>
  <c r="K188" i="9"/>
  <c r="B188" i="9"/>
  <c r="O187" i="9"/>
  <c r="N187" i="9"/>
  <c r="M187" i="9"/>
  <c r="L187" i="9"/>
  <c r="K187" i="9"/>
  <c r="B187" i="9"/>
  <c r="O186" i="9"/>
  <c r="N186" i="9"/>
  <c r="M186" i="9"/>
  <c r="L186" i="9"/>
  <c r="K186" i="9"/>
  <c r="B186" i="9"/>
  <c r="O185" i="9"/>
  <c r="N185" i="9"/>
  <c r="M185" i="9"/>
  <c r="L185" i="9"/>
  <c r="K185" i="9"/>
  <c r="B185" i="9"/>
  <c r="O184" i="9"/>
  <c r="N184" i="9"/>
  <c r="M184" i="9"/>
  <c r="L184" i="9"/>
  <c r="K184" i="9"/>
  <c r="B184" i="9"/>
  <c r="O183" i="9"/>
  <c r="N183" i="9"/>
  <c r="M183" i="9"/>
  <c r="L183" i="9"/>
  <c r="K183" i="9"/>
  <c r="B183" i="9"/>
  <c r="O182" i="9"/>
  <c r="N182" i="9"/>
  <c r="M182" i="9"/>
  <c r="L182" i="9"/>
  <c r="K182" i="9"/>
  <c r="B182" i="9"/>
  <c r="O181" i="9"/>
  <c r="N181" i="9"/>
  <c r="M181" i="9"/>
  <c r="L181" i="9"/>
  <c r="K181" i="9"/>
  <c r="B181" i="9"/>
  <c r="O180" i="9"/>
  <c r="N180" i="9"/>
  <c r="M180" i="9"/>
  <c r="L180" i="9"/>
  <c r="K180" i="9"/>
  <c r="B180" i="9"/>
  <c r="O179" i="9"/>
  <c r="N179" i="9"/>
  <c r="M179" i="9"/>
  <c r="L179" i="9"/>
  <c r="K179" i="9"/>
  <c r="B179" i="9"/>
  <c r="O178" i="9"/>
  <c r="N178" i="9"/>
  <c r="M178" i="9"/>
  <c r="L178" i="9"/>
  <c r="K178" i="9"/>
  <c r="B178" i="9"/>
  <c r="O177" i="9"/>
  <c r="N177" i="9"/>
  <c r="M177" i="9"/>
  <c r="L177" i="9"/>
  <c r="K177" i="9"/>
  <c r="B177" i="9"/>
  <c r="O176" i="9"/>
  <c r="N176" i="9"/>
  <c r="M176" i="9"/>
  <c r="L176" i="9"/>
  <c r="K176" i="9"/>
  <c r="B176" i="9"/>
  <c r="O175" i="9"/>
  <c r="N175" i="9"/>
  <c r="M175" i="9"/>
  <c r="L175" i="9"/>
  <c r="K175" i="9"/>
  <c r="B175" i="9"/>
  <c r="O174" i="9"/>
  <c r="N174" i="9"/>
  <c r="M174" i="9"/>
  <c r="L174" i="9"/>
  <c r="K174" i="9"/>
  <c r="B174" i="9"/>
  <c r="O173" i="9"/>
  <c r="N173" i="9"/>
  <c r="M173" i="9"/>
  <c r="L173" i="9"/>
  <c r="K173" i="9"/>
  <c r="B173" i="9"/>
  <c r="O172" i="9"/>
  <c r="N172" i="9"/>
  <c r="M172" i="9"/>
  <c r="L172" i="9"/>
  <c r="K172" i="9"/>
  <c r="B172" i="9"/>
  <c r="O171" i="9"/>
  <c r="N171" i="9"/>
  <c r="M171" i="9"/>
  <c r="L171" i="9"/>
  <c r="K171" i="9"/>
  <c r="B171" i="9"/>
  <c r="O170" i="9"/>
  <c r="N170" i="9"/>
  <c r="M170" i="9"/>
  <c r="L170" i="9"/>
  <c r="K170" i="9"/>
  <c r="B170" i="9"/>
  <c r="O169" i="9"/>
  <c r="N169" i="9"/>
  <c r="M169" i="9"/>
  <c r="L169" i="9"/>
  <c r="K169" i="9"/>
  <c r="B169" i="9"/>
  <c r="O168" i="9"/>
  <c r="N168" i="9"/>
  <c r="M168" i="9"/>
  <c r="L168" i="9"/>
  <c r="K168" i="9"/>
  <c r="B168" i="9"/>
  <c r="O167" i="9"/>
  <c r="N167" i="9"/>
  <c r="M167" i="9"/>
  <c r="L167" i="9"/>
  <c r="K167" i="9"/>
  <c r="B167" i="9"/>
  <c r="O166" i="9"/>
  <c r="N166" i="9"/>
  <c r="M166" i="9"/>
  <c r="L166" i="9"/>
  <c r="K166" i="9"/>
  <c r="B166" i="9"/>
  <c r="O165" i="9"/>
  <c r="N165" i="9"/>
  <c r="M165" i="9"/>
  <c r="L165" i="9"/>
  <c r="K165" i="9"/>
  <c r="B165" i="9"/>
  <c r="O164" i="9"/>
  <c r="N164" i="9"/>
  <c r="M164" i="9"/>
  <c r="L164" i="9"/>
  <c r="K164" i="9"/>
  <c r="B164" i="9"/>
  <c r="O163" i="9"/>
  <c r="N163" i="9"/>
  <c r="M163" i="9"/>
  <c r="L163" i="9"/>
  <c r="K163" i="9"/>
  <c r="B163" i="9"/>
  <c r="O162" i="9"/>
  <c r="N162" i="9"/>
  <c r="M162" i="9"/>
  <c r="L162" i="9"/>
  <c r="K162" i="9"/>
  <c r="B162" i="9"/>
  <c r="O161" i="9"/>
  <c r="N161" i="9"/>
  <c r="M161" i="9"/>
  <c r="L161" i="9"/>
  <c r="K161" i="9"/>
  <c r="B161" i="9"/>
  <c r="O160" i="9"/>
  <c r="N160" i="9"/>
  <c r="M160" i="9"/>
  <c r="L160" i="9"/>
  <c r="K160" i="9"/>
  <c r="B160" i="9"/>
  <c r="O159" i="9"/>
  <c r="N159" i="9"/>
  <c r="M159" i="9"/>
  <c r="L159" i="9"/>
  <c r="K159" i="9"/>
  <c r="B159" i="9"/>
  <c r="O158" i="9"/>
  <c r="N158" i="9"/>
  <c r="M158" i="9"/>
  <c r="L158" i="9"/>
  <c r="K158" i="9"/>
  <c r="B158" i="9"/>
  <c r="O157" i="9"/>
  <c r="N157" i="9"/>
  <c r="M157" i="9"/>
  <c r="L157" i="9"/>
  <c r="K157" i="9"/>
  <c r="B157" i="9"/>
  <c r="O156" i="9"/>
  <c r="N156" i="9"/>
  <c r="M156" i="9"/>
  <c r="L156" i="9"/>
  <c r="K156" i="9"/>
  <c r="B156" i="9"/>
  <c r="O155" i="9"/>
  <c r="N155" i="9"/>
  <c r="M155" i="9"/>
  <c r="L155" i="9"/>
  <c r="K155" i="9"/>
  <c r="B155" i="9"/>
  <c r="O154" i="9"/>
  <c r="N154" i="9"/>
  <c r="M154" i="9"/>
  <c r="L154" i="9"/>
  <c r="K154" i="9"/>
  <c r="B154" i="9"/>
  <c r="O153" i="9"/>
  <c r="N153" i="9"/>
  <c r="M153" i="9"/>
  <c r="L153" i="9"/>
  <c r="K153" i="9"/>
  <c r="B153" i="9"/>
  <c r="O152" i="9"/>
  <c r="N152" i="9"/>
  <c r="M152" i="9"/>
  <c r="L152" i="9"/>
  <c r="K152" i="9"/>
  <c r="B152" i="9"/>
  <c r="O151" i="9"/>
  <c r="N151" i="9"/>
  <c r="M151" i="9"/>
  <c r="L151" i="9"/>
  <c r="K151" i="9"/>
  <c r="B151" i="9"/>
  <c r="O150" i="9"/>
  <c r="N150" i="9"/>
  <c r="M150" i="9"/>
  <c r="L150" i="9"/>
  <c r="K150" i="9"/>
  <c r="B150" i="9"/>
  <c r="O149" i="9"/>
  <c r="N149" i="9"/>
  <c r="M149" i="9"/>
  <c r="L149" i="9"/>
  <c r="K149" i="9"/>
  <c r="B149" i="9"/>
  <c r="O148" i="9"/>
  <c r="N148" i="9"/>
  <c r="M148" i="9"/>
  <c r="L148" i="9"/>
  <c r="K148" i="9"/>
  <c r="B148" i="9"/>
  <c r="O147" i="9"/>
  <c r="N147" i="9"/>
  <c r="M147" i="9"/>
  <c r="L147" i="9"/>
  <c r="K147" i="9"/>
  <c r="B147" i="9"/>
  <c r="O146" i="9"/>
  <c r="N146" i="9"/>
  <c r="M146" i="9"/>
  <c r="L146" i="9"/>
  <c r="K146" i="9"/>
  <c r="B146" i="9"/>
  <c r="J142" i="9"/>
  <c r="I142" i="9"/>
  <c r="H142" i="9"/>
  <c r="G142" i="9"/>
  <c r="L142" i="9" s="1"/>
  <c r="F142" i="9"/>
  <c r="E142" i="9"/>
  <c r="O140" i="9"/>
  <c r="N140" i="9"/>
  <c r="M140" i="9"/>
  <c r="L140" i="9"/>
  <c r="K140" i="9"/>
  <c r="B140" i="9"/>
  <c r="O139" i="9"/>
  <c r="N139" i="9"/>
  <c r="M139" i="9"/>
  <c r="L139" i="9"/>
  <c r="K139" i="9"/>
  <c r="B139" i="9"/>
  <c r="O138" i="9"/>
  <c r="N138" i="9"/>
  <c r="M138" i="9"/>
  <c r="L138" i="9"/>
  <c r="K138" i="9"/>
  <c r="B138" i="9"/>
  <c r="O137" i="9"/>
  <c r="N137" i="9"/>
  <c r="M137" i="9"/>
  <c r="L137" i="9"/>
  <c r="K137" i="9"/>
  <c r="B137" i="9"/>
  <c r="O136" i="9"/>
  <c r="N136" i="9"/>
  <c r="M136" i="9"/>
  <c r="L136" i="9"/>
  <c r="K136" i="9"/>
  <c r="B136" i="9"/>
  <c r="O135" i="9"/>
  <c r="N135" i="9"/>
  <c r="M135" i="9"/>
  <c r="L135" i="9"/>
  <c r="K135" i="9"/>
  <c r="B135" i="9"/>
  <c r="O134" i="9"/>
  <c r="N134" i="9"/>
  <c r="M134" i="9"/>
  <c r="L134" i="9"/>
  <c r="K134" i="9"/>
  <c r="B134" i="9"/>
  <c r="O133" i="9"/>
  <c r="N133" i="9"/>
  <c r="M133" i="9"/>
  <c r="L133" i="9"/>
  <c r="K133" i="9"/>
  <c r="B133" i="9"/>
  <c r="O132" i="9"/>
  <c r="N132" i="9"/>
  <c r="M132" i="9"/>
  <c r="L132" i="9"/>
  <c r="K132" i="9"/>
  <c r="B132" i="9"/>
  <c r="O131" i="9"/>
  <c r="N131" i="9"/>
  <c r="M131" i="9"/>
  <c r="L131" i="9"/>
  <c r="K131" i="9"/>
  <c r="B131" i="9"/>
  <c r="O130" i="9"/>
  <c r="N130" i="9"/>
  <c r="M130" i="9"/>
  <c r="L130" i="9"/>
  <c r="K130" i="9"/>
  <c r="B130" i="9"/>
  <c r="O129" i="9"/>
  <c r="N129" i="9"/>
  <c r="M129" i="9"/>
  <c r="L129" i="9"/>
  <c r="K129" i="9"/>
  <c r="B129" i="9"/>
  <c r="O128" i="9"/>
  <c r="N128" i="9"/>
  <c r="M128" i="9"/>
  <c r="L128" i="9"/>
  <c r="K128" i="9"/>
  <c r="B128" i="9"/>
  <c r="O127" i="9"/>
  <c r="N127" i="9"/>
  <c r="M127" i="9"/>
  <c r="L127" i="9"/>
  <c r="K127" i="9"/>
  <c r="B127" i="9"/>
  <c r="O126" i="9"/>
  <c r="N126" i="9"/>
  <c r="M126" i="9"/>
  <c r="L126" i="9"/>
  <c r="K126" i="9"/>
  <c r="B126" i="9"/>
  <c r="O125" i="9"/>
  <c r="N125" i="9"/>
  <c r="M125" i="9"/>
  <c r="L125" i="9"/>
  <c r="K125" i="9"/>
  <c r="B125" i="9"/>
  <c r="O124" i="9"/>
  <c r="N124" i="9"/>
  <c r="M124" i="9"/>
  <c r="L124" i="9"/>
  <c r="K124" i="9"/>
  <c r="B124" i="9"/>
  <c r="O123" i="9"/>
  <c r="N123" i="9"/>
  <c r="M123" i="9"/>
  <c r="L123" i="9"/>
  <c r="K123" i="9"/>
  <c r="B123" i="9"/>
  <c r="O122" i="9"/>
  <c r="N122" i="9"/>
  <c r="M122" i="9"/>
  <c r="L122" i="9"/>
  <c r="K122" i="9"/>
  <c r="O121" i="9"/>
  <c r="N121" i="9"/>
  <c r="M121" i="9"/>
  <c r="L121" i="9"/>
  <c r="K121" i="9"/>
  <c r="B121" i="9"/>
  <c r="O120" i="9"/>
  <c r="N120" i="9"/>
  <c r="M120" i="9"/>
  <c r="L120" i="9"/>
  <c r="K120" i="9"/>
  <c r="B120" i="9"/>
  <c r="O119" i="9"/>
  <c r="N119" i="9"/>
  <c r="M119" i="9"/>
  <c r="L119" i="9"/>
  <c r="K119" i="9"/>
  <c r="B119" i="9"/>
  <c r="O118" i="9"/>
  <c r="N118" i="9"/>
  <c r="M118" i="9"/>
  <c r="L118" i="9"/>
  <c r="K118" i="9"/>
  <c r="B118" i="9"/>
  <c r="O117" i="9"/>
  <c r="N117" i="9"/>
  <c r="M117" i="9"/>
  <c r="L117" i="9"/>
  <c r="K117" i="9"/>
  <c r="B117" i="9"/>
  <c r="O116" i="9"/>
  <c r="N116" i="9"/>
  <c r="M116" i="9"/>
  <c r="L116" i="9"/>
  <c r="K116" i="9"/>
  <c r="B116" i="9"/>
  <c r="O115" i="9"/>
  <c r="N115" i="9"/>
  <c r="M115" i="9"/>
  <c r="L115" i="9"/>
  <c r="K115" i="9"/>
  <c r="B115" i="9"/>
  <c r="O114" i="9"/>
  <c r="N114" i="9"/>
  <c r="M114" i="9"/>
  <c r="L114" i="9"/>
  <c r="K114" i="9"/>
  <c r="B114" i="9"/>
  <c r="O113" i="9"/>
  <c r="N113" i="9"/>
  <c r="M113" i="9"/>
  <c r="L113" i="9"/>
  <c r="K113" i="9"/>
  <c r="B113" i="9"/>
  <c r="O112" i="9"/>
  <c r="N112" i="9"/>
  <c r="M112" i="9"/>
  <c r="L112" i="9"/>
  <c r="K112" i="9"/>
  <c r="B112" i="9"/>
  <c r="O111" i="9"/>
  <c r="N111" i="9"/>
  <c r="M111" i="9"/>
  <c r="L111" i="9"/>
  <c r="K111" i="9"/>
  <c r="B111" i="9"/>
  <c r="O110" i="9"/>
  <c r="N110" i="9"/>
  <c r="M110" i="9"/>
  <c r="L110" i="9"/>
  <c r="K110" i="9"/>
  <c r="B110" i="9"/>
  <c r="O109" i="9"/>
  <c r="N109" i="9"/>
  <c r="M109" i="9"/>
  <c r="L109" i="9"/>
  <c r="K109" i="9"/>
  <c r="B109" i="9"/>
  <c r="O108" i="9"/>
  <c r="N108" i="9"/>
  <c r="M108" i="9"/>
  <c r="L108" i="9"/>
  <c r="K108" i="9"/>
  <c r="B108" i="9"/>
  <c r="O107" i="9"/>
  <c r="N107" i="9"/>
  <c r="M107" i="9"/>
  <c r="L107" i="9"/>
  <c r="K107" i="9"/>
  <c r="B107" i="9"/>
  <c r="O106" i="9"/>
  <c r="N106" i="9"/>
  <c r="M106" i="9"/>
  <c r="L106" i="9"/>
  <c r="K106" i="9"/>
  <c r="B106" i="9"/>
  <c r="O105" i="9"/>
  <c r="N105" i="9"/>
  <c r="M105" i="9"/>
  <c r="L105" i="9"/>
  <c r="K105" i="9"/>
  <c r="B105" i="9"/>
  <c r="O104" i="9"/>
  <c r="N104" i="9"/>
  <c r="M104" i="9"/>
  <c r="L104" i="9"/>
  <c r="K104" i="9"/>
  <c r="B104" i="9"/>
  <c r="O103" i="9"/>
  <c r="N103" i="9"/>
  <c r="M103" i="9"/>
  <c r="L103" i="9"/>
  <c r="K103" i="9"/>
  <c r="B103" i="9"/>
  <c r="O102" i="9"/>
  <c r="N102" i="9"/>
  <c r="M102" i="9"/>
  <c r="L102" i="9"/>
  <c r="K102" i="9"/>
  <c r="B102" i="9"/>
  <c r="O101" i="9"/>
  <c r="N101" i="9"/>
  <c r="M101" i="9"/>
  <c r="L101" i="9"/>
  <c r="K101" i="9"/>
  <c r="B101" i="9"/>
  <c r="O100" i="9"/>
  <c r="N100" i="9"/>
  <c r="M100" i="9"/>
  <c r="L100" i="9"/>
  <c r="K100" i="9"/>
  <c r="B100" i="9"/>
  <c r="O99" i="9"/>
  <c r="N99" i="9"/>
  <c r="M99" i="9"/>
  <c r="L99" i="9"/>
  <c r="K99" i="9"/>
  <c r="B99" i="9"/>
  <c r="O98" i="9"/>
  <c r="N98" i="9"/>
  <c r="M98" i="9"/>
  <c r="L98" i="9"/>
  <c r="K98" i="9"/>
  <c r="B98" i="9"/>
  <c r="O97" i="9"/>
  <c r="N97" i="9"/>
  <c r="M97" i="9"/>
  <c r="L97" i="9"/>
  <c r="K97" i="9"/>
  <c r="B97" i="9"/>
  <c r="O96" i="9"/>
  <c r="N96" i="9"/>
  <c r="M96" i="9"/>
  <c r="L96" i="9"/>
  <c r="K96" i="9"/>
  <c r="B96" i="9"/>
  <c r="O95" i="9"/>
  <c r="N95" i="9"/>
  <c r="M95" i="9"/>
  <c r="L95" i="9"/>
  <c r="K95" i="9"/>
  <c r="B95" i="9"/>
  <c r="O94" i="9"/>
  <c r="N94" i="9"/>
  <c r="M94" i="9"/>
  <c r="L94" i="9"/>
  <c r="K94" i="9"/>
  <c r="B94" i="9"/>
  <c r="O93" i="9"/>
  <c r="N93" i="9"/>
  <c r="M93" i="9"/>
  <c r="L93" i="9"/>
  <c r="K93" i="9"/>
  <c r="B93" i="9"/>
  <c r="O92" i="9"/>
  <c r="N92" i="9"/>
  <c r="M92" i="9"/>
  <c r="L92" i="9"/>
  <c r="K92" i="9"/>
  <c r="B92" i="9"/>
  <c r="O91" i="9"/>
  <c r="N91" i="9"/>
  <c r="M91" i="9"/>
  <c r="L91" i="9"/>
  <c r="K91" i="9"/>
  <c r="B91" i="9"/>
  <c r="O90" i="9"/>
  <c r="N90" i="9"/>
  <c r="M90" i="9"/>
  <c r="L90" i="9"/>
  <c r="K90" i="9"/>
  <c r="B90" i="9"/>
  <c r="O89" i="9"/>
  <c r="N89" i="9"/>
  <c r="M89" i="9"/>
  <c r="L89" i="9"/>
  <c r="K89" i="9"/>
  <c r="B89" i="9"/>
  <c r="O88" i="9"/>
  <c r="N88" i="9"/>
  <c r="M88" i="9"/>
  <c r="L88" i="9"/>
  <c r="K88" i="9"/>
  <c r="B88" i="9"/>
  <c r="O87" i="9"/>
  <c r="N87" i="9"/>
  <c r="M87" i="9"/>
  <c r="L87" i="9"/>
  <c r="K87" i="9"/>
  <c r="B87" i="9"/>
  <c r="O86" i="9"/>
  <c r="N86" i="9"/>
  <c r="M86" i="9"/>
  <c r="L86" i="9"/>
  <c r="K86" i="9"/>
  <c r="B86" i="9"/>
  <c r="O85" i="9"/>
  <c r="N85" i="9"/>
  <c r="M85" i="9"/>
  <c r="L85" i="9"/>
  <c r="K85" i="9"/>
  <c r="B85" i="9"/>
  <c r="O84" i="9"/>
  <c r="N84" i="9"/>
  <c r="M84" i="9"/>
  <c r="L84" i="9"/>
  <c r="K84" i="9"/>
  <c r="B84" i="9"/>
  <c r="O83" i="9"/>
  <c r="N83" i="9"/>
  <c r="M83" i="9"/>
  <c r="L83" i="9"/>
  <c r="K83" i="9"/>
  <c r="B83" i="9"/>
  <c r="O82" i="9"/>
  <c r="N82" i="9"/>
  <c r="M82" i="9"/>
  <c r="L82" i="9"/>
  <c r="K82" i="9"/>
  <c r="B82" i="9"/>
  <c r="O81" i="9"/>
  <c r="N81" i="9"/>
  <c r="M81" i="9"/>
  <c r="L81" i="9"/>
  <c r="K81" i="9"/>
  <c r="B81" i="9"/>
  <c r="O80" i="9"/>
  <c r="N80" i="9"/>
  <c r="M80" i="9"/>
  <c r="L80" i="9"/>
  <c r="K80" i="9"/>
  <c r="B80" i="9"/>
  <c r="O79" i="9"/>
  <c r="N79" i="9"/>
  <c r="M79" i="9"/>
  <c r="L79" i="9"/>
  <c r="K79" i="9"/>
  <c r="B79" i="9"/>
  <c r="O78" i="9"/>
  <c r="N78" i="9"/>
  <c r="M78" i="9"/>
  <c r="L78" i="9"/>
  <c r="K78" i="9"/>
  <c r="B78" i="9"/>
  <c r="O77" i="9"/>
  <c r="N77" i="9"/>
  <c r="M77" i="9"/>
  <c r="L77" i="9"/>
  <c r="K77" i="9"/>
  <c r="B77" i="9"/>
  <c r="J73" i="9"/>
  <c r="I73" i="9"/>
  <c r="H73" i="9"/>
  <c r="G73" i="9"/>
  <c r="L73" i="9" s="1"/>
  <c r="F73" i="9"/>
  <c r="K73" i="9" s="1"/>
  <c r="E73" i="9"/>
  <c r="N73" i="9" s="1"/>
  <c r="O71" i="9"/>
  <c r="N71" i="9"/>
  <c r="M71" i="9"/>
  <c r="L71" i="9"/>
  <c r="K71" i="9"/>
  <c r="B71" i="9"/>
  <c r="O70" i="9"/>
  <c r="N70" i="9"/>
  <c r="M70" i="9"/>
  <c r="L70" i="9"/>
  <c r="K70" i="9"/>
  <c r="B70" i="9"/>
  <c r="O69" i="9"/>
  <c r="N69" i="9"/>
  <c r="M69" i="9"/>
  <c r="L69" i="9"/>
  <c r="K69" i="9"/>
  <c r="B69" i="9"/>
  <c r="O68" i="9"/>
  <c r="N68" i="9"/>
  <c r="M68" i="9"/>
  <c r="L68" i="9"/>
  <c r="K68" i="9"/>
  <c r="B68" i="9"/>
  <c r="O67" i="9"/>
  <c r="N67" i="9"/>
  <c r="M67" i="9"/>
  <c r="L67" i="9"/>
  <c r="K67" i="9"/>
  <c r="B67" i="9"/>
  <c r="O66" i="9"/>
  <c r="N66" i="9"/>
  <c r="M66" i="9"/>
  <c r="L66" i="9"/>
  <c r="K66" i="9"/>
  <c r="B66" i="9"/>
  <c r="O65" i="9"/>
  <c r="N65" i="9"/>
  <c r="M65" i="9"/>
  <c r="L65" i="9"/>
  <c r="K65" i="9"/>
  <c r="B65" i="9"/>
  <c r="O64" i="9"/>
  <c r="N64" i="9"/>
  <c r="M64" i="9"/>
  <c r="L64" i="9"/>
  <c r="K64" i="9"/>
  <c r="B64" i="9"/>
  <c r="O63" i="9"/>
  <c r="N63" i="9"/>
  <c r="M63" i="9"/>
  <c r="L63" i="9"/>
  <c r="K63" i="9"/>
  <c r="B63" i="9"/>
  <c r="O62" i="9"/>
  <c r="N62" i="9"/>
  <c r="M62" i="9"/>
  <c r="L62" i="9"/>
  <c r="K62" i="9"/>
  <c r="B62" i="9"/>
  <c r="O61" i="9"/>
  <c r="N61" i="9"/>
  <c r="M61" i="9"/>
  <c r="L61" i="9"/>
  <c r="K61" i="9"/>
  <c r="B61" i="9"/>
  <c r="O60" i="9"/>
  <c r="N60" i="9"/>
  <c r="M60" i="9"/>
  <c r="L60" i="9"/>
  <c r="K60" i="9"/>
  <c r="B60" i="9"/>
  <c r="O59" i="9"/>
  <c r="N59" i="9"/>
  <c r="M59" i="9"/>
  <c r="L59" i="9"/>
  <c r="K59" i="9"/>
  <c r="B59" i="9"/>
  <c r="O58" i="9"/>
  <c r="N58" i="9"/>
  <c r="M58" i="9"/>
  <c r="L58" i="9"/>
  <c r="K58" i="9"/>
  <c r="B58" i="9"/>
  <c r="O57" i="9"/>
  <c r="N57" i="9"/>
  <c r="M57" i="9"/>
  <c r="L57" i="9"/>
  <c r="K57" i="9"/>
  <c r="B57" i="9"/>
  <c r="O56" i="9"/>
  <c r="N56" i="9"/>
  <c r="M56" i="9"/>
  <c r="L56" i="9"/>
  <c r="K56" i="9"/>
  <c r="B56" i="9"/>
  <c r="O55" i="9"/>
  <c r="N55" i="9"/>
  <c r="M55" i="9"/>
  <c r="L55" i="9"/>
  <c r="K55" i="9"/>
  <c r="B55" i="9"/>
  <c r="O54" i="9"/>
  <c r="N54" i="9"/>
  <c r="M54" i="9"/>
  <c r="L54" i="9"/>
  <c r="K54" i="9"/>
  <c r="B54" i="9"/>
  <c r="O53" i="9"/>
  <c r="N53" i="9"/>
  <c r="M53" i="9"/>
  <c r="L53" i="9"/>
  <c r="K53" i="9"/>
  <c r="O52" i="9"/>
  <c r="N52" i="9"/>
  <c r="M52" i="9"/>
  <c r="L52" i="9"/>
  <c r="K52" i="9"/>
  <c r="B52" i="9"/>
  <c r="O51" i="9"/>
  <c r="N51" i="9"/>
  <c r="M51" i="9"/>
  <c r="L51" i="9"/>
  <c r="K51" i="9"/>
  <c r="B51" i="9"/>
  <c r="O50" i="9"/>
  <c r="N50" i="9"/>
  <c r="M50" i="9"/>
  <c r="L50" i="9"/>
  <c r="K50" i="9"/>
  <c r="B50" i="9"/>
  <c r="O49" i="9"/>
  <c r="N49" i="9"/>
  <c r="M49" i="9"/>
  <c r="L49" i="9"/>
  <c r="K49" i="9"/>
  <c r="B49" i="9"/>
  <c r="O48" i="9"/>
  <c r="N48" i="9"/>
  <c r="M48" i="9"/>
  <c r="L48" i="9"/>
  <c r="K48" i="9"/>
  <c r="B48" i="9"/>
  <c r="O47" i="9"/>
  <c r="N47" i="9"/>
  <c r="M47" i="9"/>
  <c r="L47" i="9"/>
  <c r="K47" i="9"/>
  <c r="B47" i="9"/>
  <c r="O46" i="9"/>
  <c r="N46" i="9"/>
  <c r="M46" i="9"/>
  <c r="L46" i="9"/>
  <c r="K46" i="9"/>
  <c r="B46" i="9"/>
  <c r="O45" i="9"/>
  <c r="N45" i="9"/>
  <c r="M45" i="9"/>
  <c r="L45" i="9"/>
  <c r="K45" i="9"/>
  <c r="B45" i="9"/>
  <c r="O44" i="9"/>
  <c r="N44" i="9"/>
  <c r="M44" i="9"/>
  <c r="L44" i="9"/>
  <c r="K44" i="9"/>
  <c r="B44" i="9"/>
  <c r="O43" i="9"/>
  <c r="N43" i="9"/>
  <c r="M43" i="9"/>
  <c r="L43" i="9"/>
  <c r="K43" i="9"/>
  <c r="B43" i="9"/>
  <c r="O42" i="9"/>
  <c r="N42" i="9"/>
  <c r="M42" i="9"/>
  <c r="L42" i="9"/>
  <c r="K42" i="9"/>
  <c r="B42" i="9"/>
  <c r="O41" i="9"/>
  <c r="N41" i="9"/>
  <c r="M41" i="9"/>
  <c r="L41" i="9"/>
  <c r="K41" i="9"/>
  <c r="B41" i="9"/>
  <c r="O40" i="9"/>
  <c r="N40" i="9"/>
  <c r="M40" i="9"/>
  <c r="L40" i="9"/>
  <c r="K40" i="9"/>
  <c r="B40" i="9"/>
  <c r="O39" i="9"/>
  <c r="N39" i="9"/>
  <c r="M39" i="9"/>
  <c r="L39" i="9"/>
  <c r="K39" i="9"/>
  <c r="B39" i="9"/>
  <c r="O38" i="9"/>
  <c r="N38" i="9"/>
  <c r="M38" i="9"/>
  <c r="L38" i="9"/>
  <c r="K38" i="9"/>
  <c r="B38" i="9"/>
  <c r="O37" i="9"/>
  <c r="N37" i="9"/>
  <c r="M37" i="9"/>
  <c r="L37" i="9"/>
  <c r="K37" i="9"/>
  <c r="B37" i="9"/>
  <c r="O36" i="9"/>
  <c r="N36" i="9"/>
  <c r="M36" i="9"/>
  <c r="L36" i="9"/>
  <c r="K36" i="9"/>
  <c r="B36" i="9"/>
  <c r="O35" i="9"/>
  <c r="N35" i="9"/>
  <c r="M35" i="9"/>
  <c r="L35" i="9"/>
  <c r="K35" i="9"/>
  <c r="B35" i="9"/>
  <c r="O34" i="9"/>
  <c r="N34" i="9"/>
  <c r="M34" i="9"/>
  <c r="L34" i="9"/>
  <c r="K34" i="9"/>
  <c r="B34" i="9"/>
  <c r="O33" i="9"/>
  <c r="N33" i="9"/>
  <c r="M33" i="9"/>
  <c r="L33" i="9"/>
  <c r="K33" i="9"/>
  <c r="B33" i="9"/>
  <c r="O32" i="9"/>
  <c r="N32" i="9"/>
  <c r="M32" i="9"/>
  <c r="L32" i="9"/>
  <c r="K32" i="9"/>
  <c r="B32" i="9"/>
  <c r="O31" i="9"/>
  <c r="N31" i="9"/>
  <c r="M31" i="9"/>
  <c r="L31" i="9"/>
  <c r="K31" i="9"/>
  <c r="B31" i="9"/>
  <c r="O30" i="9"/>
  <c r="N30" i="9"/>
  <c r="M30" i="9"/>
  <c r="L30" i="9"/>
  <c r="K30" i="9"/>
  <c r="B30" i="9"/>
  <c r="O29" i="9"/>
  <c r="N29" i="9"/>
  <c r="M29" i="9"/>
  <c r="L29" i="9"/>
  <c r="K29" i="9"/>
  <c r="B29" i="9"/>
  <c r="O28" i="9"/>
  <c r="N28" i="9"/>
  <c r="M28" i="9"/>
  <c r="L28" i="9"/>
  <c r="K28" i="9"/>
  <c r="B28" i="9"/>
  <c r="O27" i="9"/>
  <c r="N27" i="9"/>
  <c r="M27" i="9"/>
  <c r="L27" i="9"/>
  <c r="K27" i="9"/>
  <c r="B27" i="9"/>
  <c r="O26" i="9"/>
  <c r="N26" i="9"/>
  <c r="M26" i="9"/>
  <c r="L26" i="9"/>
  <c r="K26" i="9"/>
  <c r="B26" i="9"/>
  <c r="O25" i="9"/>
  <c r="N25" i="9"/>
  <c r="M25" i="9"/>
  <c r="L25" i="9"/>
  <c r="K25" i="9"/>
  <c r="B25" i="9"/>
  <c r="O24" i="9"/>
  <c r="N24" i="9"/>
  <c r="M24" i="9"/>
  <c r="L24" i="9"/>
  <c r="K24" i="9"/>
  <c r="B24" i="9"/>
  <c r="O23" i="9"/>
  <c r="N23" i="9"/>
  <c r="M23" i="9"/>
  <c r="L23" i="9"/>
  <c r="K23" i="9"/>
  <c r="B23" i="9"/>
  <c r="O22" i="9"/>
  <c r="N22" i="9"/>
  <c r="M22" i="9"/>
  <c r="L22" i="9"/>
  <c r="K22" i="9"/>
  <c r="B22" i="9"/>
  <c r="O21" i="9"/>
  <c r="N21" i="9"/>
  <c r="M21" i="9"/>
  <c r="L21" i="9"/>
  <c r="K21" i="9"/>
  <c r="B21" i="9"/>
  <c r="O20" i="9"/>
  <c r="N20" i="9"/>
  <c r="M20" i="9"/>
  <c r="L20" i="9"/>
  <c r="K20" i="9"/>
  <c r="B20" i="9"/>
  <c r="O19" i="9"/>
  <c r="N19" i="9"/>
  <c r="M19" i="9"/>
  <c r="L19" i="9"/>
  <c r="K19" i="9"/>
  <c r="B19" i="9"/>
  <c r="O18" i="9"/>
  <c r="N18" i="9"/>
  <c r="M18" i="9"/>
  <c r="L18" i="9"/>
  <c r="K18" i="9"/>
  <c r="B18" i="9"/>
  <c r="O17" i="9"/>
  <c r="N17" i="9"/>
  <c r="M17" i="9"/>
  <c r="L17" i="9"/>
  <c r="K17" i="9"/>
  <c r="B17" i="9"/>
  <c r="O16" i="9"/>
  <c r="N16" i="9"/>
  <c r="M16" i="9"/>
  <c r="L16" i="9"/>
  <c r="K16" i="9"/>
  <c r="B16" i="9"/>
  <c r="O15" i="9"/>
  <c r="N15" i="9"/>
  <c r="M15" i="9"/>
  <c r="L15" i="9"/>
  <c r="K15" i="9"/>
  <c r="B15" i="9"/>
  <c r="O14" i="9"/>
  <c r="N14" i="9"/>
  <c r="M14" i="9"/>
  <c r="L14" i="9"/>
  <c r="K14" i="9"/>
  <c r="B14" i="9"/>
  <c r="O13" i="9"/>
  <c r="N13" i="9"/>
  <c r="M13" i="9"/>
  <c r="L13" i="9"/>
  <c r="K13" i="9"/>
  <c r="B13" i="9"/>
  <c r="O12" i="9"/>
  <c r="N12" i="9"/>
  <c r="M12" i="9"/>
  <c r="L12" i="9"/>
  <c r="K12" i="9"/>
  <c r="B12" i="9"/>
  <c r="O11" i="9"/>
  <c r="N11" i="9"/>
  <c r="M11" i="9"/>
  <c r="L11" i="9"/>
  <c r="K11" i="9"/>
  <c r="B11" i="9"/>
  <c r="O10" i="9"/>
  <c r="N10" i="9"/>
  <c r="M10" i="9"/>
  <c r="L10" i="9"/>
  <c r="K10" i="9"/>
  <c r="B10" i="9"/>
  <c r="O9" i="9"/>
  <c r="N9" i="9"/>
  <c r="M9" i="9"/>
  <c r="L9" i="9"/>
  <c r="K9" i="9"/>
  <c r="B9" i="9"/>
  <c r="O8" i="9"/>
  <c r="N8" i="9"/>
  <c r="M8" i="9"/>
  <c r="L8" i="9"/>
  <c r="K8" i="9"/>
  <c r="B8" i="9"/>
  <c r="K142" i="9" l="1"/>
  <c r="L349" i="9"/>
  <c r="K487" i="9"/>
  <c r="K832" i="9"/>
  <c r="L832" i="9"/>
  <c r="M73" i="9"/>
  <c r="M142" i="9"/>
  <c r="K418" i="9"/>
  <c r="M487" i="9"/>
  <c r="K763" i="9"/>
  <c r="M832" i="9"/>
  <c r="N142" i="9"/>
  <c r="O556" i="9"/>
  <c r="L763" i="9"/>
  <c r="O73" i="9"/>
  <c r="O142" i="9"/>
  <c r="M280" i="9"/>
  <c r="M349" i="9"/>
  <c r="M418" i="9"/>
  <c r="M763" i="9"/>
  <c r="K280" i="9"/>
  <c r="N418" i="9"/>
  <c r="N763" i="9"/>
  <c r="L487" i="9"/>
  <c r="O349" i="9"/>
  <c r="O418" i="9"/>
  <c r="L280" i="9"/>
  <c r="L556" i="9"/>
  <c r="M556" i="9"/>
  <c r="N280" i="9"/>
  <c r="J73" i="8" l="1"/>
  <c r="I73" i="8"/>
  <c r="N73" i="8" s="1"/>
  <c r="H73" i="8"/>
  <c r="M73" i="8" s="1"/>
  <c r="G73" i="8"/>
  <c r="L73" i="8" s="1"/>
  <c r="F73" i="8"/>
  <c r="K73" i="8" s="1"/>
  <c r="E73" i="8"/>
  <c r="O71" i="8"/>
  <c r="N71" i="8"/>
  <c r="M71" i="8"/>
  <c r="L71" i="8"/>
  <c r="K71" i="8"/>
  <c r="O70" i="8"/>
  <c r="N70" i="8"/>
  <c r="M70" i="8"/>
  <c r="L70" i="8"/>
  <c r="K70" i="8"/>
  <c r="O69" i="8"/>
  <c r="N69" i="8"/>
  <c r="M69" i="8"/>
  <c r="L69" i="8"/>
  <c r="K69" i="8"/>
  <c r="O68" i="8"/>
  <c r="N68" i="8"/>
  <c r="M68" i="8"/>
  <c r="L68" i="8"/>
  <c r="K68" i="8"/>
  <c r="O67" i="8"/>
  <c r="N67" i="8"/>
  <c r="M67" i="8"/>
  <c r="L67" i="8"/>
  <c r="K67" i="8"/>
  <c r="O66" i="8"/>
  <c r="N66" i="8"/>
  <c r="M66" i="8"/>
  <c r="L66" i="8"/>
  <c r="K66" i="8"/>
  <c r="O65" i="8"/>
  <c r="N65" i="8"/>
  <c r="M65" i="8"/>
  <c r="L65" i="8"/>
  <c r="K65" i="8"/>
  <c r="O64" i="8"/>
  <c r="N64" i="8"/>
  <c r="M64" i="8"/>
  <c r="L64" i="8"/>
  <c r="K64" i="8"/>
  <c r="O63" i="8"/>
  <c r="N63" i="8"/>
  <c r="M63" i="8"/>
  <c r="L63" i="8"/>
  <c r="K63" i="8"/>
  <c r="O62" i="8"/>
  <c r="N62" i="8"/>
  <c r="M62" i="8"/>
  <c r="L62" i="8"/>
  <c r="K62" i="8"/>
  <c r="O61" i="8"/>
  <c r="N61" i="8"/>
  <c r="M61" i="8"/>
  <c r="L61" i="8"/>
  <c r="K61" i="8"/>
  <c r="O60" i="8"/>
  <c r="N60" i="8"/>
  <c r="M60" i="8"/>
  <c r="L60" i="8"/>
  <c r="K60" i="8"/>
  <c r="O59" i="8"/>
  <c r="N59" i="8"/>
  <c r="M59" i="8"/>
  <c r="L59" i="8"/>
  <c r="K59" i="8"/>
  <c r="O58" i="8"/>
  <c r="N58" i="8"/>
  <c r="M58" i="8"/>
  <c r="L58" i="8"/>
  <c r="K58" i="8"/>
  <c r="O57" i="8"/>
  <c r="N57" i="8"/>
  <c r="M57" i="8"/>
  <c r="L57" i="8"/>
  <c r="K57" i="8"/>
  <c r="O56" i="8"/>
  <c r="N56" i="8"/>
  <c r="M56" i="8"/>
  <c r="L56" i="8"/>
  <c r="K56" i="8"/>
  <c r="O55" i="8"/>
  <c r="N55" i="8"/>
  <c r="M55" i="8"/>
  <c r="L55" i="8"/>
  <c r="K55" i="8"/>
  <c r="O54" i="8"/>
  <c r="N54" i="8"/>
  <c r="M54" i="8"/>
  <c r="L54" i="8"/>
  <c r="K54" i="8"/>
  <c r="O53" i="8"/>
  <c r="N53" i="8"/>
  <c r="M53" i="8"/>
  <c r="L53" i="8"/>
  <c r="K53" i="8"/>
  <c r="O52" i="8"/>
  <c r="N52" i="8"/>
  <c r="M52" i="8"/>
  <c r="L52" i="8"/>
  <c r="K52" i="8"/>
  <c r="O51" i="8"/>
  <c r="N51" i="8"/>
  <c r="M51" i="8"/>
  <c r="L51" i="8"/>
  <c r="K51" i="8"/>
  <c r="O50" i="8"/>
  <c r="N50" i="8"/>
  <c r="M50" i="8"/>
  <c r="L50" i="8"/>
  <c r="K50" i="8"/>
  <c r="O49" i="8"/>
  <c r="N49" i="8"/>
  <c r="M49" i="8"/>
  <c r="L49" i="8"/>
  <c r="K49" i="8"/>
  <c r="O48" i="8"/>
  <c r="N48" i="8"/>
  <c r="M48" i="8"/>
  <c r="L48" i="8"/>
  <c r="K48" i="8"/>
  <c r="O47" i="8"/>
  <c r="N47" i="8"/>
  <c r="M47" i="8"/>
  <c r="L47" i="8"/>
  <c r="K47" i="8"/>
  <c r="O46" i="8"/>
  <c r="N46" i="8"/>
  <c r="M46" i="8"/>
  <c r="L46" i="8"/>
  <c r="K46" i="8"/>
  <c r="O45" i="8"/>
  <c r="N45" i="8"/>
  <c r="M45" i="8"/>
  <c r="L45" i="8"/>
  <c r="K45" i="8"/>
  <c r="O44" i="8"/>
  <c r="N44" i="8"/>
  <c r="M44" i="8"/>
  <c r="L44" i="8"/>
  <c r="K44" i="8"/>
  <c r="O43" i="8"/>
  <c r="N43" i="8"/>
  <c r="M43" i="8"/>
  <c r="L43" i="8"/>
  <c r="K43" i="8"/>
  <c r="O42" i="8"/>
  <c r="N42" i="8"/>
  <c r="M42" i="8"/>
  <c r="L42" i="8"/>
  <c r="K42" i="8"/>
  <c r="O41" i="8"/>
  <c r="N41" i="8"/>
  <c r="M41" i="8"/>
  <c r="L41" i="8"/>
  <c r="K41" i="8"/>
  <c r="O40" i="8"/>
  <c r="N40" i="8"/>
  <c r="M40" i="8"/>
  <c r="L40" i="8"/>
  <c r="K40" i="8"/>
  <c r="O39" i="8"/>
  <c r="N39" i="8"/>
  <c r="M39" i="8"/>
  <c r="L39" i="8"/>
  <c r="K39" i="8"/>
  <c r="O38" i="8"/>
  <c r="N38" i="8"/>
  <c r="M38" i="8"/>
  <c r="L38" i="8"/>
  <c r="K38" i="8"/>
  <c r="O37" i="8"/>
  <c r="N37" i="8"/>
  <c r="M37" i="8"/>
  <c r="L37" i="8"/>
  <c r="K37" i="8"/>
  <c r="O36" i="8"/>
  <c r="N36" i="8"/>
  <c r="M36" i="8"/>
  <c r="L36" i="8"/>
  <c r="K36" i="8"/>
  <c r="O35" i="8"/>
  <c r="N35" i="8"/>
  <c r="M35" i="8"/>
  <c r="L35" i="8"/>
  <c r="K35" i="8"/>
  <c r="O34" i="8"/>
  <c r="N34" i="8"/>
  <c r="M34" i="8"/>
  <c r="L34" i="8"/>
  <c r="K34" i="8"/>
  <c r="O33" i="8"/>
  <c r="N33" i="8"/>
  <c r="M33" i="8"/>
  <c r="L33" i="8"/>
  <c r="K33" i="8"/>
  <c r="O32" i="8"/>
  <c r="N32" i="8"/>
  <c r="M32" i="8"/>
  <c r="L32" i="8"/>
  <c r="K32" i="8"/>
  <c r="O31" i="8"/>
  <c r="N31" i="8"/>
  <c r="M31" i="8"/>
  <c r="L31" i="8"/>
  <c r="K31" i="8"/>
  <c r="O30" i="8"/>
  <c r="N30" i="8"/>
  <c r="M30" i="8"/>
  <c r="L30" i="8"/>
  <c r="K30" i="8"/>
  <c r="O29" i="8"/>
  <c r="N29" i="8"/>
  <c r="M29" i="8"/>
  <c r="L29" i="8"/>
  <c r="K29" i="8"/>
  <c r="O28" i="8"/>
  <c r="N28" i="8"/>
  <c r="M28" i="8"/>
  <c r="L28" i="8"/>
  <c r="K28" i="8"/>
  <c r="O27" i="8"/>
  <c r="N27" i="8"/>
  <c r="M27" i="8"/>
  <c r="L27" i="8"/>
  <c r="K27" i="8"/>
  <c r="O26" i="8"/>
  <c r="N26" i="8"/>
  <c r="M26" i="8"/>
  <c r="L26" i="8"/>
  <c r="K26" i="8"/>
  <c r="O25" i="8"/>
  <c r="N25" i="8"/>
  <c r="M25" i="8"/>
  <c r="L25" i="8"/>
  <c r="K25" i="8"/>
  <c r="O24" i="8"/>
  <c r="N24" i="8"/>
  <c r="M24" i="8"/>
  <c r="L24" i="8"/>
  <c r="K24" i="8"/>
  <c r="O23" i="8"/>
  <c r="N23" i="8"/>
  <c r="M23" i="8"/>
  <c r="L23" i="8"/>
  <c r="K23" i="8"/>
  <c r="O22" i="8"/>
  <c r="N22" i="8"/>
  <c r="M22" i="8"/>
  <c r="L22" i="8"/>
  <c r="K22" i="8"/>
  <c r="O21" i="8"/>
  <c r="N21" i="8"/>
  <c r="M21" i="8"/>
  <c r="L21" i="8"/>
  <c r="K21" i="8"/>
  <c r="O20" i="8"/>
  <c r="N20" i="8"/>
  <c r="M20" i="8"/>
  <c r="L20" i="8"/>
  <c r="K20" i="8"/>
  <c r="O19" i="8"/>
  <c r="N19" i="8"/>
  <c r="M19" i="8"/>
  <c r="L19" i="8"/>
  <c r="K19" i="8"/>
  <c r="O18" i="8"/>
  <c r="N18" i="8"/>
  <c r="M18" i="8"/>
  <c r="L18" i="8"/>
  <c r="K18" i="8"/>
  <c r="O17" i="8"/>
  <c r="N17" i="8"/>
  <c r="M17" i="8"/>
  <c r="L17" i="8"/>
  <c r="K17" i="8"/>
  <c r="O16" i="8"/>
  <c r="N16" i="8"/>
  <c r="M16" i="8"/>
  <c r="L16" i="8"/>
  <c r="K16" i="8"/>
  <c r="O15" i="8"/>
  <c r="N15" i="8"/>
  <c r="M15" i="8"/>
  <c r="L15" i="8"/>
  <c r="K15" i="8"/>
  <c r="O14" i="8"/>
  <c r="N14" i="8"/>
  <c r="M14" i="8"/>
  <c r="L14" i="8"/>
  <c r="K14" i="8"/>
  <c r="O13" i="8"/>
  <c r="N13" i="8"/>
  <c r="M13" i="8"/>
  <c r="L13" i="8"/>
  <c r="K13" i="8"/>
  <c r="O12" i="8"/>
  <c r="N12" i="8"/>
  <c r="M12" i="8"/>
  <c r="L12" i="8"/>
  <c r="K12" i="8"/>
  <c r="O11" i="8"/>
  <c r="N11" i="8"/>
  <c r="M11" i="8"/>
  <c r="L11" i="8"/>
  <c r="K11" i="8"/>
  <c r="O10" i="8"/>
  <c r="N10" i="8"/>
  <c r="M10" i="8"/>
  <c r="L10" i="8"/>
  <c r="K10" i="8"/>
  <c r="O9" i="8"/>
  <c r="N9" i="8"/>
  <c r="M9" i="8"/>
  <c r="L9" i="8"/>
  <c r="K9" i="8"/>
  <c r="O8" i="8"/>
  <c r="N8" i="8"/>
  <c r="M8" i="8"/>
  <c r="L8" i="8"/>
  <c r="K8" i="8"/>
  <c r="DF45" i="7"/>
  <c r="DE45" i="7"/>
  <c r="CH45" i="7"/>
  <c r="AT45" i="7"/>
  <c r="AS45" i="7"/>
  <c r="V45" i="7"/>
  <c r="EA44" i="7"/>
  <c r="EA45" i="7" s="1"/>
  <c r="DZ44" i="7"/>
  <c r="DZ45" i="7" s="1"/>
  <c r="DY44" i="7"/>
  <c r="DY45" i="7" s="1"/>
  <c r="DX44" i="7"/>
  <c r="DX45" i="7" s="1"/>
  <c r="DW44" i="7"/>
  <c r="DW45" i="7" s="1"/>
  <c r="DV44" i="7"/>
  <c r="DV45" i="7" s="1"/>
  <c r="DU44" i="7"/>
  <c r="DU45" i="7" s="1"/>
  <c r="DT44" i="7"/>
  <c r="DT45" i="7" s="1"/>
  <c r="DS44" i="7"/>
  <c r="DS45" i="7" s="1"/>
  <c r="DR44" i="7"/>
  <c r="DR45" i="7" s="1"/>
  <c r="DQ44" i="7"/>
  <c r="DQ45" i="7" s="1"/>
  <c r="DP44" i="7"/>
  <c r="DP45" i="7" s="1"/>
  <c r="DO44" i="7"/>
  <c r="DO45" i="7" s="1"/>
  <c r="DN44" i="7"/>
  <c r="DN45" i="7" s="1"/>
  <c r="DM44" i="7"/>
  <c r="DM45" i="7" s="1"/>
  <c r="DL44" i="7"/>
  <c r="DL45" i="7" s="1"/>
  <c r="DK44" i="7"/>
  <c r="DK45" i="7" s="1"/>
  <c r="DJ44" i="7"/>
  <c r="DJ45" i="7" s="1"/>
  <c r="DI44" i="7"/>
  <c r="DI45" i="7" s="1"/>
  <c r="DH44" i="7"/>
  <c r="DH45" i="7" s="1"/>
  <c r="DG44" i="7"/>
  <c r="DG45" i="7" s="1"/>
  <c r="DF44" i="7"/>
  <c r="DE44" i="7"/>
  <c r="DD44" i="7"/>
  <c r="DD45" i="7" s="1"/>
  <c r="DC44" i="7"/>
  <c r="DC45" i="7" s="1"/>
  <c r="DB44" i="7"/>
  <c r="DB45" i="7" s="1"/>
  <c r="DA44" i="7"/>
  <c r="DA45" i="7" s="1"/>
  <c r="CZ44" i="7"/>
  <c r="CZ45" i="7" s="1"/>
  <c r="CY44" i="7"/>
  <c r="CY45" i="7" s="1"/>
  <c r="CX44" i="7"/>
  <c r="CX45" i="7" s="1"/>
  <c r="CW44" i="7"/>
  <c r="CW45" i="7" s="1"/>
  <c r="CV44" i="7"/>
  <c r="CV45" i="7" s="1"/>
  <c r="CU44" i="7"/>
  <c r="CU45" i="7" s="1"/>
  <c r="CT44" i="7"/>
  <c r="CT45" i="7" s="1"/>
  <c r="CS44" i="7"/>
  <c r="CS45" i="7" s="1"/>
  <c r="CR44" i="7"/>
  <c r="CR45" i="7" s="1"/>
  <c r="CQ44" i="7"/>
  <c r="CQ45" i="7" s="1"/>
  <c r="CP44" i="7"/>
  <c r="CP45" i="7" s="1"/>
  <c r="CO44" i="7"/>
  <c r="CO45" i="7" s="1"/>
  <c r="CN44" i="7"/>
  <c r="CN45" i="7" s="1"/>
  <c r="CM44" i="7"/>
  <c r="CM45" i="7" s="1"/>
  <c r="CL44" i="7"/>
  <c r="CL45" i="7" s="1"/>
  <c r="CK44" i="7"/>
  <c r="CK45" i="7" s="1"/>
  <c r="CJ44" i="7"/>
  <c r="CJ45" i="7" s="1"/>
  <c r="CI44" i="7"/>
  <c r="CI45" i="7" s="1"/>
  <c r="CH44" i="7"/>
  <c r="CG44" i="7"/>
  <c r="CG45" i="7" s="1"/>
  <c r="CF44" i="7"/>
  <c r="CF45" i="7" s="1"/>
  <c r="CE44" i="7"/>
  <c r="CE45" i="7" s="1"/>
  <c r="CD44" i="7"/>
  <c r="CD45" i="7" s="1"/>
  <c r="CC44" i="7"/>
  <c r="CC45" i="7" s="1"/>
  <c r="CB44" i="7"/>
  <c r="CB45" i="7" s="1"/>
  <c r="CA44" i="7"/>
  <c r="CA45" i="7" s="1"/>
  <c r="BZ44" i="7"/>
  <c r="BZ45" i="7" s="1"/>
  <c r="BY44" i="7"/>
  <c r="BY45" i="7" s="1"/>
  <c r="BX44" i="7"/>
  <c r="BX45" i="7" s="1"/>
  <c r="BW44" i="7"/>
  <c r="BW45" i="7" s="1"/>
  <c r="BV44" i="7"/>
  <c r="BV45" i="7" s="1"/>
  <c r="BU44" i="7"/>
  <c r="BU45" i="7" s="1"/>
  <c r="BT44" i="7"/>
  <c r="BT45" i="7" s="1"/>
  <c r="BS44" i="7"/>
  <c r="BS45" i="7" s="1"/>
  <c r="BR44" i="7"/>
  <c r="BR45" i="7" s="1"/>
  <c r="BQ44" i="7"/>
  <c r="BQ45" i="7" s="1"/>
  <c r="BP44" i="7"/>
  <c r="BP45" i="7" s="1"/>
  <c r="BO44" i="7"/>
  <c r="BO45" i="7" s="1"/>
  <c r="BN44" i="7"/>
  <c r="BN45" i="7" s="1"/>
  <c r="BM44" i="7"/>
  <c r="BM45" i="7" s="1"/>
  <c r="BL44" i="7"/>
  <c r="BL45" i="7" s="1"/>
  <c r="BK44" i="7"/>
  <c r="BK45" i="7" s="1"/>
  <c r="BJ44" i="7"/>
  <c r="BJ45" i="7" s="1"/>
  <c r="BI44" i="7"/>
  <c r="BI45" i="7" s="1"/>
  <c r="BH44" i="7"/>
  <c r="BH45" i="7" s="1"/>
  <c r="BG44" i="7"/>
  <c r="BG45" i="7" s="1"/>
  <c r="BF44" i="7"/>
  <c r="BF45" i="7" s="1"/>
  <c r="BE44" i="7"/>
  <c r="BE45" i="7" s="1"/>
  <c r="BD44" i="7"/>
  <c r="BD45" i="7" s="1"/>
  <c r="BC44" i="7"/>
  <c r="BC45" i="7" s="1"/>
  <c r="BB44" i="7"/>
  <c r="BB45" i="7" s="1"/>
  <c r="BA44" i="7"/>
  <c r="BA45" i="7" s="1"/>
  <c r="AZ44" i="7"/>
  <c r="AZ45" i="7" s="1"/>
  <c r="AY44" i="7"/>
  <c r="AY45" i="7" s="1"/>
  <c r="AX44" i="7"/>
  <c r="AX45" i="7" s="1"/>
  <c r="AW44" i="7"/>
  <c r="AW45" i="7" s="1"/>
  <c r="AV44" i="7"/>
  <c r="AV45" i="7" s="1"/>
  <c r="AU44" i="7"/>
  <c r="AU45" i="7" s="1"/>
  <c r="AT44" i="7"/>
  <c r="AS44" i="7"/>
  <c r="AR44" i="7"/>
  <c r="AR45" i="7" s="1"/>
  <c r="AQ44" i="7"/>
  <c r="AQ45" i="7" s="1"/>
  <c r="AP44" i="7"/>
  <c r="AP45" i="7" s="1"/>
  <c r="AO44" i="7"/>
  <c r="AO45" i="7" s="1"/>
  <c r="AN44" i="7"/>
  <c r="AN45" i="7" s="1"/>
  <c r="AM44" i="7"/>
  <c r="AM45" i="7" s="1"/>
  <c r="AL44" i="7"/>
  <c r="AL45" i="7" s="1"/>
  <c r="AK44" i="7"/>
  <c r="AK45" i="7" s="1"/>
  <c r="AJ44" i="7"/>
  <c r="AJ45" i="7" s="1"/>
  <c r="AI44" i="7"/>
  <c r="AI45" i="7" s="1"/>
  <c r="AH44" i="7"/>
  <c r="AH45" i="7" s="1"/>
  <c r="AG44" i="7"/>
  <c r="AG45" i="7" s="1"/>
  <c r="AF44" i="7"/>
  <c r="AF45" i="7" s="1"/>
  <c r="AE44" i="7"/>
  <c r="AE45" i="7" s="1"/>
  <c r="AD44" i="7"/>
  <c r="AD45" i="7" s="1"/>
  <c r="AC44" i="7"/>
  <c r="AC45" i="7" s="1"/>
  <c r="AB44" i="7"/>
  <c r="AB45" i="7" s="1"/>
  <c r="AA44" i="7"/>
  <c r="AA45" i="7" s="1"/>
  <c r="Z44" i="7"/>
  <c r="Z45" i="7" s="1"/>
  <c r="Y44" i="7"/>
  <c r="Y45" i="7" s="1"/>
  <c r="X44" i="7"/>
  <c r="X45" i="7" s="1"/>
  <c r="W44" i="7"/>
  <c r="W45" i="7" s="1"/>
  <c r="V44" i="7"/>
  <c r="U44" i="7"/>
  <c r="U45" i="7" s="1"/>
  <c r="T44" i="7"/>
  <c r="T45" i="7" s="1"/>
  <c r="S44" i="7"/>
  <c r="S45" i="7" s="1"/>
  <c r="R44" i="7"/>
  <c r="R45" i="7" s="1"/>
  <c r="Q44" i="7"/>
  <c r="Q45" i="7" s="1"/>
  <c r="P44" i="7"/>
  <c r="P45" i="7" s="1"/>
  <c r="O44" i="7"/>
  <c r="O45" i="7" s="1"/>
  <c r="N44" i="7"/>
  <c r="N45" i="7" s="1"/>
  <c r="M44" i="7"/>
  <c r="M45" i="7" s="1"/>
  <c r="L44" i="7"/>
  <c r="L45" i="7" s="1"/>
  <c r="K44" i="7"/>
  <c r="K45" i="7" s="1"/>
  <c r="J44" i="7"/>
  <c r="J45" i="7" s="1"/>
  <c r="I44" i="7"/>
  <c r="I45" i="7" s="1"/>
  <c r="H44" i="7"/>
  <c r="H45" i="7" s="1"/>
  <c r="G44" i="7"/>
  <c r="G45" i="7" s="1"/>
  <c r="F44" i="7"/>
  <c r="F45" i="7" s="1"/>
  <c r="E44" i="7"/>
  <c r="E45" i="7" s="1"/>
  <c r="D44" i="7"/>
  <c r="D45" i="7" s="1"/>
  <c r="C44" i="7"/>
  <c r="C45" i="7" s="1"/>
  <c r="B44" i="7"/>
  <c r="B45" i="7" s="1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DT27" i="7"/>
  <c r="DS27" i="7"/>
  <c r="CV27" i="7"/>
  <c r="BH27" i="7"/>
  <c r="BG27" i="7"/>
  <c r="AJ27" i="7"/>
  <c r="EA23" i="7"/>
  <c r="EA27" i="7" s="1"/>
  <c r="DZ23" i="7"/>
  <c r="DZ27" i="7" s="1"/>
  <c r="DY23" i="7"/>
  <c r="DY27" i="7" s="1"/>
  <c r="DX23" i="7"/>
  <c r="DX27" i="7" s="1"/>
  <c r="DW23" i="7"/>
  <c r="DW27" i="7" s="1"/>
  <c r="DV23" i="7"/>
  <c r="DV27" i="7" s="1"/>
  <c r="DU23" i="7"/>
  <c r="DU27" i="7" s="1"/>
  <c r="DT23" i="7"/>
  <c r="DS23" i="7"/>
  <c r="DR23" i="7"/>
  <c r="DR27" i="7" s="1"/>
  <c r="DQ23" i="7"/>
  <c r="DQ27" i="7" s="1"/>
  <c r="DP23" i="7"/>
  <c r="DP27" i="7" s="1"/>
  <c r="DO23" i="7"/>
  <c r="DO27" i="7" s="1"/>
  <c r="DN23" i="7"/>
  <c r="DN27" i="7" s="1"/>
  <c r="DM23" i="7"/>
  <c r="DM27" i="7" s="1"/>
  <c r="DL23" i="7"/>
  <c r="DL27" i="7" s="1"/>
  <c r="DK23" i="7"/>
  <c r="DK27" i="7" s="1"/>
  <c r="DJ23" i="7"/>
  <c r="DJ27" i="7" s="1"/>
  <c r="DI23" i="7"/>
  <c r="DI27" i="7" s="1"/>
  <c r="DH23" i="7"/>
  <c r="DH27" i="7" s="1"/>
  <c r="DG23" i="7"/>
  <c r="DG27" i="7" s="1"/>
  <c r="DF23" i="7"/>
  <c r="DF27" i="7" s="1"/>
  <c r="DE23" i="7"/>
  <c r="DE27" i="7" s="1"/>
  <c r="DD23" i="7"/>
  <c r="DD27" i="7" s="1"/>
  <c r="DC23" i="7"/>
  <c r="DC27" i="7" s="1"/>
  <c r="DB23" i="7"/>
  <c r="DB27" i="7" s="1"/>
  <c r="DA23" i="7"/>
  <c r="DA27" i="7" s="1"/>
  <c r="CZ23" i="7"/>
  <c r="CZ27" i="7" s="1"/>
  <c r="CY23" i="7"/>
  <c r="CY27" i="7" s="1"/>
  <c r="CX23" i="7"/>
  <c r="CX27" i="7" s="1"/>
  <c r="CW23" i="7"/>
  <c r="CW27" i="7" s="1"/>
  <c r="CV23" i="7"/>
  <c r="CU23" i="7"/>
  <c r="CU27" i="7" s="1"/>
  <c r="CT23" i="7"/>
  <c r="CT27" i="7" s="1"/>
  <c r="CS23" i="7"/>
  <c r="CS27" i="7" s="1"/>
  <c r="CR23" i="7"/>
  <c r="CR27" i="7" s="1"/>
  <c r="CQ23" i="7"/>
  <c r="CQ27" i="7" s="1"/>
  <c r="CP23" i="7"/>
  <c r="CP27" i="7" s="1"/>
  <c r="CO23" i="7"/>
  <c r="CO27" i="7" s="1"/>
  <c r="CN23" i="7"/>
  <c r="CN27" i="7" s="1"/>
  <c r="CM23" i="7"/>
  <c r="CM27" i="7" s="1"/>
  <c r="CL23" i="7"/>
  <c r="CL27" i="7" s="1"/>
  <c r="CK23" i="7"/>
  <c r="CK27" i="7" s="1"/>
  <c r="CJ23" i="7"/>
  <c r="CJ27" i="7" s="1"/>
  <c r="CI23" i="7"/>
  <c r="CI27" i="7" s="1"/>
  <c r="CH23" i="7"/>
  <c r="CH27" i="7" s="1"/>
  <c r="CG23" i="7"/>
  <c r="CG27" i="7" s="1"/>
  <c r="CF23" i="7"/>
  <c r="CF27" i="7" s="1"/>
  <c r="CE23" i="7"/>
  <c r="CE27" i="7" s="1"/>
  <c r="CD23" i="7"/>
  <c r="CD27" i="7" s="1"/>
  <c r="CC23" i="7"/>
  <c r="CC27" i="7" s="1"/>
  <c r="CB23" i="7"/>
  <c r="CB27" i="7" s="1"/>
  <c r="CA23" i="7"/>
  <c r="CA27" i="7" s="1"/>
  <c r="BZ23" i="7"/>
  <c r="BZ27" i="7" s="1"/>
  <c r="BY23" i="7"/>
  <c r="BY27" i="7" s="1"/>
  <c r="BX23" i="7"/>
  <c r="BX27" i="7" s="1"/>
  <c r="BW23" i="7"/>
  <c r="BW27" i="7" s="1"/>
  <c r="BV23" i="7"/>
  <c r="BV27" i="7" s="1"/>
  <c r="BU23" i="7"/>
  <c r="BU27" i="7" s="1"/>
  <c r="BT23" i="7"/>
  <c r="BT27" i="7" s="1"/>
  <c r="BS23" i="7"/>
  <c r="BS27" i="7" s="1"/>
  <c r="BR23" i="7"/>
  <c r="BR27" i="7" s="1"/>
  <c r="BQ23" i="7"/>
  <c r="BQ27" i="7" s="1"/>
  <c r="BP23" i="7"/>
  <c r="BP27" i="7" s="1"/>
  <c r="BO23" i="7"/>
  <c r="BO27" i="7" s="1"/>
  <c r="BN23" i="7"/>
  <c r="BN27" i="7" s="1"/>
  <c r="BM23" i="7"/>
  <c r="BM27" i="7" s="1"/>
  <c r="BL23" i="7"/>
  <c r="BL27" i="7" s="1"/>
  <c r="BK23" i="7"/>
  <c r="BK27" i="7" s="1"/>
  <c r="BJ23" i="7"/>
  <c r="BJ27" i="7" s="1"/>
  <c r="BI23" i="7"/>
  <c r="BI27" i="7" s="1"/>
  <c r="BH23" i="7"/>
  <c r="BG23" i="7"/>
  <c r="BF23" i="7"/>
  <c r="BF27" i="7" s="1"/>
  <c r="BE23" i="7"/>
  <c r="BE27" i="7" s="1"/>
  <c r="BD23" i="7"/>
  <c r="BD27" i="7" s="1"/>
  <c r="BC23" i="7"/>
  <c r="BC27" i="7" s="1"/>
  <c r="BB23" i="7"/>
  <c r="BB27" i="7" s="1"/>
  <c r="BA23" i="7"/>
  <c r="BA27" i="7" s="1"/>
  <c r="AZ23" i="7"/>
  <c r="AZ27" i="7" s="1"/>
  <c r="AY23" i="7"/>
  <c r="AY27" i="7" s="1"/>
  <c r="AX23" i="7"/>
  <c r="AX27" i="7" s="1"/>
  <c r="AW23" i="7"/>
  <c r="AW27" i="7" s="1"/>
  <c r="AV23" i="7"/>
  <c r="AV27" i="7" s="1"/>
  <c r="AU23" i="7"/>
  <c r="AU27" i="7" s="1"/>
  <c r="AT23" i="7"/>
  <c r="AT27" i="7" s="1"/>
  <c r="AS23" i="7"/>
  <c r="AS27" i="7" s="1"/>
  <c r="AR23" i="7"/>
  <c r="AR27" i="7" s="1"/>
  <c r="AQ23" i="7"/>
  <c r="AQ27" i="7" s="1"/>
  <c r="AP23" i="7"/>
  <c r="AP27" i="7" s="1"/>
  <c r="AO23" i="7"/>
  <c r="AO27" i="7" s="1"/>
  <c r="AN23" i="7"/>
  <c r="AN27" i="7" s="1"/>
  <c r="AM23" i="7"/>
  <c r="AM27" i="7" s="1"/>
  <c r="AL23" i="7"/>
  <c r="AL27" i="7" s="1"/>
  <c r="AK23" i="7"/>
  <c r="AK27" i="7" s="1"/>
  <c r="AJ23" i="7"/>
  <c r="AI23" i="7"/>
  <c r="AI27" i="7" s="1"/>
  <c r="AH23" i="7"/>
  <c r="AH27" i="7" s="1"/>
  <c r="AG23" i="7"/>
  <c r="AG27" i="7" s="1"/>
  <c r="AF23" i="7"/>
  <c r="AF27" i="7" s="1"/>
  <c r="AE23" i="7"/>
  <c r="AE27" i="7" s="1"/>
  <c r="AD23" i="7"/>
  <c r="AD27" i="7" s="1"/>
  <c r="AC23" i="7"/>
  <c r="AC27" i="7" s="1"/>
  <c r="AB23" i="7"/>
  <c r="AB27" i="7" s="1"/>
  <c r="AA23" i="7"/>
  <c r="AA27" i="7" s="1"/>
  <c r="Z23" i="7"/>
  <c r="Z27" i="7" s="1"/>
  <c r="Y23" i="7"/>
  <c r="Y27" i="7" s="1"/>
  <c r="X23" i="7"/>
  <c r="X27" i="7" s="1"/>
  <c r="W23" i="7"/>
  <c r="W27" i="7" s="1"/>
  <c r="V23" i="7"/>
  <c r="V27" i="7" s="1"/>
  <c r="U23" i="7"/>
  <c r="U27" i="7" s="1"/>
  <c r="T23" i="7"/>
  <c r="T27" i="7" s="1"/>
  <c r="S23" i="7"/>
  <c r="S27" i="7" s="1"/>
  <c r="R23" i="7"/>
  <c r="R27" i="7" s="1"/>
  <c r="Q23" i="7"/>
  <c r="Q27" i="7" s="1"/>
  <c r="P23" i="7"/>
  <c r="P27" i="7" s="1"/>
  <c r="O23" i="7"/>
  <c r="O27" i="7" s="1"/>
  <c r="N23" i="7"/>
  <c r="N27" i="7" s="1"/>
  <c r="M23" i="7"/>
  <c r="M27" i="7" s="1"/>
  <c r="L23" i="7"/>
  <c r="L27" i="7" s="1"/>
  <c r="K23" i="7"/>
  <c r="K27" i="7" s="1"/>
  <c r="J23" i="7"/>
  <c r="J27" i="7" s="1"/>
  <c r="I23" i="7"/>
  <c r="I27" i="7" s="1"/>
  <c r="H23" i="7"/>
  <c r="H27" i="7" s="1"/>
  <c r="G23" i="7"/>
  <c r="G27" i="7" s="1"/>
  <c r="F23" i="7"/>
  <c r="F27" i="7" s="1"/>
  <c r="E23" i="7"/>
  <c r="E27" i="7" s="1"/>
  <c r="D23" i="7"/>
  <c r="D27" i="7" s="1"/>
  <c r="C23" i="7"/>
  <c r="C27" i="7" s="1"/>
  <c r="B23" i="7"/>
  <c r="B27" i="7" s="1"/>
  <c r="O73" i="8" l="1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U149" i="4"/>
  <c r="T149" i="4"/>
  <c r="S149" i="4"/>
  <c r="R149" i="4"/>
  <c r="Q149" i="4"/>
  <c r="P149" i="4"/>
  <c r="K149" i="4"/>
  <c r="J149" i="4"/>
  <c r="I149" i="4"/>
  <c r="H149" i="4"/>
  <c r="G149" i="4"/>
  <c r="F149" i="4"/>
  <c r="E149" i="4"/>
  <c r="D149" i="4"/>
  <c r="C149" i="4"/>
  <c r="B149" i="4"/>
  <c r="U148" i="4"/>
  <c r="T148" i="4"/>
  <c r="S148" i="4"/>
  <c r="R148" i="4"/>
  <c r="Q148" i="4"/>
  <c r="P148" i="4"/>
  <c r="K148" i="4"/>
  <c r="J148" i="4"/>
  <c r="I148" i="4"/>
  <c r="H148" i="4"/>
  <c r="G148" i="4"/>
  <c r="F148" i="4"/>
  <c r="E148" i="4"/>
  <c r="D148" i="4"/>
  <c r="C148" i="4"/>
  <c r="B148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U142" i="4"/>
  <c r="T142" i="4"/>
  <c r="S142" i="4"/>
  <c r="R142" i="4"/>
  <c r="Q142" i="4"/>
  <c r="P142" i="4"/>
  <c r="K142" i="4"/>
  <c r="J142" i="4"/>
  <c r="I142" i="4"/>
  <c r="H142" i="4"/>
  <c r="G142" i="4"/>
  <c r="F142" i="4"/>
  <c r="E142" i="4"/>
  <c r="D142" i="4"/>
  <c r="C142" i="4"/>
  <c r="B142" i="4"/>
  <c r="U141" i="4"/>
  <c r="T141" i="4"/>
  <c r="S141" i="4"/>
  <c r="R141" i="4"/>
  <c r="Q141" i="4"/>
  <c r="P141" i="4"/>
  <c r="K141" i="4"/>
  <c r="J141" i="4"/>
  <c r="I141" i="4"/>
  <c r="H141" i="4"/>
  <c r="G141" i="4"/>
  <c r="F141" i="4"/>
  <c r="E141" i="4"/>
  <c r="D141" i="4"/>
  <c r="C141" i="4"/>
  <c r="B141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U132" i="4"/>
  <c r="T132" i="4"/>
  <c r="S132" i="4"/>
  <c r="R132" i="4"/>
  <c r="Q132" i="4"/>
  <c r="P132" i="4"/>
  <c r="K132" i="4"/>
  <c r="J132" i="4"/>
  <c r="I132" i="4"/>
  <c r="H132" i="4"/>
  <c r="G132" i="4"/>
  <c r="F132" i="4"/>
  <c r="E132" i="4"/>
  <c r="D132" i="4"/>
  <c r="C132" i="4"/>
  <c r="B132" i="4"/>
  <c r="U131" i="4"/>
  <c r="T131" i="4"/>
  <c r="S131" i="4"/>
  <c r="R131" i="4"/>
  <c r="Q131" i="4"/>
  <c r="P131" i="4"/>
  <c r="K131" i="4"/>
  <c r="J131" i="4"/>
  <c r="I131" i="4"/>
  <c r="H131" i="4"/>
  <c r="G131" i="4"/>
  <c r="F131" i="4"/>
  <c r="E131" i="4"/>
  <c r="D131" i="4"/>
  <c r="C131" i="4"/>
  <c r="B131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U125" i="4"/>
  <c r="T125" i="4"/>
  <c r="S125" i="4"/>
  <c r="R125" i="4"/>
  <c r="Q125" i="4"/>
  <c r="P125" i="4"/>
  <c r="K125" i="4"/>
  <c r="J125" i="4"/>
  <c r="I125" i="4"/>
  <c r="H125" i="4"/>
  <c r="G125" i="4"/>
  <c r="F125" i="4"/>
  <c r="E125" i="4"/>
  <c r="D125" i="4"/>
  <c r="C125" i="4"/>
  <c r="B125" i="4"/>
  <c r="U124" i="4"/>
  <c r="T124" i="4"/>
  <c r="S124" i="4"/>
  <c r="R124" i="4"/>
  <c r="Q124" i="4"/>
  <c r="P124" i="4"/>
  <c r="K124" i="4"/>
  <c r="J124" i="4"/>
  <c r="I124" i="4"/>
  <c r="H124" i="4"/>
  <c r="G124" i="4"/>
  <c r="F124" i="4"/>
  <c r="E124" i="4"/>
  <c r="D124" i="4"/>
  <c r="C124" i="4"/>
  <c r="B124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O100" i="4"/>
  <c r="O142" i="4" s="1"/>
  <c r="V99" i="4"/>
  <c r="V148" i="4" s="1"/>
  <c r="O99" i="4"/>
  <c r="O148" i="4" s="1"/>
  <c r="N99" i="4"/>
  <c r="N148" i="4" s="1"/>
  <c r="M99" i="4"/>
  <c r="M148" i="4" s="1"/>
  <c r="L99" i="4"/>
  <c r="L100" i="4" s="1"/>
  <c r="V91" i="4"/>
  <c r="O91" i="4"/>
  <c r="N91" i="4"/>
  <c r="M91" i="4"/>
  <c r="L91" i="4"/>
  <c r="M83" i="4"/>
  <c r="L83" i="4"/>
  <c r="V79" i="4"/>
  <c r="O79" i="4"/>
  <c r="V75" i="4"/>
  <c r="O75" i="4"/>
  <c r="N75" i="4"/>
  <c r="N79" i="4" s="1"/>
  <c r="M75" i="4"/>
  <c r="M79" i="4" s="1"/>
  <c r="L75" i="4"/>
  <c r="L79" i="4" s="1"/>
  <c r="V42" i="4"/>
  <c r="V131" i="4" s="1"/>
  <c r="O42" i="4"/>
  <c r="O43" i="4" s="1"/>
  <c r="N42" i="4"/>
  <c r="N43" i="4" s="1"/>
  <c r="M42" i="4"/>
  <c r="M43" i="4" s="1"/>
  <c r="L42" i="4"/>
  <c r="L43" i="4" s="1"/>
  <c r="V34" i="4"/>
  <c r="O34" i="4"/>
  <c r="N34" i="4"/>
  <c r="M34" i="4"/>
  <c r="L34" i="4"/>
  <c r="V18" i="4"/>
  <c r="V22" i="4" s="1"/>
  <c r="O18" i="4"/>
  <c r="O22" i="4" s="1"/>
  <c r="N18" i="4"/>
  <c r="N22" i="4" s="1"/>
  <c r="M18" i="4"/>
  <c r="M22" i="4" s="1"/>
  <c r="L18" i="4"/>
  <c r="L22" i="4" s="1"/>
  <c r="V43" i="4" l="1"/>
  <c r="V125" i="4" s="1"/>
  <c r="L124" i="4"/>
  <c r="M100" i="4"/>
  <c r="M149" i="4" s="1"/>
  <c r="L131" i="4"/>
  <c r="V124" i="4"/>
  <c r="N100" i="4"/>
  <c r="N149" i="4" s="1"/>
  <c r="L142" i="4"/>
  <c r="L149" i="4"/>
  <c r="L132" i="4"/>
  <c r="L125" i="4"/>
  <c r="M132" i="4"/>
  <c r="M125" i="4"/>
  <c r="N125" i="4"/>
  <c r="N132" i="4"/>
  <c r="O125" i="4"/>
  <c r="O132" i="4"/>
  <c r="N124" i="4"/>
  <c r="M131" i="4"/>
  <c r="V100" i="4"/>
  <c r="O124" i="4"/>
  <c r="N131" i="4"/>
  <c r="M141" i="4"/>
  <c r="L148" i="4"/>
  <c r="O149" i="4"/>
  <c r="M124" i="4"/>
  <c r="O131" i="4"/>
  <c r="N141" i="4"/>
  <c r="V141" i="4"/>
  <c r="N142" i="4"/>
  <c r="O141" i="4"/>
  <c r="L141" i="4"/>
  <c r="V132" i="4"/>
  <c r="M142" i="4" l="1"/>
  <c r="V142" i="4"/>
  <c r="V149" i="4"/>
  <c r="G31" i="3" l="1"/>
  <c r="M29" i="3"/>
  <c r="M31" i="3" s="1"/>
  <c r="K29" i="3"/>
  <c r="K31" i="3" s="1"/>
  <c r="J29" i="3"/>
  <c r="J31" i="3" s="1"/>
  <c r="H29" i="3"/>
  <c r="H31" i="3" s="1"/>
  <c r="F29" i="3"/>
  <c r="F31" i="3" s="1"/>
  <c r="E29" i="3"/>
  <c r="E31" i="3" s="1"/>
  <c r="D29" i="3"/>
  <c r="D31" i="3" s="1"/>
  <c r="B11" i="3"/>
  <c r="B29" i="3" s="1"/>
  <c r="B31" i="3" s="1"/>
  <c r="F44" i="2"/>
  <c r="F45" i="2" s="1"/>
  <c r="E44" i="2"/>
  <c r="E45" i="2" s="1"/>
  <c r="C44" i="2"/>
  <c r="C45" i="2" s="1"/>
  <c r="B44" i="2"/>
  <c r="B45" i="2" s="1"/>
  <c r="F36" i="2"/>
  <c r="E36" i="2"/>
  <c r="C36" i="2"/>
  <c r="B36" i="2"/>
  <c r="E27" i="2"/>
  <c r="C27" i="2"/>
  <c r="F23" i="2"/>
  <c r="F27" i="2" s="1"/>
  <c r="E23" i="2"/>
  <c r="C23" i="2"/>
  <c r="B23" i="2"/>
  <c r="B27" i="2" s="1"/>
</calcChain>
</file>

<file path=xl/sharedStrings.xml><?xml version="1.0" encoding="utf-8"?>
<sst xmlns="http://schemas.openxmlformats.org/spreadsheetml/2006/main" count="5422" uniqueCount="1359">
  <si>
    <t>Tafla 2 Rekstraryfirlit A hluta, landið allt</t>
  </si>
  <si>
    <t>Tafla 4 Framlög Jöfnunarsjóðs</t>
  </si>
  <si>
    <t>Tafla 5 Framlög Jöfnunarsjóðs vegna málefna fatlaðra</t>
  </si>
  <si>
    <t>Tafla 7 Skatttekjur aðalsjóðs (kr. á íbúa)</t>
  </si>
  <si>
    <t>Tafla 8 Rekstur málaflokka (kr. á íbúa)</t>
  </si>
  <si>
    <t>Tafla 16 Aldursskipting íbúanna eftir sveitarfélögum</t>
  </si>
  <si>
    <t>Höfuðborgarsvæðið</t>
  </si>
  <si>
    <t>Önnur</t>
  </si>
  <si>
    <t>Landið allt</t>
  </si>
  <si>
    <t>Reykjavíkurborg</t>
  </si>
  <si>
    <t>utan Reykjavíkurborgar</t>
  </si>
  <si>
    <t>sveitarfélög</t>
  </si>
  <si>
    <t>Íbúafjöldi</t>
  </si>
  <si>
    <t>A hluti</t>
  </si>
  <si>
    <t>A og B hluti</t>
  </si>
  <si>
    <t>Rekstrarreikningur (í þús.kr.)</t>
  </si>
  <si>
    <t>Skatttekjur án Jöfnunarsjóðs</t>
  </si>
  <si>
    <t>Framlag Jöfnunarsjóðs</t>
  </si>
  <si>
    <t>Þjónustutekjur og aðrar tekjur</t>
  </si>
  <si>
    <t>Tekjur</t>
  </si>
  <si>
    <t>Laun og launatengd gjöld</t>
  </si>
  <si>
    <t>Breyting lifeyrisskuldb.</t>
  </si>
  <si>
    <t>Annar rekstrarkostnaður</t>
  </si>
  <si>
    <t>Afskriftir</t>
  </si>
  <si>
    <t>Gjöld</t>
  </si>
  <si>
    <t>Rekstrarniðurst. fyrir fjárm.l. og óregl.l.</t>
  </si>
  <si>
    <t>Fjármunatekj. og (fjármagnsgj.)</t>
  </si>
  <si>
    <t>Rekstrarniðurstaða fyrir óreglulega liði</t>
  </si>
  <si>
    <t>Óreglulegir liðir</t>
  </si>
  <si>
    <t>Rekstrarniðurstaða eftir óreglulega liði</t>
  </si>
  <si>
    <t>Efnahagsreikningur (í þús.kr.)</t>
  </si>
  <si>
    <t>Varanlegir rekstrarfjármunir</t>
  </si>
  <si>
    <t>Áhættufjármunir og langtímakröfur</t>
  </si>
  <si>
    <t>Fastafjármunir</t>
  </si>
  <si>
    <t>Veltufjármunir</t>
  </si>
  <si>
    <t>Eignir</t>
  </si>
  <si>
    <t>Eigið fé</t>
  </si>
  <si>
    <t>Skuldbindingar</t>
  </si>
  <si>
    <t>Langtímaskuldir</t>
  </si>
  <si>
    <t>Skammtímaskuldir</t>
  </si>
  <si>
    <t>Skuldir án skuldbindinga</t>
  </si>
  <si>
    <t>Skuldir og skuldbindingar</t>
  </si>
  <si>
    <t>Skuldir og eigið fé</t>
  </si>
  <si>
    <t>Sjóðstreymi (í þús.kr.)</t>
  </si>
  <si>
    <t>Rekstrarniðurstaða</t>
  </si>
  <si>
    <t>Liðir sem hafa ekki áhrif á fjárstr.</t>
  </si>
  <si>
    <t>Veltufé frá rekstri</t>
  </si>
  <si>
    <t>Br. á rekstrart. eignum og skuldum</t>
  </si>
  <si>
    <t>Handbært fé frá rekstri</t>
  </si>
  <si>
    <t>Fjárfestingarhreyfingar</t>
  </si>
  <si>
    <t>Fjármögnunarhreyfingar</t>
  </si>
  <si>
    <t>Hækkun (lækkun) á handbæru fé</t>
  </si>
  <si>
    <t>Heildar-</t>
  </si>
  <si>
    <t>Laun og</t>
  </si>
  <si>
    <t>Breyting</t>
  </si>
  <si>
    <t>Annar</t>
  </si>
  <si>
    <t>Fjármunatekj./</t>
  </si>
  <si>
    <t>Óreglulegir</t>
  </si>
  <si>
    <t>tekjur</t>
  </si>
  <si>
    <t>launat. gjöld</t>
  </si>
  <si>
    <t>lífeyrisskuldb.</t>
  </si>
  <si>
    <t>rekstrarkostn.</t>
  </si>
  <si>
    <t>samtals</t>
  </si>
  <si>
    <t>(fjármagnsgj.)</t>
  </si>
  <si>
    <t>liðir</t>
  </si>
  <si>
    <t>Niðurstaða</t>
  </si>
  <si>
    <t>í þús. kr.</t>
  </si>
  <si>
    <t>Útsvar</t>
  </si>
  <si>
    <t>Fasteignaskattur</t>
  </si>
  <si>
    <t>Framlög úr Jöfnunarsjóði</t>
  </si>
  <si>
    <t>Skatttekjur</t>
  </si>
  <si>
    <t>Félagsþjónusta</t>
  </si>
  <si>
    <t>Heilbrigðismál</t>
  </si>
  <si>
    <t>Fræðslu- og uppeldismál</t>
  </si>
  <si>
    <t>Menningarmál</t>
  </si>
  <si>
    <t>Æskulýðs- og íþróttamál</t>
  </si>
  <si>
    <t>Brunamál og almannavarnir</t>
  </si>
  <si>
    <t>Hreinlætismál</t>
  </si>
  <si>
    <t>Skipulags- og byggingamál</t>
  </si>
  <si>
    <t>Umferðar- og samgöngumál</t>
  </si>
  <si>
    <t>Umhverfismál</t>
  </si>
  <si>
    <t>Atvinnumál</t>
  </si>
  <si>
    <t>Framlög til B-hluta fyrirtækja</t>
  </si>
  <si>
    <t>Sameiginlegur kostnaður</t>
  </si>
  <si>
    <t>Breyting lífeyrisskuldbindinga</t>
  </si>
  <si>
    <t>Óvenjulegir liðir</t>
  </si>
  <si>
    <t>Fjármagnsliðir</t>
  </si>
  <si>
    <t>Aðalsjóður</t>
  </si>
  <si>
    <t>Aðrir sjóðir A-hluta og milliviðsk.</t>
  </si>
  <si>
    <t>Rekstur A hluta samtals</t>
  </si>
  <si>
    <t>Rekstrarreikningur ( A hluti )</t>
  </si>
  <si>
    <t>Í þús kr. á verðlagi hvers árs</t>
  </si>
  <si>
    <t>Efnahagsreikningur ( A hluti )</t>
  </si>
  <si>
    <t>Sjóðstreymisyfirlit ( A hluti )</t>
  </si>
  <si>
    <t>í þús kr. á verðlagi hvers árs</t>
  </si>
  <si>
    <t>Rekstrarreikningur ( A og B hluti )</t>
  </si>
  <si>
    <t>Efnahagsreikningur ( A og B hluti )</t>
  </si>
  <si>
    <t>Sjóðstreymisyfirlit ( A og B hluti )</t>
  </si>
  <si>
    <t>Lykiltölur ( A hluti )</t>
  </si>
  <si>
    <t>íbúafjöldi</t>
  </si>
  <si>
    <t>Í hlutfalli við tekjur</t>
  </si>
  <si>
    <t>Laun, launatengd gjöld og br.lífs.skb.</t>
  </si>
  <si>
    <t>Krónur á íbúa</t>
  </si>
  <si>
    <t>Veltufjárhlutfall</t>
  </si>
  <si>
    <t>Lykiltölur ( A og B hluti )</t>
  </si>
  <si>
    <t>Fasteigna-</t>
  </si>
  <si>
    <t>nemenda</t>
  </si>
  <si>
    <t>Samtals</t>
  </si>
  <si>
    <t>Kópavogsbær</t>
  </si>
  <si>
    <t>Seltjarnarnesbær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</si>
  <si>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</si>
  <si>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</si>
  <si>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</si>
  <si>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</si>
  <si>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</si>
  <si>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</si>
  <si>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Sveitarfélagið Vogar</t>
  </si>
  <si>
    <t>Suðurnesjabær</t>
  </si>
  <si>
    <t>Akraneskaupstaður</t>
  </si>
  <si>
    <t>Skorradalshreppur</t>
  </si>
  <si>
    <t>Hvalfjarðarsveit</t>
  </si>
  <si>
    <t>Borgarbyggð</t>
  </si>
  <si>
    <t>Grundarfjarðarbær</t>
  </si>
  <si>
    <t>Eyja- og Miklaholtshreppur</t>
  </si>
  <si>
    <t>Snæfellsbær</t>
  </si>
  <si>
    <t>Dalabyggð</t>
  </si>
  <si>
    <t>Bolungarvíkurkaupstaður</t>
  </si>
  <si>
    <t>Ísafjarðarbær</t>
  </si>
  <si>
    <t>Reykhólahreppur</t>
  </si>
  <si>
    <t>Tálknafjarðarhreppur</t>
  </si>
  <si>
    <t>Vesturbyggð</t>
  </si>
  <si>
    <t>Súðavíkurhreppur</t>
  </si>
  <si>
    <t>Árneshreppur</t>
  </si>
  <si>
    <t>Kaldrananeshreppur</t>
  </si>
  <si>
    <t>Strandabyggð</t>
  </si>
  <si>
    <t>Húnaþing vestra</t>
  </si>
  <si>
    <t>Sveitarfélagið Skagaströnd</t>
  </si>
  <si>
    <t>Skagabyggð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</si>
  <si>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</si>
  <si>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</si>
  <si>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</si>
  <si>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</si>
  <si>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</si>
  <si>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</si>
  <si>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Grýtubakkahreppur</t>
  </si>
  <si>
    <t>Tjörneshreppur</t>
  </si>
  <si>
    <t>Þingeyjarsveit</t>
  </si>
  <si>
    <t>Langanesbyggð</t>
  </si>
  <si>
    <t>Fjarðabyggð</t>
  </si>
  <si>
    <t>Múlaþing</t>
  </si>
  <si>
    <t>Vopnafjarðarhreppur</t>
  </si>
  <si>
    <t>Fljótsdalshreppur</t>
  </si>
  <si>
    <t>Vestmannaeyjabær</t>
  </si>
  <si>
    <t>Sveitarfélagið Árborg</t>
  </si>
  <si>
    <t>Sveitarfélagið Hornafjörður</t>
  </si>
  <si>
    <t>Mýrdalshreppur</t>
  </si>
  <si>
    <t>Skaftárhreppur</t>
  </si>
  <si>
    <t>Ásahreppur</t>
  </si>
  <si>
    <t>Rangárþing eystra</t>
  </si>
  <si>
    <t>Rangárþing ytra</t>
  </si>
  <si>
    <t>Hrunamannahreppur</t>
  </si>
  <si>
    <t>Hveragerðisbær</t>
  </si>
  <si>
    <t>Sveitarfélagið Ölfus</t>
  </si>
  <si>
    <t>Grímsnes- og Grafningshreppur</t>
  </si>
  <si>
    <t>Skeiða- og Gnúpverjahreppur</t>
  </si>
  <si>
    <t>Bláskógabyggð</t>
  </si>
  <si>
    <t>Flóahreppur</t>
  </si>
  <si>
    <t>Annað</t>
  </si>
  <si>
    <t>Skeiða- og Gnúpverjahr.</t>
  </si>
  <si>
    <t>Kr. á íbúa, raðað eftir íbúafjölda</t>
  </si>
  <si>
    <t>Jöfnunar-</t>
  </si>
  <si>
    <t>Íbúafj.</t>
  </si>
  <si>
    <t>0001 Útsvör</t>
  </si>
  <si>
    <t>0006 Fasteignaskattur</t>
  </si>
  <si>
    <t>0010 Framlög úr Jöfnunarsjóði sveitarfélaga</t>
  </si>
  <si>
    <t>0035 Lóðarleiga</t>
  </si>
  <si>
    <t>Grand Total</t>
  </si>
  <si>
    <t>skattur</t>
  </si>
  <si>
    <t>sjóður</t>
  </si>
  <si>
    <t>ígildi</t>
  </si>
  <si>
    <t>0000 Reykjavíkurborg</t>
  </si>
  <si>
    <t>1000 Kópavogsbær</t>
  </si>
  <si>
    <t>1400 Hafnarfjarðarkaupstaður</t>
  </si>
  <si>
    <t>2000 Reykjanesbær</t>
  </si>
  <si>
    <t>1300 Garðabær</t>
  </si>
  <si>
    <t>1604 Mosfellsbær</t>
  </si>
  <si>
    <t>8200 Sveitarfélagið Árborg</t>
  </si>
  <si>
    <t>3000 Akraneskaupstaður</t>
  </si>
  <si>
    <t>7300 Fjarðabyggð</t>
  </si>
  <si>
    <t>7400 Múlaþing</t>
  </si>
  <si>
    <t>8000 Vestmannaeyjabær</t>
  </si>
  <si>
    <t>4200 Ísafjarðarbær</t>
  </si>
  <si>
    <t>3609 Borgarbyggð</t>
  </si>
  <si>
    <t>2510 Suðurnesjabær</t>
  </si>
  <si>
    <t>2300 Grindavíkurbær</t>
  </si>
  <si>
    <t>6100 Norðurþing</t>
  </si>
  <si>
    <t>8716 Hveragerðisbær</t>
  </si>
  <si>
    <t>8401 Sveitarfélagið Hornafjörður</t>
  </si>
  <si>
    <t>8717 Sveitarfélagið Ölfus</t>
  </si>
  <si>
    <t>6250 Fjallabyggð</t>
  </si>
  <si>
    <t>8613 Rangárþing eystra</t>
  </si>
  <si>
    <t>6400 Dalvíkurbyggð</t>
  </si>
  <si>
    <t>8614 Rangárþing ytra</t>
  </si>
  <si>
    <t>3714 Snæfellsbær</t>
  </si>
  <si>
    <t>2506 Sveitarfélagið Vogar</t>
  </si>
  <si>
    <t>5508 Húnaþing vestra</t>
  </si>
  <si>
    <t>8721 Bláskógabyggð</t>
  </si>
  <si>
    <t>6513 Eyjafjarðarsveit</t>
  </si>
  <si>
    <t>4607 Vesturbyggð</t>
  </si>
  <si>
    <t>4100 Bolungarvíkurkaupstaður</t>
  </si>
  <si>
    <t>3709 Grundarfjarðarbær</t>
  </si>
  <si>
    <t>8710 Hrunamannahreppur</t>
  </si>
  <si>
    <t>8508 Mýrdalshreppur</t>
  </si>
  <si>
    <t>8722 Flóahreppur</t>
  </si>
  <si>
    <t>6515 Hörgársveit</t>
  </si>
  <si>
    <t>7502 Vopnafjarðarhreppur</t>
  </si>
  <si>
    <t>3511 Hvalfjarðarsveit</t>
  </si>
  <si>
    <t>8509 Skaftárhreppur</t>
  </si>
  <si>
    <t>3811 Dalabyggð</t>
  </si>
  <si>
    <t>8720 Skeiða- og Gnúpverjahreppur</t>
  </si>
  <si>
    <t>8719 Grímsnes- og Grafningshreppur</t>
  </si>
  <si>
    <t>5609 Sveitarfélagið Skagaströnd</t>
  </si>
  <si>
    <t>6601 Svalbarðsstrandarhreppur</t>
  </si>
  <si>
    <t>4911 Strandabyggð</t>
  </si>
  <si>
    <t>6602 Grýtubakkahreppur</t>
  </si>
  <si>
    <t>8610 Ásahreppur</t>
  </si>
  <si>
    <t>4604 Tálknafjarðarhreppur</t>
  </si>
  <si>
    <t>1606 Kjósarhreppur</t>
  </si>
  <si>
    <t>4502 Reykhólahreppur</t>
  </si>
  <si>
    <t>4803 Súðavíkurhreppur</t>
  </si>
  <si>
    <t>3713 Eyja- og Miklaholtshreppur</t>
  </si>
  <si>
    <t>4902 Kaldrananeshreppur</t>
  </si>
  <si>
    <t>7505 Fljótsdalshreppur</t>
  </si>
  <si>
    <t>5611 Skagabyggð</t>
  </si>
  <si>
    <t>3506 Skorradalshreppur</t>
  </si>
  <si>
    <t>6611 Tjörneshreppur</t>
  </si>
  <si>
    <t>4901 Árneshreppur</t>
  </si>
  <si>
    <t>íbúafj.</t>
  </si>
  <si>
    <t>kostnaður</t>
  </si>
  <si>
    <t>Svnr</t>
  </si>
  <si>
    <t>Heiti</t>
  </si>
  <si>
    <t>Laun og launtengd gjöld</t>
  </si>
  <si>
    <t>Gjöld Total</t>
  </si>
  <si>
    <t>Nettó</t>
  </si>
  <si>
    <t>02 Félagsþjónusta</t>
  </si>
  <si>
    <t>03 Heilbrigðismál</t>
  </si>
  <si>
    <t>04 Fræðslu- og uppeldismál</t>
  </si>
  <si>
    <t>05 Menningarmál</t>
  </si>
  <si>
    <t>Æskulýðs- og íþrottamál</t>
  </si>
  <si>
    <t>06 Æskulýðs- og íþróttamál</t>
  </si>
  <si>
    <t>07 Brunamál og almannavarnir</t>
  </si>
  <si>
    <t>08 Hreinlætismál</t>
  </si>
  <si>
    <t>Skipulags- og byggingarmál</t>
  </si>
  <si>
    <t>09 Skipulags- og byggingarmál</t>
  </si>
  <si>
    <t>10 Umferðar- og samgöngumál</t>
  </si>
  <si>
    <t>11 Umhverfismál</t>
  </si>
  <si>
    <t>13 Atvinnumál</t>
  </si>
  <si>
    <t>21 Sameiginlegur kostnaður</t>
  </si>
  <si>
    <t>Tafla 9a. Lykiltölur, hlutfall við tekjur</t>
  </si>
  <si>
    <t>Tafla 9b. Lykiltölur, hlutfall við tekjur</t>
  </si>
  <si>
    <t>Laun,</t>
  </si>
  <si>
    <t>Fjár-</t>
  </si>
  <si>
    <t>launat.gj. og</t>
  </si>
  <si>
    <t>Veltufé frá</t>
  </si>
  <si>
    <t xml:space="preserve">festingar- </t>
  </si>
  <si>
    <t>Skuldir án</t>
  </si>
  <si>
    <t>Skuldir og</t>
  </si>
  <si>
    <t>br.lífsj.skb.</t>
  </si>
  <si>
    <t>rekstri</t>
  </si>
  <si>
    <t>hreyfingar</t>
  </si>
  <si>
    <t>skuldb.</t>
  </si>
  <si>
    <t>1100 Seltjarnarnesbær</t>
  </si>
  <si>
    <t>Tafla 10a. Lykiltölur úr rekstri</t>
  </si>
  <si>
    <t>Tafla 10b. Lykiltölur úr rekstri</t>
  </si>
  <si>
    <t>rekstrargj.</t>
  </si>
  <si>
    <t>Fjármagns-</t>
  </si>
  <si>
    <t>Óreglul.</t>
  </si>
  <si>
    <t>Rekstrar-</t>
  </si>
  <si>
    <t>og afskr.</t>
  </si>
  <si>
    <t>niðurstaða</t>
  </si>
  <si>
    <t>Tafla 11a. Lykiltölur úr sjóðsstreymi og efnahag</t>
  </si>
  <si>
    <t>Tafla 11b. Lykiltölur úr sjóðsstreymi og efnahag</t>
  </si>
  <si>
    <t xml:space="preserve">Fjárfestingar- </t>
  </si>
  <si>
    <t>Skuldir með</t>
  </si>
  <si>
    <t>í þús.kr.</t>
  </si>
  <si>
    <t>Álagningar-</t>
  </si>
  <si>
    <t xml:space="preserve">Álagt </t>
  </si>
  <si>
    <t>prósenta</t>
  </si>
  <si>
    <t>útsvar skv.</t>
  </si>
  <si>
    <t>útsvar, hluti</t>
  </si>
  <si>
    <t>nettó</t>
  </si>
  <si>
    <t>brúttó útsvar</t>
  </si>
  <si>
    <t>Svnr.</t>
  </si>
  <si>
    <t>Heiti sveitarfélags</t>
  </si>
  <si>
    <t>útsvars</t>
  </si>
  <si>
    <t>álagningaskrá</t>
  </si>
  <si>
    <t>Jöfnunarsjóðs</t>
  </si>
  <si>
    <t>útsvar</t>
  </si>
  <si>
    <t>kr.á íbúa</t>
  </si>
  <si>
    <t>Útsvarsstofn</t>
  </si>
  <si>
    <t>Álagn.</t>
  </si>
  <si>
    <t>Álagning</t>
  </si>
  <si>
    <t>prós.</t>
  </si>
  <si>
    <t>kr.</t>
  </si>
  <si>
    <t>stofn</t>
  </si>
  <si>
    <t>A-fl.</t>
  </si>
  <si>
    <t>B-fl.</t>
  </si>
  <si>
    <t>C-fl.</t>
  </si>
  <si>
    <t>álagning</t>
  </si>
  <si>
    <t>á íbúa</t>
  </si>
  <si>
    <t>Fráveitugj.</t>
  </si>
  <si>
    <t>Vatnsgjald</t>
  </si>
  <si>
    <t>Sorp-</t>
  </si>
  <si>
    <t xml:space="preserve">    Lóðarleiga</t>
  </si>
  <si>
    <t>A-liður</t>
  </si>
  <si>
    <t>B-liður</t>
  </si>
  <si>
    <t>C-liður</t>
  </si>
  <si>
    <t>hreinsunargj.</t>
  </si>
  <si>
    <t>eyðingargj.</t>
  </si>
  <si>
    <t xml:space="preserve">% af </t>
  </si>
  <si>
    <t>íbúðir /</t>
  </si>
  <si>
    <t>íbúðir</t>
  </si>
  <si>
    <t>fyrirtæki</t>
  </si>
  <si>
    <t>Fj.</t>
  </si>
  <si>
    <t>Sveitarfélag</t>
  </si>
  <si>
    <t>%</t>
  </si>
  <si>
    <t>fm</t>
  </si>
  <si>
    <t>tunnugjald</t>
  </si>
  <si>
    <t>% af lm</t>
  </si>
  <si>
    <t>gjd.</t>
  </si>
  <si>
    <t>0000</t>
  </si>
  <si>
    <t>Reykjavíkurborg 1) 5)</t>
  </si>
  <si>
    <t>Reykjanesbær 11)</t>
  </si>
  <si>
    <t>Akraneskaupstaður 1 ) 5)</t>
  </si>
  <si>
    <t>Hvalfjarðarsveit 5)</t>
  </si>
  <si>
    <t>Borgarbyggð 2) 12)</t>
  </si>
  <si>
    <t>Grundarfjarðarbær 6)</t>
  </si>
  <si>
    <t>Dalvíkurbyggð 4) 9)</t>
  </si>
  <si>
    <t>Eyjafjarðarsveit 8)</t>
  </si>
  <si>
    <t>Hörgársveit 8)</t>
  </si>
  <si>
    <t>Svalbarðsstrandarhr. 8)</t>
  </si>
  <si>
    <t>Múlaþing 10)</t>
  </si>
  <si>
    <t>Grímsn.- og Grafningshr.</t>
  </si>
  <si>
    <t>milli ára</t>
  </si>
  <si>
    <t>Tafla 16.  Aldursskipting íbúanna eftir sveitarfélögum</t>
  </si>
  <si>
    <t>Hlf</t>
  </si>
  <si>
    <t>0 ára</t>
  </si>
  <si>
    <t>í %</t>
  </si>
  <si>
    <t>1- 5</t>
  </si>
  <si>
    <t xml:space="preserve">í % </t>
  </si>
  <si>
    <t>6 - 15</t>
  </si>
  <si>
    <t>16 - 25</t>
  </si>
  <si>
    <t>26 - 66</t>
  </si>
  <si>
    <t xml:space="preserve">67 - 79 </t>
  </si>
  <si>
    <t>80 -</t>
  </si>
  <si>
    <t>Alls</t>
  </si>
  <si>
    <t>Á 1. ári</t>
  </si>
  <si>
    <t xml:space="preserve"> 1 árs</t>
  </si>
  <si>
    <t xml:space="preserve"> 2 ára</t>
  </si>
  <si>
    <t xml:space="preserve"> 3 ára</t>
  </si>
  <si>
    <t xml:space="preserve"> 4 ára</t>
  </si>
  <si>
    <t xml:space="preserve"> 5 ára</t>
  </si>
  <si>
    <t xml:space="preserve"> 6 ára</t>
  </si>
  <si>
    <t xml:space="preserve"> 7 ára</t>
  </si>
  <si>
    <t xml:space="preserve"> 8 ára</t>
  </si>
  <si>
    <t xml:space="preserve"> 9 ára</t>
  </si>
  <si>
    <t xml:space="preserve"> 10 ára</t>
  </si>
  <si>
    <t xml:space="preserve"> 11 ára</t>
  </si>
  <si>
    <t xml:space="preserve"> 12 ára</t>
  </si>
  <si>
    <t xml:space="preserve"> 13 ára</t>
  </si>
  <si>
    <t xml:space="preserve"> 14 ára</t>
  </si>
  <si>
    <t xml:space="preserve"> 15 ára</t>
  </si>
  <si>
    <t xml:space="preserve"> 16 ára</t>
  </si>
  <si>
    <t xml:space="preserve"> 17 ára</t>
  </si>
  <si>
    <t xml:space="preserve"> 18 ára</t>
  </si>
  <si>
    <t xml:space="preserve"> 19 ára</t>
  </si>
  <si>
    <t xml:space="preserve"> 20 ára</t>
  </si>
  <si>
    <t xml:space="preserve"> 21 ára</t>
  </si>
  <si>
    <t xml:space="preserve"> 22 ára</t>
  </si>
  <si>
    <t xml:space="preserve"> 23 ára</t>
  </si>
  <si>
    <t xml:space="preserve"> 24 ára</t>
  </si>
  <si>
    <t xml:space="preserve"> 25 ára</t>
  </si>
  <si>
    <t xml:space="preserve"> 26 ára</t>
  </si>
  <si>
    <t xml:space="preserve"> 27 ára</t>
  </si>
  <si>
    <t xml:space="preserve"> 28 ára</t>
  </si>
  <si>
    <t xml:space="preserve"> 29 ára</t>
  </si>
  <si>
    <t xml:space="preserve"> 30 ára</t>
  </si>
  <si>
    <t xml:space="preserve"> 31 ára</t>
  </si>
  <si>
    <t xml:space="preserve"> 32 ára</t>
  </si>
  <si>
    <t xml:space="preserve"> 33 ára</t>
  </si>
  <si>
    <t xml:space="preserve"> 34 ára</t>
  </si>
  <si>
    <t xml:space="preserve"> 35 ára</t>
  </si>
  <si>
    <t xml:space="preserve"> 36 ára</t>
  </si>
  <si>
    <t xml:space="preserve"> 37 ára</t>
  </si>
  <si>
    <t xml:space="preserve"> 38 ára</t>
  </si>
  <si>
    <t xml:space="preserve"> 39 ára</t>
  </si>
  <si>
    <t xml:space="preserve"> 40 ára</t>
  </si>
  <si>
    <t xml:space="preserve"> 41 ára</t>
  </si>
  <si>
    <t xml:space="preserve"> 42 ára</t>
  </si>
  <si>
    <t xml:space="preserve"> 43 ára</t>
  </si>
  <si>
    <t xml:space="preserve"> 44 ára</t>
  </si>
  <si>
    <t xml:space="preserve"> 45 ára</t>
  </si>
  <si>
    <t xml:space="preserve"> 46 ára</t>
  </si>
  <si>
    <t xml:space="preserve"> 47 ára</t>
  </si>
  <si>
    <t xml:space="preserve"> 48 ára</t>
  </si>
  <si>
    <t xml:space="preserve"> 49 ára</t>
  </si>
  <si>
    <t xml:space="preserve"> 50 ára</t>
  </si>
  <si>
    <t xml:space="preserve"> 51 ára</t>
  </si>
  <si>
    <t xml:space="preserve"> 52 ára</t>
  </si>
  <si>
    <t xml:space="preserve"> 53 ára</t>
  </si>
  <si>
    <t xml:space="preserve"> 54 ára</t>
  </si>
  <si>
    <t xml:space="preserve"> 55 ára</t>
  </si>
  <si>
    <t xml:space="preserve"> 56 ára</t>
  </si>
  <si>
    <t xml:space="preserve"> 57 ára</t>
  </si>
  <si>
    <t xml:space="preserve"> 58 ára</t>
  </si>
  <si>
    <t xml:space="preserve"> 59 ára</t>
  </si>
  <si>
    <t xml:space="preserve"> 60 ára</t>
  </si>
  <si>
    <t xml:space="preserve"> 61 ára</t>
  </si>
  <si>
    <t xml:space="preserve"> 62 ára</t>
  </si>
  <si>
    <t xml:space="preserve"> 63 ára</t>
  </si>
  <si>
    <t xml:space="preserve"> 64 ára</t>
  </si>
  <si>
    <t xml:space="preserve"> 65 ára</t>
  </si>
  <si>
    <t xml:space="preserve"> 66 ára</t>
  </si>
  <si>
    <t xml:space="preserve"> 67 ára</t>
  </si>
  <si>
    <t xml:space="preserve"> 68 ára</t>
  </si>
  <si>
    <t xml:space="preserve"> 69 ára</t>
  </si>
  <si>
    <t xml:space="preserve"> 70 ára</t>
  </si>
  <si>
    <t xml:space="preserve"> 71 ára</t>
  </si>
  <si>
    <t xml:space="preserve"> 72 ára</t>
  </si>
  <si>
    <t xml:space="preserve"> 73 ára</t>
  </si>
  <si>
    <t xml:space="preserve"> 74 ára</t>
  </si>
  <si>
    <t xml:space="preserve"> 75 ára</t>
  </si>
  <si>
    <t xml:space="preserve"> 76 ára</t>
  </si>
  <si>
    <t xml:space="preserve"> 77 ára</t>
  </si>
  <si>
    <t xml:space="preserve"> 78 ára</t>
  </si>
  <si>
    <t xml:space="preserve"> 79 ára</t>
  </si>
  <si>
    <t xml:space="preserve"> 80 ára</t>
  </si>
  <si>
    <t xml:space="preserve"> 81 ára</t>
  </si>
  <si>
    <t xml:space="preserve"> 82 ára</t>
  </si>
  <si>
    <t xml:space="preserve"> 83 ára</t>
  </si>
  <si>
    <t xml:space="preserve"> 84 ára</t>
  </si>
  <si>
    <t xml:space="preserve"> 85 ára</t>
  </si>
  <si>
    <t xml:space="preserve"> 86 ára</t>
  </si>
  <si>
    <t xml:space="preserve"> 87 ára</t>
  </si>
  <si>
    <t xml:space="preserve"> 88 ára</t>
  </si>
  <si>
    <t xml:space="preserve"> 89 ára</t>
  </si>
  <si>
    <t xml:space="preserve"> 90 ára</t>
  </si>
  <si>
    <t xml:space="preserve"> 91 ára</t>
  </si>
  <si>
    <t xml:space="preserve"> 92 ára</t>
  </si>
  <si>
    <t xml:space="preserve"> 93 ára</t>
  </si>
  <si>
    <t xml:space="preserve"> 94 ára</t>
  </si>
  <si>
    <t xml:space="preserve"> 95 ára</t>
  </si>
  <si>
    <t xml:space="preserve"> 96 ára</t>
  </si>
  <si>
    <t xml:space="preserve"> 97 ára</t>
  </si>
  <si>
    <t xml:space="preserve"> 98 ára</t>
  </si>
  <si>
    <t xml:space="preserve"> 99 ára</t>
  </si>
  <si>
    <t xml:space="preserve"> 100 ára</t>
  </si>
  <si>
    <t xml:space="preserve"> 101 ára</t>
  </si>
  <si>
    <t xml:space="preserve"> 102 ára</t>
  </si>
  <si>
    <t xml:space="preserve"> 103 ára</t>
  </si>
  <si>
    <t xml:space="preserve"> 104 ára</t>
  </si>
  <si>
    <t>105 ára</t>
  </si>
  <si>
    <t>106 ára</t>
  </si>
  <si>
    <t>107 ára</t>
  </si>
  <si>
    <t>108 ára</t>
  </si>
  <si>
    <t>109 ára</t>
  </si>
  <si>
    <t>BSRB</t>
  </si>
  <si>
    <t>BHM</t>
  </si>
  <si>
    <t>KÍ</t>
  </si>
  <si>
    <t>ASÍ</t>
  </si>
  <si>
    <t>stöðugildi</t>
  </si>
  <si>
    <t>Ýmis samstarfsverkefni</t>
  </si>
  <si>
    <t>Brúttó</t>
  </si>
  <si>
    <t>Stöðugildi</t>
  </si>
  <si>
    <t>Bekkjar-</t>
  </si>
  <si>
    <t>gjöld</t>
  </si>
  <si>
    <t>Fjöldi</t>
  </si>
  <si>
    <t>kennara</t>
  </si>
  <si>
    <t>annara</t>
  </si>
  <si>
    <t>Skóli</t>
  </si>
  <si>
    <t>deildir</t>
  </si>
  <si>
    <t>Launa og lanatengd</t>
  </si>
  <si>
    <t>Önnur gjöld</t>
  </si>
  <si>
    <t>(í þús.kr.)</t>
  </si>
  <si>
    <t>með réttindi</t>
  </si>
  <si>
    <t>án réttinda</t>
  </si>
  <si>
    <t>starfmanna</t>
  </si>
  <si>
    <t>I Höfuðborgarsvæði</t>
  </si>
  <si>
    <t>Austurbæjarskóli</t>
  </si>
  <si>
    <t>1-10</t>
  </si>
  <si>
    <t>Árbæjarskóli</t>
  </si>
  <si>
    <t>Ártúnsskóli</t>
  </si>
  <si>
    <t>1-7</t>
  </si>
  <si>
    <t>Breiðagerðisskóli</t>
  </si>
  <si>
    <t>Breiðholtsskóli</t>
  </si>
  <si>
    <t>Brúarskóli  1)</t>
  </si>
  <si>
    <t>Dalskóli</t>
  </si>
  <si>
    <t>Fellaskóli, Rvík</t>
  </si>
  <si>
    <t>Foldaskóli</t>
  </si>
  <si>
    <t>Fossvogsskóli</t>
  </si>
  <si>
    <t>Grandaskóli</t>
  </si>
  <si>
    <t>Hagaskóli</t>
  </si>
  <si>
    <t>8-10</t>
  </si>
  <si>
    <t>Hamraskóli</t>
  </si>
  <si>
    <t>Háteigsskóli</t>
  </si>
  <si>
    <t>Hlíðaskóli</t>
  </si>
  <si>
    <t>Hólabrekkuskóli</t>
  </si>
  <si>
    <t>Húsaskóli</t>
  </si>
  <si>
    <t xml:space="preserve">Ingunnarskóli </t>
  </si>
  <si>
    <t>Klettaskóli 1)</t>
  </si>
  <si>
    <t>Klébergsskóli</t>
  </si>
  <si>
    <t>Langholtsskóli</t>
  </si>
  <si>
    <t>Laugalækjarskóli</t>
  </si>
  <si>
    <t>7-10</t>
  </si>
  <si>
    <t>Laugarnesskóli</t>
  </si>
  <si>
    <t>1-6</t>
  </si>
  <si>
    <t>Melaskóli</t>
  </si>
  <si>
    <t>Norðlingaskóli</t>
  </si>
  <si>
    <t>Réttarholtsskóli</t>
  </si>
  <si>
    <t>Rimaskóli</t>
  </si>
  <si>
    <t>Selásskóli</t>
  </si>
  <si>
    <t>Seljaskóli</t>
  </si>
  <si>
    <t>Sæmundarskóli</t>
  </si>
  <si>
    <t>Vesturbæjarskóli</t>
  </si>
  <si>
    <t>Vogaskóli</t>
  </si>
  <si>
    <t>Ölduselsskóli</t>
  </si>
  <si>
    <t>0000 Reykjavíkurborg samtals</t>
  </si>
  <si>
    <t>1000</t>
  </si>
  <si>
    <t>Álfhólsskóli</t>
  </si>
  <si>
    <t>Hörðuvallaskóli</t>
  </si>
  <si>
    <t>Kársnesskóli</t>
  </si>
  <si>
    <t>Kópavogsskóli</t>
  </si>
  <si>
    <t>Lindaskóli</t>
  </si>
  <si>
    <t>Salaskóli</t>
  </si>
  <si>
    <t>Smáraskóli</t>
  </si>
  <si>
    <t>Snælandsskóli</t>
  </si>
  <si>
    <t>Vatnsendaskóli</t>
  </si>
  <si>
    <t>1000 Kópavogsbær samtals</t>
  </si>
  <si>
    <t>1100</t>
  </si>
  <si>
    <t>Grunnskóli Seltjarnarness</t>
  </si>
  <si>
    <t>1100 Seltjarnarnesbær samtals</t>
  </si>
  <si>
    <t>1300</t>
  </si>
  <si>
    <t>Álftanesskóli</t>
  </si>
  <si>
    <t>Flataskóli</t>
  </si>
  <si>
    <t>Garðaskóli</t>
  </si>
  <si>
    <t>Hofsstaðaskóli</t>
  </si>
  <si>
    <t>Sjálandsskóli</t>
  </si>
  <si>
    <t>Urriðaholtsskóli</t>
  </si>
  <si>
    <t>1300 Garðabær samtals</t>
  </si>
  <si>
    <t>1400</t>
  </si>
  <si>
    <t>Áslandsskóli</t>
  </si>
  <si>
    <t>Hraunvallaskóli</t>
  </si>
  <si>
    <t>Hvaleyrarskóli</t>
  </si>
  <si>
    <t>Lækjarskóli</t>
  </si>
  <si>
    <t>Setbergsskóli</t>
  </si>
  <si>
    <t>Skarðshlíðarskóli</t>
  </si>
  <si>
    <t>1-9</t>
  </si>
  <si>
    <t>Víðistaðaskóli</t>
  </si>
  <si>
    <t>Öldutúnsskóli</t>
  </si>
  <si>
    <t>1400 Hafnarfjarðarkaupstaður samtals</t>
  </si>
  <si>
    <t>1604</t>
  </si>
  <si>
    <t>Helgafellsskóli</t>
  </si>
  <si>
    <t>Krikaskóli</t>
  </si>
  <si>
    <t>1-4</t>
  </si>
  <si>
    <t>Lágafellsskóli</t>
  </si>
  <si>
    <t>Varmárskóli</t>
  </si>
  <si>
    <t>1604 Mosfellsbær samtals</t>
  </si>
  <si>
    <t>I Höfuðborgarsvæði samtals</t>
  </si>
  <si>
    <t>II Suðurnes</t>
  </si>
  <si>
    <t>2000</t>
  </si>
  <si>
    <t>Akurskóli</t>
  </si>
  <si>
    <t>Háaleitisskóli Rnes</t>
  </si>
  <si>
    <t>Heiðarskóli Rnes</t>
  </si>
  <si>
    <t>Holtaskóli</t>
  </si>
  <si>
    <t>Myllubakkaskóli</t>
  </si>
  <si>
    <t>Njarðvíkurskóli</t>
  </si>
  <si>
    <t>Stapaskóli</t>
  </si>
  <si>
    <t>2000 Reykjanesbær samtals</t>
  </si>
  <si>
    <t>2300</t>
  </si>
  <si>
    <t>Grunnskóli Grindavíkur</t>
  </si>
  <si>
    <t>2300 Grindavíkurbær samtals</t>
  </si>
  <si>
    <t>2506</t>
  </si>
  <si>
    <t>Stóru-Vogaskóli</t>
  </si>
  <si>
    <t>2506 Sveitarfélagið Vogar samtals</t>
  </si>
  <si>
    <t>2510</t>
  </si>
  <si>
    <t>Gerðaskóli</t>
  </si>
  <si>
    <t>Grunnskólinn í Sandgerði</t>
  </si>
  <si>
    <t>2510 Suðurnesjabær samtals</t>
  </si>
  <si>
    <t>II Suðurnes samtals</t>
  </si>
  <si>
    <t>III Vesturland</t>
  </si>
  <si>
    <t>3000</t>
  </si>
  <si>
    <t>Brekkubæjarskóli</t>
  </si>
  <si>
    <t>Grundaskóli</t>
  </si>
  <si>
    <t>3000 Akraneskaupstaður samtals</t>
  </si>
  <si>
    <t>3511</t>
  </si>
  <si>
    <t>Heiðarskóli</t>
  </si>
  <si>
    <t>3511 Hvalfjarðarsveit samtals</t>
  </si>
  <si>
    <t>3609</t>
  </si>
  <si>
    <t>Grunnskóli Borgarfjarðarsveitar</t>
  </si>
  <si>
    <t>Grunnskólinn í Borgarnesi</t>
  </si>
  <si>
    <t>3609 Borgarbyggð samtals</t>
  </si>
  <si>
    <t>3709</t>
  </si>
  <si>
    <t>Grunnskóli Grundarfjarðar</t>
  </si>
  <si>
    <t>3709 Grundarfjarðarbær samtals</t>
  </si>
  <si>
    <t>Grunnskólinn í Stykkishólmi</t>
  </si>
  <si>
    <t>3713</t>
  </si>
  <si>
    <t>3714</t>
  </si>
  <si>
    <t>Grunnskóli Snæfellsbæjar</t>
  </si>
  <si>
    <t>3714 Snæfellsbær samtals</t>
  </si>
  <si>
    <t>3811</t>
  </si>
  <si>
    <t>Auðarskóli</t>
  </si>
  <si>
    <t>3811 Dalabyggð samtals</t>
  </si>
  <si>
    <t>III Vesturland samtals</t>
  </si>
  <si>
    <t>IV Vestfirðir</t>
  </si>
  <si>
    <t>4100</t>
  </si>
  <si>
    <t>Grunnskóli Bolungarvíkur</t>
  </si>
  <si>
    <t>4100 Bolungarvíkurkaupstaður samtals</t>
  </si>
  <si>
    <t>4200</t>
  </si>
  <si>
    <t>Grunnskóli Önundarfjarðar</t>
  </si>
  <si>
    <t>Grunnskólinn á Ísafirði</t>
  </si>
  <si>
    <t>Grunnskólinn á Suðureyri</t>
  </si>
  <si>
    <t>Grunnskólinn Þingeyri</t>
  </si>
  <si>
    <t>4200 Ísafjarðarbær samtals</t>
  </si>
  <si>
    <t>4502</t>
  </si>
  <si>
    <t>Reykhólaskóli</t>
  </si>
  <si>
    <t>4502 Reykhólahreppur samtals</t>
  </si>
  <si>
    <t>4604</t>
  </si>
  <si>
    <t>Grunnskólinn á Tálknafirði</t>
  </si>
  <si>
    <t>4604 Tálknafjarðarhreppur samtals</t>
  </si>
  <si>
    <t>4607</t>
  </si>
  <si>
    <t>Bíldudalsskóli</t>
  </si>
  <si>
    <t>Patreksskóli</t>
  </si>
  <si>
    <t>4607 Vesturbyggð samtals</t>
  </si>
  <si>
    <t>4803</t>
  </si>
  <si>
    <t>Súðavíkurskóli</t>
  </si>
  <si>
    <t>4803 Súðavíkurhreppur samtals</t>
  </si>
  <si>
    <t>4902</t>
  </si>
  <si>
    <t>Grunnskólinn á Drangsnesi</t>
  </si>
  <si>
    <t>4911</t>
  </si>
  <si>
    <t>Grunnskólinn Hólmavík</t>
  </si>
  <si>
    <t>4911 Strandabyggð samtals</t>
  </si>
  <si>
    <t>IV Vestfirðir samtals</t>
  </si>
  <si>
    <t>V Norðurland vestra</t>
  </si>
  <si>
    <t>Árskóli Sauðárkróki</t>
  </si>
  <si>
    <t>Grunnskólinn austan Vatna</t>
  </si>
  <si>
    <t>Varmahlíðarskóli</t>
  </si>
  <si>
    <t>5508</t>
  </si>
  <si>
    <t>Grunnskóli Húnaþings vestra</t>
  </si>
  <si>
    <t>5508 Húnaþing vestra samtals</t>
  </si>
  <si>
    <t>Grunnskólinn á Blönduósi</t>
  </si>
  <si>
    <t>5609</t>
  </si>
  <si>
    <t>Höfðaskóli</t>
  </si>
  <si>
    <t>5609 Sveitarfélagið Skagaströnd samtals</t>
  </si>
  <si>
    <t>V Norðurland vestra samtals</t>
  </si>
  <si>
    <t>VI Norðurland eystra</t>
  </si>
  <si>
    <t>6000</t>
  </si>
  <si>
    <t>Brekkuskóli</t>
  </si>
  <si>
    <t>Giljaskóli</t>
  </si>
  <si>
    <t>Glerárskóli</t>
  </si>
  <si>
    <t>Grunnskólinn í Hrísey</t>
  </si>
  <si>
    <t>Hlíðarskóli 1)</t>
  </si>
  <si>
    <t>Lundarskóli</t>
  </si>
  <si>
    <t>Naustarskóli</t>
  </si>
  <si>
    <t>Oddeyrarskóli</t>
  </si>
  <si>
    <t>Síðuskóli</t>
  </si>
  <si>
    <t>6100</t>
  </si>
  <si>
    <t>Borgarhólsskóli</t>
  </si>
  <si>
    <t>Grunnskóli Raufarhafnar</t>
  </si>
  <si>
    <t>Öxarfjarðarskóli</t>
  </si>
  <si>
    <t>6100 Norðurþing samtals</t>
  </si>
  <si>
    <t>6250</t>
  </si>
  <si>
    <t>Grunnskóli Fjallabyggðar</t>
  </si>
  <si>
    <t>6250 Fjallabyggð samtals</t>
  </si>
  <si>
    <t>6400</t>
  </si>
  <si>
    <t>Árskógarskóli</t>
  </si>
  <si>
    <t>Grunnskóli Dalvíkurbyggðar</t>
  </si>
  <si>
    <t>6400 Dalvíkurbyggð samtals</t>
  </si>
  <si>
    <t>6513</t>
  </si>
  <si>
    <t>Hrafnagilsskóli</t>
  </si>
  <si>
    <t>6513 Eyjafjarðarsveit samtals</t>
  </si>
  <si>
    <t>6515</t>
  </si>
  <si>
    <t>Þelamerkurskóli</t>
  </si>
  <si>
    <t>6515 Hörgársveit samtals</t>
  </si>
  <si>
    <t>6601</t>
  </si>
  <si>
    <t>Valsárskóli</t>
  </si>
  <si>
    <t>6601 Svalbarðsstrandarhreppur samtals</t>
  </si>
  <si>
    <t>6602</t>
  </si>
  <si>
    <t>Grenivíkurskóli</t>
  </si>
  <si>
    <t>6602 Grýtubakkahreppur samtals</t>
  </si>
  <si>
    <t>Reykjahlíðarskóli</t>
  </si>
  <si>
    <t>Grunnskólinn á Þórshöfn</t>
  </si>
  <si>
    <t>VI Norðurland eystra samtals</t>
  </si>
  <si>
    <t>VII Austurland</t>
  </si>
  <si>
    <t>7300</t>
  </si>
  <si>
    <t>Breiðdals-og Stöðvarfjarðarskóli</t>
  </si>
  <si>
    <t>Grunnskóli Fáskrúðsfjarðar</t>
  </si>
  <si>
    <t>Grunnskóli Reyðarfjarðar</t>
  </si>
  <si>
    <t>Grunnskólinn á Eskifirði</t>
  </si>
  <si>
    <t>Nesskóli</t>
  </si>
  <si>
    <t>7300 Fjarðabyggð samtals</t>
  </si>
  <si>
    <t>7400</t>
  </si>
  <si>
    <t>Brúarásskóli</t>
  </si>
  <si>
    <t>Egilsstaðaskóli</t>
  </si>
  <si>
    <t>Fellaskóli, Múlaþing</t>
  </si>
  <si>
    <t>Grunnskóli Djúpavogs</t>
  </si>
  <si>
    <t xml:space="preserve">Seyðisfjarðarskóli  </t>
  </si>
  <si>
    <t>7400 Múlaþing samtals</t>
  </si>
  <si>
    <t>7502</t>
  </si>
  <si>
    <t>Vopnafjarðarskóli</t>
  </si>
  <si>
    <t>7502 Vopnafjarðarhreppur samtals</t>
  </si>
  <si>
    <t>VII Austurland samtals</t>
  </si>
  <si>
    <t>VIII Suðurland</t>
  </si>
  <si>
    <t>8000</t>
  </si>
  <si>
    <t>Grunnskóli Vestmannaeyja</t>
  </si>
  <si>
    <t>8000 Vestmannaeyjabær samtals</t>
  </si>
  <si>
    <t>8200</t>
  </si>
  <si>
    <t>Barnaskólinn á Eb. og Stk.</t>
  </si>
  <si>
    <t>Sunnulækjarskóli</t>
  </si>
  <si>
    <t>Vallaskóli</t>
  </si>
  <si>
    <t>8200 Sveitarfélagið Árborg samtals</t>
  </si>
  <si>
    <t>8401</t>
  </si>
  <si>
    <t>Grunnskóli Hornafjarðar</t>
  </si>
  <si>
    <t>Grunnskólinn í Hofgarði</t>
  </si>
  <si>
    <t>8401 Sveitarfélagið Hornafjörður samtals</t>
  </si>
  <si>
    <t>8508</t>
  </si>
  <si>
    <t>Víkurskóli</t>
  </si>
  <si>
    <t>8508 Mýrdalshreppur samtals</t>
  </si>
  <si>
    <t>8509</t>
  </si>
  <si>
    <t>Kirkjubæjarskóli á Síðu</t>
  </si>
  <si>
    <t>8509 Skaftárhreppur samtals</t>
  </si>
  <si>
    <t>8613</t>
  </si>
  <si>
    <t>Hvolsskóli</t>
  </si>
  <si>
    <t>8613 Rangárþing eystra samtals</t>
  </si>
  <si>
    <t>8614</t>
  </si>
  <si>
    <t>Grunnskólinn á Hellu</t>
  </si>
  <si>
    <t>Laugalandsskóli, Holtum 2)</t>
  </si>
  <si>
    <t>8614 Rangárþing ytra samtals</t>
  </si>
  <si>
    <t>8710</t>
  </si>
  <si>
    <t>Flúðaskóli</t>
  </si>
  <si>
    <t>8710 Hrunamannahreppur samtals</t>
  </si>
  <si>
    <t>8716</t>
  </si>
  <si>
    <t>Grunnskólinn í Hveragerði</t>
  </si>
  <si>
    <t>8716 Hveragerðisbær samtals</t>
  </si>
  <si>
    <t>8717</t>
  </si>
  <si>
    <t>Grunnskólinn í Þorlákshöfn</t>
  </si>
  <si>
    <t>8717 Sveitarfélagið Ölfus samtals</t>
  </si>
  <si>
    <t>8719</t>
  </si>
  <si>
    <t>Kerhólsskóli</t>
  </si>
  <si>
    <t>8719 Grímsnes- og Grafningshreppur samtals</t>
  </si>
  <si>
    <t>8720</t>
  </si>
  <si>
    <t>Þjórsárskóli</t>
  </si>
  <si>
    <t>8720 Skeiða- og Gnúpverjahreppur samtals</t>
  </si>
  <si>
    <t>8721</t>
  </si>
  <si>
    <t>Bláskógaskóli á Laugarvatni</t>
  </si>
  <si>
    <t>Bláskógaskóli í Reykholti</t>
  </si>
  <si>
    <t>8721 Bláskógabyggð samtals</t>
  </si>
  <si>
    <t>8722</t>
  </si>
  <si>
    <t>Flóaskóli</t>
  </si>
  <si>
    <t>8722 Flóahreppur samtals</t>
  </si>
  <si>
    <t>VIII Suðurland samtals</t>
  </si>
  <si>
    <t>Sjálfstætt starfandi grunnskólar sem fá rekstrarstuðning frá viðkomandi sveitarfélögum</t>
  </si>
  <si>
    <t>Barnask. Hjallast. Rvík.</t>
  </si>
  <si>
    <t>Landakotsskóli</t>
  </si>
  <si>
    <t>Skóli Ísaks Jónssonar</t>
  </si>
  <si>
    <t>Suðurhlíðarskóli</t>
  </si>
  <si>
    <t>Tjarnarskóli</t>
  </si>
  <si>
    <t>Waldorfskólinn Sólstafir</t>
  </si>
  <si>
    <t>Waldorfskólinn Lækjarbotnum</t>
  </si>
  <si>
    <t>Alþjóðarskólinn á Íslandi</t>
  </si>
  <si>
    <t>Barnask. Hjallast. Vífilsstöðum</t>
  </si>
  <si>
    <t>Barnask. Hjallast. Hjallabraut</t>
  </si>
  <si>
    <t>Framsýn</t>
  </si>
  <si>
    <t>Sjálfstætt starfandi grunnskólar samtals</t>
  </si>
  <si>
    <t>1) Sérskólar</t>
  </si>
  <si>
    <t>2) Grunnskólar sem reknir eru í samstarfi sveitarfélaga</t>
  </si>
  <si>
    <t>Heimild: Ársreikningar sveitarfélaga og Hagstofa Íslands</t>
  </si>
  <si>
    <t>Börn í leikskóla</t>
  </si>
  <si>
    <t>Stöðugildi starfsfólks</t>
  </si>
  <si>
    <t>7 klst</t>
  </si>
  <si>
    <t>Heilsd.</t>
  </si>
  <si>
    <t>Leik-</t>
  </si>
  <si>
    <t>Ófagl.</t>
  </si>
  <si>
    <t xml:space="preserve"> 5 - 6</t>
  </si>
  <si>
    <t>eða</t>
  </si>
  <si>
    <t>Börn</t>
  </si>
  <si>
    <t>skóla-</t>
  </si>
  <si>
    <t>upp.</t>
  </si>
  <si>
    <t>og</t>
  </si>
  <si>
    <t>Stöðug.</t>
  </si>
  <si>
    <t>Leikskóli</t>
  </si>
  <si>
    <t>klst</t>
  </si>
  <si>
    <t>lengur</t>
  </si>
  <si>
    <t>alls</t>
  </si>
  <si>
    <t>kenn.</t>
  </si>
  <si>
    <t>mennt.</t>
  </si>
  <si>
    <t>annað</t>
  </si>
  <si>
    <t>Samt.</t>
  </si>
  <si>
    <t>Leikskólinn Austurborg</t>
  </si>
  <si>
    <t>Leikskólinn Álftaborg</t>
  </si>
  <si>
    <t>Leikskólinn Árborg</t>
  </si>
  <si>
    <t>Leikskólinn Ártúnsskóli</t>
  </si>
  <si>
    <t>Leikskólinn Bakkaborg</t>
  </si>
  <si>
    <t>Leikskólinn Bjarthlíð</t>
  </si>
  <si>
    <t>Leikskólinn Blásalir</t>
  </si>
  <si>
    <t>Leikskólinn Borg</t>
  </si>
  <si>
    <t>Leikskólinn Brákarborg</t>
  </si>
  <si>
    <t>Leikskólinn Brekkuborg</t>
  </si>
  <si>
    <t>Leikskólinn Dalskóli</t>
  </si>
  <si>
    <t>Leikskólinn Drafnar-/Dvergasteinn</t>
  </si>
  <si>
    <t>Leikskólinn Engjaborg</t>
  </si>
  <si>
    <t>Leikskólinn Fífuborg</t>
  </si>
  <si>
    <t>Leikskólinn Funaborg</t>
  </si>
  <si>
    <t>Leikskólinn Furuskógar</t>
  </si>
  <si>
    <t>Leikskólinn Garðaborg</t>
  </si>
  <si>
    <t>Leikskólinn Geislabaugur</t>
  </si>
  <si>
    <t>Leikskólinn Grandaborg</t>
  </si>
  <si>
    <t>Leikskólinn Grænaborg</t>
  </si>
  <si>
    <t>Leikskólinn Gullborg</t>
  </si>
  <si>
    <t>Leikskólinn Hagaborg</t>
  </si>
  <si>
    <t>Leikskólinn Hamrar</t>
  </si>
  <si>
    <t>Leikskólinn Hálsaskógur</t>
  </si>
  <si>
    <t>Leikskólinn Heiðarborg</t>
  </si>
  <si>
    <t>Leikskólinn Hlíð, Rvík</t>
  </si>
  <si>
    <t>Leikskólinn Hof</t>
  </si>
  <si>
    <t>Leikskólinn Holt, Rvík</t>
  </si>
  <si>
    <t>Leikskólinn Hólaborg</t>
  </si>
  <si>
    <t>Leikskólinn Hraunborg, Rvík</t>
  </si>
  <si>
    <t>Leikskólinn Hulduheimar, Rvík</t>
  </si>
  <si>
    <t>Leikskólinn Jöklaborg</t>
  </si>
  <si>
    <t>Leikskólinn Jörfi</t>
  </si>
  <si>
    <t>Leikskólinn Klambrar</t>
  </si>
  <si>
    <t>Leikskólinn Klettaborg, Rvík</t>
  </si>
  <si>
    <t>Leikskólinn Kvistaborg</t>
  </si>
  <si>
    <t>Leikskólinn Langholt</t>
  </si>
  <si>
    <t>Leikskólinn Laufskálar</t>
  </si>
  <si>
    <t>Leikskólinn Laugasól</t>
  </si>
  <si>
    <t>Leikskólinn Lyngheimar</t>
  </si>
  <si>
    <t>Leikskólinn Maríuborg</t>
  </si>
  <si>
    <t>Leikskólinn Miðborg</t>
  </si>
  <si>
    <t>Leikskólinn Múlaborg</t>
  </si>
  <si>
    <t>Leikskólinn Nóaborg</t>
  </si>
  <si>
    <t>Leikskólinn Rauðaborg</t>
  </si>
  <si>
    <t>Leikskólinn Rauðhóll</t>
  </si>
  <si>
    <t>Leikskólinn Reynisholt</t>
  </si>
  <si>
    <t>Leikskólinn Rofaborg</t>
  </si>
  <si>
    <t>Leikskólinn Seljaborg</t>
  </si>
  <si>
    <t>Leikskólinn Seljakot</t>
  </si>
  <si>
    <t>Leikskólinn Sólborg, Rvík</t>
  </si>
  <si>
    <t>Leikskólinn Stakkaborg</t>
  </si>
  <si>
    <t>Leikskólinn Steinahlíð</t>
  </si>
  <si>
    <t>Leikskólinn Suðurborg</t>
  </si>
  <si>
    <t>Leikskólinn Sunnuás</t>
  </si>
  <si>
    <t>Leikskólinn Sunnufold</t>
  </si>
  <si>
    <t>Leikskólinn Sæborg</t>
  </si>
  <si>
    <t>Leikskólinn Tjörn</t>
  </si>
  <si>
    <t>Leikskólinn Vesturborg</t>
  </si>
  <si>
    <t>Leikskólinn Vinagerði</t>
  </si>
  <si>
    <t>Leikskólinn Ægisborg</t>
  </si>
  <si>
    <t>Leikskólinn Ösp</t>
  </si>
  <si>
    <t>Leikskólinn Arnarsmári</t>
  </si>
  <si>
    <t>Leikskólinn Austurkór</t>
  </si>
  <si>
    <t>Leikskólinn Álfaheiði</t>
  </si>
  <si>
    <t>Leikskólinn Álfatún</t>
  </si>
  <si>
    <t>Leikskólinn Baugur</t>
  </si>
  <si>
    <t>Leikskólinn Dalur</t>
  </si>
  <si>
    <t>Leikskólinn Efstihjalli</t>
  </si>
  <si>
    <t>Leikskólinn Fagrabrekka</t>
  </si>
  <si>
    <t>Leikskólinn Fífusalir</t>
  </si>
  <si>
    <t>Leikskólinn Furugrund</t>
  </si>
  <si>
    <t>Leikskólinn Grænatún</t>
  </si>
  <si>
    <t>Leikskólinn Kópahvoll</t>
  </si>
  <si>
    <t>Leikskólinn Kópasteinn</t>
  </si>
  <si>
    <t>Leikskólinn Lækur</t>
  </si>
  <si>
    <t>Leikskólinn Marbakki</t>
  </si>
  <si>
    <t>Leikskólinn Núpur</t>
  </si>
  <si>
    <t>Leikskólinn Rjúpnahæð</t>
  </si>
  <si>
    <t>Leikskólinn Sólhvörf</t>
  </si>
  <si>
    <t>Leikskólinn Urðarhóll</t>
  </si>
  <si>
    <t>Leikskólinn Seltjarnarnes</t>
  </si>
  <si>
    <t>Leikskólinn Akrar</t>
  </si>
  <si>
    <t>Leikskólinn Bæjarból</t>
  </si>
  <si>
    <t>Leikskólinn Flataskóli</t>
  </si>
  <si>
    <t>Leikskólinn Holtakot</t>
  </si>
  <si>
    <t>Leikskólinn Hæðarból</t>
  </si>
  <si>
    <t>Leikskólinn Kirkjuból</t>
  </si>
  <si>
    <t>Leikskólinn Krakkakot, Álftan.</t>
  </si>
  <si>
    <t>Leikskólinn Lundaból</t>
  </si>
  <si>
    <t>Leikskólinn Sunnuhvoll</t>
  </si>
  <si>
    <t>Leikskólinn Urriðaholtsskóli</t>
  </si>
  <si>
    <t>Leikskólinn Arnarberg</t>
  </si>
  <si>
    <t>Leikskólinn Álfaberg</t>
  </si>
  <si>
    <t>Leikskólinn Álfasteinn, Hafn.fj.</t>
  </si>
  <si>
    <t>Leikskólinn Bjarkalundur</t>
  </si>
  <si>
    <t>Leikskólinn Hlíðarberg</t>
  </si>
  <si>
    <t>Leikskólinn Hlíðarendi, Hafn.fj.</t>
  </si>
  <si>
    <t>Leikskólinn Hraunvellir</t>
  </si>
  <si>
    <t>Leikskólinn Hvammur</t>
  </si>
  <si>
    <t>Leikskólinn Hörðuvellir</t>
  </si>
  <si>
    <t>Leikskólinn Norðurberg</t>
  </si>
  <si>
    <t>Leikskólinn Skarðshlíðarskóli</t>
  </si>
  <si>
    <t>Leikskólinn Smáralundur</t>
  </si>
  <si>
    <t>Leikskólinn Stekkjarás</t>
  </si>
  <si>
    <t>Leikskólinn Tjarnarás</t>
  </si>
  <si>
    <t>Leikskólinn Vesturkot</t>
  </si>
  <si>
    <t>Leikskólinn Víðivellir</t>
  </si>
  <si>
    <t>Leikskólinn Helgafellsskóli</t>
  </si>
  <si>
    <t>Leikskólinn Hlaðhamrar</t>
  </si>
  <si>
    <t>Leikskólinn Hlíð, Mosf.</t>
  </si>
  <si>
    <t>Leikskólinn Hulduberg</t>
  </si>
  <si>
    <t>Leikskólinn Höfðaberg</t>
  </si>
  <si>
    <t>Leikskólinn Krikaskóli</t>
  </si>
  <si>
    <t>Leikskólinn Leirvogstunguskóli</t>
  </si>
  <si>
    <t>Leikskólinn Reykjakot</t>
  </si>
  <si>
    <t>Leikskólinn Garðasel, Rnes</t>
  </si>
  <si>
    <t>Leikskólinn Heiðarsel</t>
  </si>
  <si>
    <t>Leikskólinn Hjallatún</t>
  </si>
  <si>
    <t>Leikskólinn Holt, Rnes</t>
  </si>
  <si>
    <t>Leikskólinn Tjarnarsel</t>
  </si>
  <si>
    <t>Leikskólinn Vesturberg</t>
  </si>
  <si>
    <t>Leikskólinn Laut</t>
  </si>
  <si>
    <t>Leikskólinn Suðurvellir</t>
  </si>
  <si>
    <t>Leikskólinn Akrasel</t>
  </si>
  <si>
    <t>Leikskólinn Garðasel Ak.nes</t>
  </si>
  <si>
    <t>Leikskólinn Teigasel</t>
  </si>
  <si>
    <t>Leikskólinn Vallarsel</t>
  </si>
  <si>
    <t>Leikskólinn Skýjaborg</t>
  </si>
  <si>
    <t>Leikskólinn Andabær</t>
  </si>
  <si>
    <t>Leikskólinn Hnoðraból</t>
  </si>
  <si>
    <t>Leikskólinn Klettaborg, Borgarb.</t>
  </si>
  <si>
    <t>Leikskólinn Ugluklettur</t>
  </si>
  <si>
    <t>Leikskólinn Sólvellir, Gr.fj.</t>
  </si>
  <si>
    <t>Leikskólinn Stykkishólmi</t>
  </si>
  <si>
    <t>Leikskólinn Snæfellsbæjar</t>
  </si>
  <si>
    <t>Leikskólinn Auðarskóli</t>
  </si>
  <si>
    <t>Leikskólinn Glaðheimar, Bol.v..</t>
  </si>
  <si>
    <t>Leikskólinn Eyrarskjól</t>
  </si>
  <si>
    <t>Leikskólinn Grænigarður</t>
  </si>
  <si>
    <t>Leikskólinn Laufás</t>
  </si>
  <si>
    <t>Leikskólinn Sólborg, Ísafj.</t>
  </si>
  <si>
    <t>Leikskólinn Tjarnarbær</t>
  </si>
  <si>
    <t>Leikskólinn Reykhólaskóli</t>
  </si>
  <si>
    <t>Leikskólinn Vindheimar</t>
  </si>
  <si>
    <t>Leikskólinn Araklettur</t>
  </si>
  <si>
    <t>Leikskólinn Tjarnarbrekka</t>
  </si>
  <si>
    <t>Leikskólinn Kofrasel</t>
  </si>
  <si>
    <t>Leikskólinn Lækjarbrekka</t>
  </si>
  <si>
    <t>Leikskólinn Ársalir</t>
  </si>
  <si>
    <t>Leikskólinn Birkilundur</t>
  </si>
  <si>
    <t>Leikskólinn Tröllaborg</t>
  </si>
  <si>
    <t>Leikskólinn Ásgarður/Borðeyri</t>
  </si>
  <si>
    <t>Leikskólinn Barnabær</t>
  </si>
  <si>
    <t>Leikskólinn Barnaból, Skagastr.</t>
  </si>
  <si>
    <t>Leikskólinn Hulduheimar, Ak.eyri</t>
  </si>
  <si>
    <t>Leikskólinn Iðavöllur</t>
  </si>
  <si>
    <t>Leikskólinn Kiðagil</t>
  </si>
  <si>
    <t>Leikskólinn Krógaból</t>
  </si>
  <si>
    <t>Leikskólinn Naustatjörn</t>
  </si>
  <si>
    <t>Leikskólinn Smábær</t>
  </si>
  <si>
    <t>Leikskólinn Tröllaborgir</t>
  </si>
  <si>
    <t>Leikskólinn Grænuvellir</t>
  </si>
  <si>
    <t>Leikskólinn Krílakot, Öxafj.</t>
  </si>
  <si>
    <t>Leikskólinn Fjallabyggð</t>
  </si>
  <si>
    <t>Leikskólinn Árskógarskóli</t>
  </si>
  <si>
    <t>Leikskólinn Dalvíkurbyggð</t>
  </si>
  <si>
    <t>Leikskólinn Álfasteinn, Hörg.sv.</t>
  </si>
  <si>
    <t>Leikskólinn Álfaborg, Sv.st.hr.</t>
  </si>
  <si>
    <t>Leikskólinn Krummafótur</t>
  </si>
  <si>
    <t>Leikskólinn Ylur</t>
  </si>
  <si>
    <t>Leikskólinn Þingeyjarsveit</t>
  </si>
  <si>
    <t>Leikskólinn Breiðdals- og Stöðvarfj.skóli</t>
  </si>
  <si>
    <t>Leikskólinn Dalborg</t>
  </si>
  <si>
    <t>Leikskólinn Eyrarvellir</t>
  </si>
  <si>
    <t>Leikskólinn Kæribær, Fj.b.</t>
  </si>
  <si>
    <t>Leikskólinn Lyngholt</t>
  </si>
  <si>
    <t>Leikskólinn Bjarkatún</t>
  </si>
  <si>
    <t>Leikskólinn Brúarási</t>
  </si>
  <si>
    <t>Leikskólinn Hádegishöfði</t>
  </si>
  <si>
    <t>Leikskólinn Sólvellir, Seyðisfj.</t>
  </si>
  <si>
    <t>Leikskólinn Tjarnarskógur</t>
  </si>
  <si>
    <t>Leikskólinn Brekkubær</t>
  </si>
  <si>
    <t>Leikskólinn Kirkjugerði</t>
  </si>
  <si>
    <t>Leikskólinn Víkin</t>
  </si>
  <si>
    <t>Leikskólinn Álfheimar</t>
  </si>
  <si>
    <t>Leikskólinn Árbær</t>
  </si>
  <si>
    <t>Leikskólinn Hulduheimar, Árb.</t>
  </si>
  <si>
    <t>Leikskólinn Jötunheimar</t>
  </si>
  <si>
    <t>Leikskólinn Sjónarhóll</t>
  </si>
  <si>
    <t>Leikskólinn Mánaland</t>
  </si>
  <si>
    <t>Leikskólinn Kæribær, Skaftárhr.</t>
  </si>
  <si>
    <t>Leikskólinn Örk</t>
  </si>
  <si>
    <t>Leikskólinn Heklukot</t>
  </si>
  <si>
    <t>Leikskólinn Laugalandi</t>
  </si>
  <si>
    <t>Leikskólinn Undraland, Hr.m.hr.</t>
  </si>
  <si>
    <t>Leikskólinn Óskaland</t>
  </si>
  <si>
    <t>Leikskólinn Undraland, Hverag.</t>
  </si>
  <si>
    <t>Leikskólinn Bergheimar</t>
  </si>
  <si>
    <t>Leikskólinn Kerhólsskóli</t>
  </si>
  <si>
    <t>Leikskólinn Leikholt</t>
  </si>
  <si>
    <t>Leikskólinn Álfaborg Blásk.b.</t>
  </si>
  <si>
    <t>Leikskólinn Bláskógaskóli</t>
  </si>
  <si>
    <t>Leikskólinn Krakkaborg</t>
  </si>
  <si>
    <t>Sjálfstætt starfandi leikskólar sem fá rekstrarstuðning frá viðkomandi sveitarfélögum</t>
  </si>
  <si>
    <t>Barnaheimilið Ós</t>
  </si>
  <si>
    <t>Leikskóli KFUM og KFUK</t>
  </si>
  <si>
    <t>Leikskólinn Askja</t>
  </si>
  <si>
    <t>Leikskólinn Ársól</t>
  </si>
  <si>
    <t>Leikskólinn BSK Hjallastefnan</t>
  </si>
  <si>
    <t>Leikskólinn Fossakot</t>
  </si>
  <si>
    <t>Leikskólinn Ísaks Jónssonar</t>
  </si>
  <si>
    <t>Leikskólinn Krílasel</t>
  </si>
  <si>
    <t>Leikskólinn Landakotsskóli</t>
  </si>
  <si>
    <t>Leikskólinn Laufásborg</t>
  </si>
  <si>
    <t>Leikskólinn Lundur</t>
  </si>
  <si>
    <t>Leikskólinn Mánagarður</t>
  </si>
  <si>
    <t>Leikskólinn Regnboginn</t>
  </si>
  <si>
    <t>Leikskólinn Skerjagarður</t>
  </si>
  <si>
    <t>Leikskólinn Sólgarður</t>
  </si>
  <si>
    <t>Leikskólinn Sælukot</t>
  </si>
  <si>
    <t>Leikskólinn Vinaminni</t>
  </si>
  <si>
    <t>Waldorfleikskólinn Sólstafir</t>
  </si>
  <si>
    <t>Leikskólinn Aðalþing</t>
  </si>
  <si>
    <t>Leikskólinn Kór</t>
  </si>
  <si>
    <t>Waldorfleikskólinn Ylur</t>
  </si>
  <si>
    <t>Leikskóladeild Hjallastefnunnar</t>
  </si>
  <si>
    <t>Leikskólinn Ásar</t>
  </si>
  <si>
    <t>Leikskólinn Hnoðraholt</t>
  </si>
  <si>
    <t>Leikskólinn Litlu-Ásar</t>
  </si>
  <si>
    <t>Leikskólinn Sjáland</t>
  </si>
  <si>
    <t>Leikskólinn Hamravellir</t>
  </si>
  <si>
    <t>Leikskólinn Hjalli</t>
  </si>
  <si>
    <t>Leikskólinn Akur</t>
  </si>
  <si>
    <t>Leikskólinn Gimli</t>
  </si>
  <si>
    <t>Leikskólinn Völlur</t>
  </si>
  <si>
    <t>Leikskólinn við Krók</t>
  </si>
  <si>
    <t>Leikskólinn Gefnarborg</t>
  </si>
  <si>
    <t>Leikskólinn Sólborg Sandg.</t>
  </si>
  <si>
    <t>Leikskólinn Hraunborg, Borgarb.</t>
  </si>
  <si>
    <t>Leikskólinn Hólmasól</t>
  </si>
  <si>
    <t>Leikskólinn Sóli</t>
  </si>
  <si>
    <t>Sjálfstætt starfandi leikskólar samtals</t>
  </si>
  <si>
    <t>Heimild: Ársreikningar sveitarfélaga og Hagstofa íslands</t>
  </si>
  <si>
    <t>Tafla 9 Lykiltölur, hlutfall við tekjur</t>
  </si>
  <si>
    <t>Tafla 10 Lykiltölur úr rekstri (kr. á íbúa)</t>
  </si>
  <si>
    <t>Tafla 11 Lykiltölur úr sjóðstreymi og efnahag (kr. á íbúa)</t>
  </si>
  <si>
    <t>Efnisyfirlit</t>
  </si>
  <si>
    <t>EFNISYFIRLIT</t>
  </si>
  <si>
    <t>Lóðaleiga</t>
  </si>
  <si>
    <t>Akureyrarbær</t>
  </si>
  <si>
    <t>Lóða-</t>
  </si>
  <si>
    <t>Sveitarfelag</t>
  </si>
  <si>
    <t>leiga</t>
  </si>
  <si>
    <t>00 Skatttekjur</t>
  </si>
  <si>
    <t>6000 Akureyrarbær</t>
  </si>
  <si>
    <t>Raðað eftir íbúafjölda</t>
  </si>
  <si>
    <t>A_hluti</t>
  </si>
  <si>
    <t>A_og_B_hluti</t>
  </si>
  <si>
    <t>Laun og br.l</t>
  </si>
  <si>
    <t>Suldir án</t>
  </si>
  <si>
    <t>Annar og afskr</t>
  </si>
  <si>
    <t>473,29 kr/m2</t>
  </si>
  <si>
    <t>627,00 kr/m2</t>
  </si>
  <si>
    <t>1) Fráveitugjald: Fast gjald kr. 12.262 og gjald á hvern fermetra kr. 473,29</t>
  </si>
  <si>
    <t>2) Fráveitugjald: Fast gjald kr. 16.247 og gjald á hvern fermetra kr. 627,00</t>
  </si>
  <si>
    <t>Tafla 15.   Íbúafjöldi í sveitarfélögum</t>
  </si>
  <si>
    <t>1. janúar 2022</t>
  </si>
  <si>
    <t>Álftamýrarskóli</t>
  </si>
  <si>
    <t>Borgaskóli</t>
  </si>
  <si>
    <t>Engjaskóli</t>
  </si>
  <si>
    <t>Hvassaleitisskóli</t>
  </si>
  <si>
    <t>0000 Reykjavíkurborg Samtals</t>
  </si>
  <si>
    <t>1000 Kópavogsbær Samtals</t>
  </si>
  <si>
    <t>1100 Seltjarnarnesbær Samtals</t>
  </si>
  <si>
    <t>1300 Garðabær Samtals</t>
  </si>
  <si>
    <t>Engidalsskóli</t>
  </si>
  <si>
    <t>1400 Hafnarfjarðarkaupstaður Samtals</t>
  </si>
  <si>
    <t>Kvíslarskóli</t>
  </si>
  <si>
    <t>1604 Mosfellsbær Samtals</t>
  </si>
  <si>
    <t>I Höfuðborgarsvæði Samtals</t>
  </si>
  <si>
    <t>2000 Reykjanesbær Samtals</t>
  </si>
  <si>
    <t>2300 Grindavíkurbær Samtals</t>
  </si>
  <si>
    <t>2506 Sveitarfélagið Vogar Samtals</t>
  </si>
  <si>
    <t>2510 Suðurnesjabær Samtals</t>
  </si>
  <si>
    <t>II Suðurnes Samtals</t>
  </si>
  <si>
    <t>3000 Akraneskaupstaður Samtals</t>
  </si>
  <si>
    <t>3511 Hvalfjarðarsveit Samtals</t>
  </si>
  <si>
    <t>3609 Borgarbyggð Samtals</t>
  </si>
  <si>
    <t>3709 Grundarfjarðarbær Samtals</t>
  </si>
  <si>
    <t>3714 Snæfellsbær Samtals</t>
  </si>
  <si>
    <t>3811 Dalabyggð Samtals</t>
  </si>
  <si>
    <t>III Vesturland Samtals</t>
  </si>
  <si>
    <t>4100 Bolungarvíkurkaupstaður Samtals</t>
  </si>
  <si>
    <t>4200 Ísafjarðarbær Samtals</t>
  </si>
  <si>
    <t>4502 Reykhólahreppur Samtals</t>
  </si>
  <si>
    <t>4604 Tálknafjarðarhreppur Samtals</t>
  </si>
  <si>
    <t>4607 Vesturbyggð Samtals</t>
  </si>
  <si>
    <t>4803 Súðavíkurhreppur Samtals</t>
  </si>
  <si>
    <t>4902 Kaldrananeshreppur Samtals</t>
  </si>
  <si>
    <t>4911 Strandabyggð Samtals</t>
  </si>
  <si>
    <t>IV Vestfirðir Samtals</t>
  </si>
  <si>
    <t>5508 Húnaþing vestra Samtals</t>
  </si>
  <si>
    <t>5609 Sveitarfélagið Skagaströnd Samtals</t>
  </si>
  <si>
    <t>V Norðurland vestra Samtals</t>
  </si>
  <si>
    <t>6000 Akureyrarbær Samtals</t>
  </si>
  <si>
    <t>6100 Norðurþing Samtals</t>
  </si>
  <si>
    <t>6250 Fjallabyggð Samtals</t>
  </si>
  <si>
    <t>6400 Dalvíkurbyggð Samtals</t>
  </si>
  <si>
    <t>6513 Eyjafjarðarsveit Samtals</t>
  </si>
  <si>
    <t>6515 Hörgársveit Samtals</t>
  </si>
  <si>
    <t>6601 Svalbarðsstrandarhreppur Samtals</t>
  </si>
  <si>
    <t>6602 Grýtubakkahreppur Samtals</t>
  </si>
  <si>
    <t>VI Norðurland eystra Samtals</t>
  </si>
  <si>
    <t>7300 Fjarðabyggð Samtals</t>
  </si>
  <si>
    <t>7400 Múlaþing Samtals</t>
  </si>
  <si>
    <t>7502 Vopnafjarðarhreppur Samtals</t>
  </si>
  <si>
    <t>VII Austurland Samtals</t>
  </si>
  <si>
    <t>8000 Vestmannaeyjabær Samtals</t>
  </si>
  <si>
    <t>8200 Sveitarfélagið Árborg Samtals</t>
  </si>
  <si>
    <t>8401 Sveitarfélagið Hornafjörður Samtals</t>
  </si>
  <si>
    <t>8508 Mýrdalshreppur Samtals</t>
  </si>
  <si>
    <t>8509 Skaftárhreppur Samtals</t>
  </si>
  <si>
    <t>8613 Rangárþing eystra Samtals</t>
  </si>
  <si>
    <t>8614 Rangárþing ytra Samtals</t>
  </si>
  <si>
    <t>8710 Hrunamannahreppur Samtals</t>
  </si>
  <si>
    <t>8716 Hveragerðisbær Samtals</t>
  </si>
  <si>
    <t>8717 Sveitarfélagið Ölfus Samtals</t>
  </si>
  <si>
    <t>8719 Grímsnes- og Grafningshreppur Samtals</t>
  </si>
  <si>
    <t>1-8</t>
  </si>
  <si>
    <t>8720 Skeiða- og Gnúpverjahreppur Samtals</t>
  </si>
  <si>
    <t>8721 Bláskógabyggð Samtals</t>
  </si>
  <si>
    <t>8722 Flóahreppur Samtals</t>
  </si>
  <si>
    <t>VIII Suðurland Samtals</t>
  </si>
  <si>
    <t>Leikskólinn Lundasel/Pálmholt</t>
  </si>
  <si>
    <t>6000 Akureyrarbær samtals</t>
  </si>
  <si>
    <t>Leikskólinn Krummakot</t>
  </si>
  <si>
    <t>Barnaskóli Hjalllastefnunnar</t>
  </si>
  <si>
    <t>Leikskólinn Skógarás</t>
  </si>
  <si>
    <t>Akureyrarbær 3) 8)</t>
  </si>
  <si>
    <t>Tafla 1. Samantekt 2022</t>
  </si>
  <si>
    <t>Tafla 2. Rekstraryfirlit A hluta 2022, landið allt</t>
  </si>
  <si>
    <t>Tafla 3. Heildaryfirlit 2016-2022</t>
  </si>
  <si>
    <t>Tafla 6. Ársreikningar sveitarfélaga 2022</t>
  </si>
  <si>
    <t/>
  </si>
  <si>
    <t>1606</t>
  </si>
  <si>
    <t>3506</t>
  </si>
  <si>
    <t>3716</t>
  </si>
  <si>
    <t>4901</t>
  </si>
  <si>
    <t>5611</t>
  </si>
  <si>
    <t>5613</t>
  </si>
  <si>
    <t>5716</t>
  </si>
  <si>
    <t>6611</t>
  </si>
  <si>
    <t>6613</t>
  </si>
  <si>
    <t>6710</t>
  </si>
  <si>
    <t>7505</t>
  </si>
  <si>
    <t>8610</t>
  </si>
  <si>
    <t>Sveitarfélagið Stykkishólmur</t>
  </si>
  <si>
    <t>Húnabyggð</t>
  </si>
  <si>
    <t>Skagafjörður</t>
  </si>
  <si>
    <t>Tafla 7. Skatttekjur aðalsjóðs 2022</t>
  </si>
  <si>
    <t>5716 Skagafjörður</t>
  </si>
  <si>
    <t>6613 Þingeyjarsveit</t>
  </si>
  <si>
    <t>3716 Sveitarfélagið Stykkishólmur</t>
  </si>
  <si>
    <t>5613 Húnabyggð</t>
  </si>
  <si>
    <t>6710 Langanesbyggð</t>
  </si>
  <si>
    <t>Tafla 8. Rekstur málaflokka 2022</t>
  </si>
  <si>
    <t>Tafla 12. Álagt útsvar 2023 vegna launa 2022</t>
  </si>
  <si>
    <t xml:space="preserve"> </t>
  </si>
  <si>
    <t>Tafla 13. Álagður fasteignaskattur 2023</t>
  </si>
  <si>
    <t>Stykkishólmur</t>
  </si>
  <si>
    <t>Tafla 14. Útsvarsprósentur og álagningarreglur fasteignagjalda árið 2023 hjá sveitarfélögum með fleiri en 300 íbúa og minni þéttbýli</t>
  </si>
  <si>
    <t>197,32 kr/m2</t>
  </si>
  <si>
    <t xml:space="preserve"> 21,43 kr/m2</t>
  </si>
  <si>
    <t>180 kr/m2</t>
  </si>
  <si>
    <t>232,0 kr/m2</t>
  </si>
  <si>
    <t>371,65 kr/m2</t>
  </si>
  <si>
    <t>327,34 kr/m2</t>
  </si>
  <si>
    <t>Sveitarfélagið Stykkishólmur 7)</t>
  </si>
  <si>
    <t>257,30 kr/m2</t>
  </si>
  <si>
    <t>2,,5</t>
  </si>
  <si>
    <t>10 kr/m2</t>
  </si>
  <si>
    <t>287,65 kr/m2</t>
  </si>
  <si>
    <t>160,4 kr/m2</t>
  </si>
  <si>
    <t xml:space="preserve"> 395,55 kr/m2</t>
  </si>
  <si>
    <t>201,89  kr/m2</t>
  </si>
  <si>
    <t>Fjarðabyggð 13)</t>
  </si>
  <si>
    <t>415,0 kr/m2</t>
  </si>
  <si>
    <t>289,0 kr/m2</t>
  </si>
  <si>
    <t>203,0 kr/m2</t>
  </si>
  <si>
    <t>54.000 kr.</t>
  </si>
  <si>
    <t>3) Fráveitugjald: Fast gjald kr.  12.173 og gjald á hvern fermetra kr. 287,65</t>
  </si>
  <si>
    <t>4) Fráveitugjald: Fast gjald kr. 18.955 og gjald á hvern fermetra kr. 395,55</t>
  </si>
  <si>
    <t>5) Vatnsgjald: Fast gjald kr. 5.084 og gjald á hvern fermetra kr. 197,32</t>
  </si>
  <si>
    <t>6) Vatnsgjald: Fast gjald kr. 7.437 og gjald á hvern fermetra kr. 327,34</t>
  </si>
  <si>
    <t>7) Vatnsgjald: Fast gjald kr. 6.6931og gjald á hvern fermetra kr. 257,30</t>
  </si>
  <si>
    <t>8) Vatnsgjald: Fast gjald kr. 10.699 og gjald á hvern fermetra kr. 160,40</t>
  </si>
  <si>
    <t>9) Vatnsgjald: Fast gjald kr. 5.501 og gjald á hvern fermetra kr. 201,89</t>
  </si>
  <si>
    <t>10) Vatnsgjald: Fast gjald kr. 10.156 og gjald á hvern fermetra kr. 289,0</t>
  </si>
  <si>
    <t>11) Vatnsgjald: Fast gjald kr. 6.200 og gjald á hvern fermetra kr. 232,00</t>
  </si>
  <si>
    <t>12) Vatnsgjald: Fast gjald kr. 8.443 og gjald á hvern fermetra kr. 371,65</t>
  </si>
  <si>
    <t>13) Vatnsgjald: Fast gjald kr. 5.500 og gjald á hvern fermetra kr. 415,00</t>
  </si>
  <si>
    <t>1. janúar 2023</t>
  </si>
  <si>
    <t>Suðurnejabær</t>
  </si>
  <si>
    <t>Tafla 17. Stöðugildi hjá sveitarfélögum og fyrirtækjum þeirra 1. apríl 2023</t>
  </si>
  <si>
    <t>Reykjavíkurborg *</t>
  </si>
  <si>
    <t>* Án Orkuveitu Rvík, SORPU og Strætó BS</t>
  </si>
  <si>
    <t>Tafla 18. Upplýsingar um starfsemi grunnskóla á árinu 2022</t>
  </si>
  <si>
    <t>3716 Sveitarfélagið Stykkishólmur Samtals</t>
  </si>
  <si>
    <t>5716 Skagafjörður Samtals</t>
  </si>
  <si>
    <t>5613 Húnabyggð Samtals</t>
  </si>
  <si>
    <t>Stórutjarnaskóli</t>
  </si>
  <si>
    <t>Þingeyjaskóli</t>
  </si>
  <si>
    <t>6613 Þingeyjarsveit Samtals</t>
  </si>
  <si>
    <t>6710 Langanesbyggð Samtals</t>
  </si>
  <si>
    <t>Stekkjaskóli</t>
  </si>
  <si>
    <t>1-5</t>
  </si>
  <si>
    <t>Tafla 19. Upplýsingar um starfsemi leikskóla á árinu 2022</t>
  </si>
  <si>
    <t>Leikskólinn Berg</t>
  </si>
  <si>
    <t>Leikskólinn Mánahvoll</t>
  </si>
  <si>
    <t>Leikskólinn Stapaskóli</t>
  </si>
  <si>
    <t>3716 Sveitarfélagið Stykkishólmur samtals</t>
  </si>
  <si>
    <t>5613 Húnabyggð samtals</t>
  </si>
  <si>
    <t>5716 Skagafjörður samtals</t>
  </si>
  <si>
    <t>Leikskólinn Klappir</t>
  </si>
  <si>
    <t>6613 Þingeyjarsveit samtals</t>
  </si>
  <si>
    <t>Leikskólinn Barnaból, Langanesb.</t>
  </si>
  <si>
    <t>6710 Langanesbyggð samtals</t>
  </si>
  <si>
    <t>Leikskólinn Strandheimar</t>
  </si>
  <si>
    <t>Leiksskólinn Goðheimar</t>
  </si>
  <si>
    <t>Tafla 1 Samantekt ársreikninga 2022</t>
  </si>
  <si>
    <t>Tafla 3 Heildaryfirlit 2016 til 2022</t>
  </si>
  <si>
    <t>Tafla 6 Ársreikningar sveitarfélaga 2022</t>
  </si>
  <si>
    <t>Tafla 12 Álagt útsvar 2023 vegna launa 2022</t>
  </si>
  <si>
    <t>Tafla 13 Álagður fasteignaskattur 2023</t>
  </si>
  <si>
    <t>Tafla 14 Álagningarreglur fasteignagjalda árið 2023</t>
  </si>
  <si>
    <t>Tafla 15 Íbúafjöldi í sveitarfélögum 1. janúar 2023</t>
  </si>
  <si>
    <t>Tafla 17 Stöðugildi hjá sveitarfélögunum 1. apríl 2023</t>
  </si>
  <si>
    <t>Tafla 18 Upplýsingar um starfsemi grunnskóla árið 2022</t>
  </si>
  <si>
    <t>Tafla 19 Upplýsingar um starfsemi leikskóla árið 2022</t>
  </si>
  <si>
    <t>Tafla 4. Framlög Jöfnunarsjóðs til sveitarfélaga árið 2022</t>
  </si>
  <si>
    <t>Reglugerð nr. 1088/2018</t>
  </si>
  <si>
    <t>Reglugerð nr. 351/2002</t>
  </si>
  <si>
    <t>Rgl. 80/2001</t>
  </si>
  <si>
    <t>Rgl .23/2013</t>
  </si>
  <si>
    <t>Rg. 1455/2021</t>
  </si>
  <si>
    <t>Framlög</t>
  </si>
  <si>
    <t>Almenn</t>
  </si>
  <si>
    <t>Framlög v.</t>
  </si>
  <si>
    <t>vegna</t>
  </si>
  <si>
    <t>til</t>
  </si>
  <si>
    <t>Tekju-</t>
  </si>
  <si>
    <t>Útgjalda-</t>
  </si>
  <si>
    <t>jöfnunarfr.</t>
  </si>
  <si>
    <t>v/sérþarfa</t>
  </si>
  <si>
    <t>Skólab.</t>
  </si>
  <si>
    <t>framlög</t>
  </si>
  <si>
    <t>samþæ. Þj.</t>
  </si>
  <si>
    <t>sam-</t>
  </si>
  <si>
    <t>fjárhags-</t>
  </si>
  <si>
    <t>sérstakra</t>
  </si>
  <si>
    <t>jöfnunar-</t>
  </si>
  <si>
    <t>til reksturs</t>
  </si>
  <si>
    <t>fatlaðra</t>
  </si>
  <si>
    <t>nýbúa-</t>
  </si>
  <si>
    <t>að</t>
  </si>
  <si>
    <t>eflingar</t>
  </si>
  <si>
    <t>í þágu</t>
  </si>
  <si>
    <t>eininga</t>
  </si>
  <si>
    <t>erfiðleika</t>
  </si>
  <si>
    <t>verkefna</t>
  </si>
  <si>
    <t>grunnskóla</t>
  </si>
  <si>
    <t>fræðslu</t>
  </si>
  <si>
    <t>Reykjum</t>
  </si>
  <si>
    <t>yfirf.</t>
  </si>
  <si>
    <t>skatts-</t>
  </si>
  <si>
    <t>tónlistar-</t>
  </si>
  <si>
    <t>farsældar</t>
  </si>
  <si>
    <t>a-liður 7.gr.</t>
  </si>
  <si>
    <t>b-liður 7.gr.</t>
  </si>
  <si>
    <t>11.gr.</t>
  </si>
  <si>
    <t>12.gr.</t>
  </si>
  <si>
    <t>13.gr.</t>
  </si>
  <si>
    <t>3.gr.</t>
  </si>
  <si>
    <t>4.gr.</t>
  </si>
  <si>
    <t>5.gr.</t>
  </si>
  <si>
    <t>6.gr.</t>
  </si>
  <si>
    <t>grunnsk.</t>
  </si>
  <si>
    <t>jöfnun</t>
  </si>
  <si>
    <t>námi</t>
  </si>
  <si>
    <t>barna</t>
  </si>
  <si>
    <t>0</t>
  </si>
  <si>
    <t>Seltjarnarneskaupstaður</t>
  </si>
  <si>
    <t>Helgafellssveit</t>
  </si>
  <si>
    <t>Stykkishólmsbær</t>
  </si>
  <si>
    <t>Sveitarfélagið Skagafjörður</t>
  </si>
  <si>
    <t xml:space="preserve">Blönduósbær </t>
  </si>
  <si>
    <t>Húnavatnshreppur</t>
  </si>
  <si>
    <t>Akrahreppur</t>
  </si>
  <si>
    <t>Akureyrarkaupstaður</t>
  </si>
  <si>
    <t>Skútustaðahreppur</t>
  </si>
  <si>
    <t>Svalbarðshreppur</t>
  </si>
  <si>
    <t>Vatnsveituframkvæmdir á lögbýlum</t>
  </si>
  <si>
    <t>Ráðgjafar- og greiningarstöð ríkisins</t>
  </si>
  <si>
    <t>Reykjavíkurborg (miðja máls og læsis)</t>
  </si>
  <si>
    <t>Menntamálaráðuneytið (höfunaréttarvarið efni)</t>
  </si>
  <si>
    <t>Menntamiðja</t>
  </si>
  <si>
    <t>Menntamálastofnun</t>
  </si>
  <si>
    <t>Menntamálastofnun ytra mat</t>
  </si>
  <si>
    <t>Sambandi (úttekt á þróun grunnskóla)</t>
  </si>
  <si>
    <t>Samband íslenskra sveitarfélaga í Brussel</t>
  </si>
  <si>
    <t>Samband íslenskra sveitarfélaga stafrænn breytingastjóri</t>
  </si>
  <si>
    <t>Samband íslenskra sveitarfélaga</t>
  </si>
  <si>
    <t>Sóknaráætlanir (innviðaráðuneyti)</t>
  </si>
  <si>
    <t xml:space="preserve">Innheimtustofnun sveitarfélaga </t>
  </si>
  <si>
    <t>Samband sveitarfélaga á höfuðborgarsvæðinu</t>
  </si>
  <si>
    <t>Samband sveitarfélaga á Suðurnesjum</t>
  </si>
  <si>
    <t>Samband sveitarfélaga á Vesturlandi</t>
  </si>
  <si>
    <t>Fjórðungssamband Vestfirðinga</t>
  </si>
  <si>
    <t>Samtök sveitarfélaga á Norðurlandi vestra</t>
  </si>
  <si>
    <t>Eyþing</t>
  </si>
  <si>
    <t>Samband sveitarfélaga á Austurlandi</t>
  </si>
  <si>
    <t>Samtök sunnlenskra sveitarfélaga</t>
  </si>
  <si>
    <t>Framlög alls</t>
  </si>
  <si>
    <t xml:space="preserve">*Framlög til Reykjavíkurborgar samkvæmt reglugerð nr. 351/2002 eru á grundvelli samninga um rekstur sérskóla/sérdeilda, kennsluráðgjöf fyrir nýbúa í öðrum sveitarfélögum en Reykjavíkurborg og </t>
  </si>
  <si>
    <t>kennslu langveikra barna með lögheimlili utan Reykjavíkurborgar.</t>
  </si>
  <si>
    <t>Tafla 5. Framlög Jöfnunarsjóðs til málefna fatlaðra 2022</t>
  </si>
  <si>
    <t>Framlög vegna</t>
  </si>
  <si>
    <t>Greiðslur</t>
  </si>
  <si>
    <t>breytinga-</t>
  </si>
  <si>
    <t>lengdrar</t>
  </si>
  <si>
    <t>langtímaleigu-</t>
  </si>
  <si>
    <t>alm. framlaga</t>
  </si>
  <si>
    <t>kostnaðar</t>
  </si>
  <si>
    <t>Viðbótarframlög</t>
  </si>
  <si>
    <t>viðveru</t>
  </si>
  <si>
    <t>NPA</t>
  </si>
  <si>
    <t>samninga</t>
  </si>
  <si>
    <t>Stofnframlög</t>
  </si>
  <si>
    <t>Reykjavíkuborg</t>
  </si>
  <si>
    <t xml:space="preserve">Garðabær </t>
  </si>
  <si>
    <t>Mosfellsbær og Kjósarhreppur</t>
  </si>
  <si>
    <t>Akranes</t>
  </si>
  <si>
    <t>Hvalfjörður</t>
  </si>
  <si>
    <t>Borgarbyggð, Dalir og Skorradalur</t>
  </si>
  <si>
    <t>Snæfellsnes</t>
  </si>
  <si>
    <t>Vestfirðir</t>
  </si>
  <si>
    <t>Fjallabyggð og Dalvíkurbyggð</t>
  </si>
  <si>
    <t>Eyjafjörður</t>
  </si>
  <si>
    <t>Þingeyjarsýslur</t>
  </si>
  <si>
    <t>Austurland</t>
  </si>
  <si>
    <t>Suðurland</t>
  </si>
  <si>
    <t>Þroskahjálp</t>
  </si>
  <si>
    <t>Gistiheimilið Melgerði</t>
  </si>
  <si>
    <t>Öryrkjabandalag Íslands</t>
  </si>
  <si>
    <t>Römpum upp Ísland</t>
  </si>
  <si>
    <t>Reykjadalur</t>
  </si>
  <si>
    <t>Sólheimar</t>
  </si>
  <si>
    <t>Vinnumálastofnun</t>
  </si>
  <si>
    <t>Bjarg</t>
  </si>
  <si>
    <t>Óhafið 31. des. 2021</t>
  </si>
  <si>
    <t>Óhafið 31. des.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</si>
</sst>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"/>
    <numFmt numFmtId="165" formatCode="0.0%"/>
    <numFmt numFmtId="166" formatCode="0.0"/>
    <numFmt numFmtId="167" formatCode="0.000%"/>
    <numFmt numFmtId="168" formatCode="0.000"/>
    <numFmt numFmtId="169" formatCode="0.0000"/>
    <numFmt numFmtId="170" formatCode="#,##0.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Optima"/>
    </font>
    <font>
      <sz val="10"/>
      <color theme="1"/>
      <name val="Optima"/>
    </font>
    <font>
      <b/>
      <sz val="10"/>
      <name val="Optima"/>
    </font>
    <font>
      <b/>
      <sz val="10"/>
      <color theme="1"/>
      <name val="Optima"/>
    </font>
    <font>
      <sz val="10"/>
      <name val="Optima"/>
    </font>
    <font>
      <i/>
      <sz val="10"/>
      <name val="Optima"/>
    </font>
    <font>
      <sz val="10"/>
      <color indexed="8"/>
      <name val="Arial"/>
      <family val="2"/>
    </font>
    <font>
      <sz val="10"/>
      <color theme="1"/>
      <name val="Optima"/>
      <family val="2"/>
    </font>
    <font>
      <b/>
      <sz val="11"/>
      <color theme="1"/>
      <name val="Optima"/>
    </font>
    <font>
      <b/>
      <sz val="10"/>
      <color theme="1"/>
      <name val="Optima"/>
      <family val="2"/>
    </font>
    <font>
      <b/>
      <sz val="10"/>
      <name val="Optima"/>
      <family val="2"/>
    </font>
    <font>
      <b/>
      <sz val="11"/>
      <color theme="1"/>
      <name val="Opti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1"/>
      <color theme="1"/>
      <name val="Optima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indexed="65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indexed="65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65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indexed="65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indexed="65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0" fontId="19" fillId="0" borderId="0" applyNumberFormat="0" applyFill="0" applyBorder="0" applyAlignment="0" applyProtection="0"/>
  </cellStyleXfs>
  <cellXfs count="33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6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2" borderId="0" xfId="0" applyFill="1"/>
    <xf numFmtId="0" fontId="5" fillId="0" borderId="0" xfId="0" applyFont="1"/>
    <xf numFmtId="3" fontId="0" fillId="2" borderId="0" xfId="0" applyNumberFormat="1" applyFill="1"/>
    <xf numFmtId="3" fontId="0" fillId="0" borderId="0" xfId="0" applyNumberFormat="1"/>
    <xf numFmtId="0" fontId="4" fillId="0" borderId="5" xfId="0" applyFont="1" applyBorder="1"/>
    <xf numFmtId="3" fontId="0" fillId="2" borderId="5" xfId="0" applyNumberFormat="1" applyFill="1" applyBorder="1"/>
    <xf numFmtId="3" fontId="0" fillId="0" borderId="5" xfId="0" applyNumberFormat="1" applyBorder="1"/>
    <xf numFmtId="3" fontId="2" fillId="2" borderId="0" xfId="0" applyNumberFormat="1" applyFont="1" applyFill="1"/>
    <xf numFmtId="3" fontId="2" fillId="0" borderId="0" xfId="0" applyNumberFormat="1" applyFont="1"/>
    <xf numFmtId="0" fontId="6" fillId="0" borderId="0" xfId="0" applyFont="1"/>
    <xf numFmtId="0" fontId="5" fillId="0" borderId="8" xfId="0" applyFont="1" applyBorder="1"/>
    <xf numFmtId="3" fontId="2" fillId="2" borderId="8" xfId="0" applyNumberFormat="1" applyFont="1" applyFill="1" applyBorder="1"/>
    <xf numFmtId="3" fontId="2" fillId="0" borderId="8" xfId="0" applyNumberFormat="1" applyFont="1" applyBorder="1"/>
    <xf numFmtId="0" fontId="2" fillId="0" borderId="0" xfId="0" applyFont="1"/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4" fillId="0" borderId="9" xfId="0" applyFont="1" applyBorder="1"/>
    <xf numFmtId="0" fontId="4" fillId="0" borderId="6" xfId="0" applyFont="1" applyBorder="1"/>
    <xf numFmtId="0" fontId="7" fillId="0" borderId="0" xfId="0" applyFont="1"/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/>
    <xf numFmtId="0" fontId="10" fillId="0" borderId="9" xfId="0" applyFont="1" applyBorder="1"/>
    <xf numFmtId="0" fontId="10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0" xfId="0" applyFont="1"/>
    <xf numFmtId="0" fontId="13" fillId="0" borderId="0" xfId="0" applyFont="1"/>
    <xf numFmtId="9" fontId="0" fillId="2" borderId="0" xfId="1" applyFont="1" applyFill="1"/>
    <xf numFmtId="164" fontId="0" fillId="2" borderId="0" xfId="0" applyNumberFormat="1" applyFill="1"/>
    <xf numFmtId="10" fontId="0" fillId="2" borderId="0" xfId="0" applyNumberFormat="1" applyFill="1"/>
    <xf numFmtId="10" fontId="0" fillId="0" borderId="0" xfId="0" applyNumberFormat="1"/>
    <xf numFmtId="3" fontId="7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center"/>
    </xf>
    <xf numFmtId="2" fontId="15" fillId="2" borderId="0" xfId="0" applyNumberFormat="1" applyFont="1" applyFill="1"/>
    <xf numFmtId="168" fontId="15" fillId="2" borderId="0" xfId="0" applyNumberFormat="1" applyFont="1" applyFill="1"/>
    <xf numFmtId="2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2" fontId="15" fillId="2" borderId="0" xfId="0" applyNumberFormat="1" applyFont="1" applyFill="1" applyAlignment="1">
      <alignment horizontal="right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2" fontId="15" fillId="0" borderId="0" xfId="0" applyNumberFormat="1" applyFont="1"/>
    <xf numFmtId="168" fontId="15" fillId="0" borderId="0" xfId="0" applyNumberFormat="1" applyFont="1"/>
    <xf numFmtId="168" fontId="15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8" fontId="15" fillId="2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3" fontId="15" fillId="2" borderId="0" xfId="0" applyNumberFormat="1" applyFont="1" applyFill="1" applyAlignment="1">
      <alignment horizontal="right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2" fontId="15" fillId="0" borderId="0" xfId="0" applyNumberFormat="1" applyFont="1" applyAlignment="1">
      <alignment horizontal="right"/>
    </xf>
    <xf numFmtId="168" fontId="0" fillId="2" borderId="0" xfId="0" applyNumberFormat="1" applyFill="1"/>
    <xf numFmtId="0" fontId="0" fillId="0" borderId="0" xfId="0" quotePrefix="1" applyAlignment="1">
      <alignment horizontal="left"/>
    </xf>
    <xf numFmtId="1" fontId="0" fillId="2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/>
    <xf numFmtId="49" fontId="17" fillId="0" borderId="0" xfId="0" applyNumberFormat="1" applyFont="1" applyAlignment="1">
      <alignment horizontal="center"/>
    </xf>
    <xf numFmtId="170" fontId="0" fillId="2" borderId="0" xfId="0" applyNumberFormat="1" applyFill="1"/>
    <xf numFmtId="170" fontId="0" fillId="0" borderId="0" xfId="0" applyNumberFormat="1"/>
    <xf numFmtId="170" fontId="2" fillId="0" borderId="0" xfId="0" applyNumberFormat="1" applyFont="1"/>
    <xf numFmtId="0" fontId="0" fillId="0" borderId="18" xfId="0" applyBorder="1"/>
    <xf numFmtId="0" fontId="0" fillId="0" borderId="19" xfId="0" applyBorder="1"/>
    <xf numFmtId="3" fontId="0" fillId="0" borderId="20" xfId="0" applyNumberFormat="1" applyBorder="1"/>
    <xf numFmtId="3" fontId="0" fillId="0" borderId="21" xfId="0" applyNumberFormat="1" applyBorder="1"/>
    <xf numFmtId="170" fontId="0" fillId="0" borderId="21" xfId="0" applyNumberFormat="1" applyBorder="1"/>
    <xf numFmtId="0" fontId="0" fillId="0" borderId="22" xfId="0" applyBorder="1"/>
    <xf numFmtId="3" fontId="0" fillId="0" borderId="23" xfId="0" applyNumberFormat="1" applyBorder="1"/>
    <xf numFmtId="3" fontId="0" fillId="0" borderId="24" xfId="0" applyNumberFormat="1" applyBorder="1"/>
    <xf numFmtId="170" fontId="0" fillId="0" borderId="24" xfId="0" applyNumberFormat="1" applyBorder="1"/>
    <xf numFmtId="0" fontId="0" fillId="2" borderId="22" xfId="0" applyFill="1" applyBorder="1"/>
    <xf numFmtId="3" fontId="0" fillId="2" borderId="23" xfId="0" applyNumberFormat="1" applyFill="1" applyBorder="1"/>
    <xf numFmtId="3" fontId="0" fillId="2" borderId="24" xfId="0" applyNumberFormat="1" applyFill="1" applyBorder="1"/>
    <xf numFmtId="170" fontId="0" fillId="2" borderId="24" xfId="0" applyNumberFormat="1" applyFill="1" applyBorder="1"/>
    <xf numFmtId="3" fontId="0" fillId="0" borderId="26" xfId="0" applyNumberFormat="1" applyBorder="1"/>
    <xf numFmtId="0" fontId="19" fillId="0" borderId="0" xfId="4"/>
    <xf numFmtId="0" fontId="4" fillId="0" borderId="10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2" fillId="0" borderId="0" xfId="0" applyFont="1" applyAlignment="1">
      <alignment horizontal="right"/>
    </xf>
    <xf numFmtId="0" fontId="1" fillId="3" borderId="0" xfId="0" applyFont="1" applyFill="1"/>
    <xf numFmtId="3" fontId="1" fillId="0" borderId="0" xfId="0" applyNumberFormat="1" applyFont="1"/>
    <xf numFmtId="3" fontId="1" fillId="3" borderId="0" xfId="0" applyNumberFormat="1" applyFont="1" applyFill="1"/>
    <xf numFmtId="0" fontId="1" fillId="0" borderId="5" xfId="0" applyFont="1" applyBorder="1"/>
    <xf numFmtId="3" fontId="1" fillId="0" borderId="5" xfId="0" applyNumberFormat="1" applyFont="1" applyBorder="1"/>
    <xf numFmtId="3" fontId="1" fillId="3" borderId="5" xfId="0" applyNumberFormat="1" applyFont="1" applyFill="1" applyBorder="1"/>
    <xf numFmtId="3" fontId="21" fillId="0" borderId="0" xfId="0" applyNumberFormat="1" applyFont="1"/>
    <xf numFmtId="3" fontId="21" fillId="3" borderId="0" xfId="0" applyNumberFormat="1" applyFont="1" applyFill="1"/>
    <xf numFmtId="3" fontId="2" fillId="3" borderId="0" xfId="0" applyNumberFormat="1" applyFont="1" applyFill="1"/>
    <xf numFmtId="0" fontId="21" fillId="0" borderId="8" xfId="0" applyFont="1" applyBorder="1"/>
    <xf numFmtId="3" fontId="2" fillId="3" borderId="8" xfId="0" applyNumberFormat="1" applyFont="1" applyFill="1" applyBorder="1"/>
    <xf numFmtId="0" fontId="22" fillId="0" borderId="0" xfId="0" applyFont="1"/>
    <xf numFmtId="165" fontId="1" fillId="0" borderId="0" xfId="1" applyNumberFormat="1" applyFont="1" applyFill="1"/>
    <xf numFmtId="165" fontId="1" fillId="3" borderId="0" xfId="1" applyNumberFormat="1" applyFont="1" applyFill="1"/>
    <xf numFmtId="166" fontId="1" fillId="0" borderId="0" xfId="0" applyNumberFormat="1" applyFont="1"/>
    <xf numFmtId="166" fontId="1" fillId="3" borderId="0" xfId="0" applyNumberFormat="1" applyFont="1" applyFill="1"/>
    <xf numFmtId="0" fontId="0" fillId="0" borderId="5" xfId="0" applyBorder="1"/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167" fontId="2" fillId="0" borderId="0" xfId="1" applyNumberFormat="1" applyFont="1"/>
    <xf numFmtId="165" fontId="0" fillId="2" borderId="0" xfId="1" applyNumberFormat="1" applyFont="1" applyFill="1"/>
    <xf numFmtId="165" fontId="0" fillId="0" borderId="0" xfId="1" applyNumberFormat="1" applyFont="1"/>
    <xf numFmtId="165" fontId="2" fillId="0" borderId="0" xfId="1" applyNumberFormat="1" applyFont="1"/>
    <xf numFmtId="166" fontId="0" fillId="2" borderId="0" xfId="0" applyNumberFormat="1" applyFill="1"/>
    <xf numFmtId="166" fontId="0" fillId="0" borderId="0" xfId="0" applyNumberFormat="1"/>
    <xf numFmtId="166" fontId="2" fillId="0" borderId="0" xfId="0" applyNumberFormat="1" applyFont="1"/>
    <xf numFmtId="0" fontId="15" fillId="0" borderId="1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2" fillId="0" borderId="22" xfId="0" applyFont="1" applyBorder="1"/>
    <xf numFmtId="0" fontId="2" fillId="0" borderId="19" xfId="0" applyFont="1" applyBorder="1"/>
    <xf numFmtId="3" fontId="2" fillId="0" borderId="20" xfId="0" applyNumberFormat="1" applyFont="1" applyBorder="1"/>
    <xf numFmtId="3" fontId="2" fillId="0" borderId="21" xfId="0" applyNumberFormat="1" applyFont="1" applyBorder="1"/>
    <xf numFmtId="170" fontId="2" fillId="0" borderId="21" xfId="0" applyNumberFormat="1" applyFont="1" applyBorder="1"/>
    <xf numFmtId="0" fontId="2" fillId="0" borderId="27" xfId="0" applyFont="1" applyBorder="1"/>
    <xf numFmtId="0" fontId="2" fillId="0" borderId="28" xfId="0" applyFont="1" applyBorder="1"/>
    <xf numFmtId="3" fontId="2" fillId="0" borderId="29" xfId="0" applyNumberFormat="1" applyFont="1" applyBorder="1"/>
    <xf numFmtId="3" fontId="2" fillId="0" borderId="30" xfId="0" applyNumberFormat="1" applyFont="1" applyBorder="1"/>
    <xf numFmtId="170" fontId="2" fillId="0" borderId="30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3" fillId="0" borderId="0" xfId="0" applyFont="1"/>
    <xf numFmtId="0" fontId="20" fillId="0" borderId="5" xfId="0" applyFont="1" applyBorder="1"/>
    <xf numFmtId="0" fontId="24" fillId="0" borderId="0" xfId="0" applyFont="1"/>
    <xf numFmtId="0" fontId="23" fillId="0" borderId="8" xfId="0" applyFont="1" applyBorder="1"/>
    <xf numFmtId="0" fontId="15" fillId="0" borderId="10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1" xfId="0" applyFont="1" applyBorder="1"/>
    <xf numFmtId="0" fontId="21" fillId="0" borderId="10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5" fillId="0" borderId="0" xfId="0" applyFont="1" applyAlignment="1">
      <alignment horizontal="right"/>
    </xf>
    <xf numFmtId="3" fontId="0" fillId="2" borderId="6" xfId="0" applyNumberFormat="1" applyFill="1" applyBorder="1"/>
    <xf numFmtId="3" fontId="0" fillId="0" borderId="6" xfId="0" applyNumberFormat="1" applyBorder="1"/>
    <xf numFmtId="3" fontId="0" fillId="0" borderId="7" xfId="0" applyNumberFormat="1" applyBorder="1"/>
    <xf numFmtId="3" fontId="2" fillId="0" borderId="6" xfId="0" applyNumberFormat="1" applyFont="1" applyBorder="1"/>
    <xf numFmtId="3" fontId="2" fillId="0" borderId="7" xfId="0" applyNumberFormat="1" applyFont="1" applyBorder="1"/>
    <xf numFmtId="0" fontId="0" fillId="0" borderId="1" xfId="0" applyBorder="1"/>
    <xf numFmtId="0" fontId="4" fillId="2" borderId="9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9" fontId="0" fillId="0" borderId="0" xfId="1" applyFont="1"/>
    <xf numFmtId="9" fontId="2" fillId="0" borderId="0" xfId="1" applyFo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right"/>
    </xf>
    <xf numFmtId="0" fontId="26" fillId="0" borderId="9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7" xfId="0" applyFont="1" applyBorder="1" applyAlignment="1">
      <alignment horizontal="center"/>
    </xf>
    <xf numFmtId="10" fontId="2" fillId="0" borderId="0" xfId="0" applyNumberFormat="1" applyFont="1"/>
    <xf numFmtId="167" fontId="0" fillId="2" borderId="0" xfId="0" applyNumberFormat="1" applyFill="1"/>
    <xf numFmtId="167" fontId="0" fillId="0" borderId="0" xfId="0" applyNumberFormat="1"/>
    <xf numFmtId="0" fontId="23" fillId="0" borderId="15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6" fillId="0" borderId="6" xfId="0" applyFont="1" applyBorder="1"/>
    <xf numFmtId="0" fontId="26" fillId="0" borderId="10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6" fillId="0" borderId="6" xfId="0" applyFont="1" applyBorder="1" applyAlignment="1">
      <alignment horizontal="right"/>
    </xf>
    <xf numFmtId="0" fontId="26" fillId="0" borderId="9" xfId="0" applyFont="1" applyBorder="1" applyAlignment="1">
      <alignment horizontal="right"/>
    </xf>
    <xf numFmtId="0" fontId="23" fillId="0" borderId="6" xfId="0" applyFont="1" applyBorder="1" applyAlignment="1">
      <alignment horizontal="center"/>
    </xf>
    <xf numFmtId="2" fontId="26" fillId="0" borderId="0" xfId="0" applyNumberFormat="1" applyFont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7" xfId="0" applyFont="1" applyBorder="1" applyAlignment="1">
      <alignment horizontal="right"/>
    </xf>
    <xf numFmtId="0" fontId="26" fillId="0" borderId="0" xfId="0" applyFont="1" applyAlignment="1">
      <alignment horizontal="right"/>
    </xf>
    <xf numFmtId="10" fontId="15" fillId="2" borderId="0" xfId="1" applyNumberFormat="1" applyFont="1" applyFill="1"/>
    <xf numFmtId="10" fontId="15" fillId="0" borderId="0" xfId="1" applyNumberFormat="1" applyFont="1" applyFill="1"/>
    <xf numFmtId="169" fontId="15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168" fontId="26" fillId="0" borderId="0" xfId="0" applyNumberFormat="1" applyFont="1"/>
    <xf numFmtId="168" fontId="26" fillId="0" borderId="0" xfId="0" applyNumberFormat="1" applyFont="1" applyAlignment="1">
      <alignment horizontal="right"/>
    </xf>
    <xf numFmtId="2" fontId="26" fillId="0" borderId="0" xfId="0" applyNumberFormat="1" applyFont="1" applyAlignment="1">
      <alignment horizontal="right"/>
    </xf>
    <xf numFmtId="3" fontId="26" fillId="0" borderId="0" xfId="0" applyNumberFormat="1" applyFont="1" applyAlignment="1">
      <alignment horizontal="right"/>
    </xf>
    <xf numFmtId="0" fontId="28" fillId="0" borderId="0" xfId="0" applyFont="1"/>
    <xf numFmtId="49" fontId="15" fillId="0" borderId="0" xfId="0" applyNumberFormat="1" applyFont="1"/>
    <xf numFmtId="0" fontId="23" fillId="0" borderId="0" xfId="0" applyFont="1" applyAlignment="1">
      <alignment horizontal="center"/>
    </xf>
    <xf numFmtId="49" fontId="23" fillId="0" borderId="17" xfId="0" applyNumberFormat="1" applyFont="1" applyBorder="1"/>
    <xf numFmtId="49" fontId="23" fillId="0" borderId="17" xfId="0" applyNumberFormat="1" applyFont="1" applyBorder="1" applyAlignment="1">
      <alignment horizontal="center"/>
    </xf>
    <xf numFmtId="0" fontId="17" fillId="0" borderId="0" xfId="0" applyFont="1" applyProtection="1">
      <protection locked="0"/>
    </xf>
    <xf numFmtId="0" fontId="29" fillId="0" borderId="9" xfId="3" applyFont="1" applyBorder="1"/>
    <xf numFmtId="0" fontId="15" fillId="0" borderId="9" xfId="0" applyFont="1" applyBorder="1"/>
    <xf numFmtId="0" fontId="26" fillId="0" borderId="11" xfId="0" applyFont="1" applyBorder="1"/>
    <xf numFmtId="0" fontId="30" fillId="0" borderId="9" xfId="3" applyFont="1" applyBorder="1" applyAlignment="1">
      <alignment horizontal="center"/>
    </xf>
    <xf numFmtId="0" fontId="30" fillId="0" borderId="6" xfId="3" applyFont="1" applyBorder="1" applyAlignment="1">
      <alignment horizontal="center"/>
    </xf>
    <xf numFmtId="0" fontId="30" fillId="0" borderId="7" xfId="3" applyFont="1" applyBorder="1"/>
    <xf numFmtId="0" fontId="30" fillId="0" borderId="7" xfId="3" applyFont="1" applyBorder="1" applyAlignment="1">
      <alignment horizontal="center"/>
    </xf>
    <xf numFmtId="0" fontId="26" fillId="0" borderId="5" xfId="0" applyFont="1" applyBorder="1"/>
    <xf numFmtId="170" fontId="0" fillId="0" borderId="32" xfId="0" applyNumberFormat="1" applyBorder="1"/>
    <xf numFmtId="170" fontId="0" fillId="0" borderId="33" xfId="0" applyNumberFormat="1" applyBorder="1"/>
    <xf numFmtId="170" fontId="0" fillId="2" borderId="33" xfId="0" applyNumberFormat="1" applyFill="1" applyBorder="1"/>
    <xf numFmtId="170" fontId="2" fillId="0" borderId="32" xfId="0" applyNumberFormat="1" applyFont="1" applyBorder="1"/>
    <xf numFmtId="0" fontId="2" fillId="0" borderId="25" xfId="0" applyFont="1" applyBorder="1"/>
    <xf numFmtId="0" fontId="0" fillId="0" borderId="34" xfId="0" applyBorder="1"/>
    <xf numFmtId="170" fontId="0" fillId="0" borderId="35" xfId="0" applyNumberFormat="1" applyBorder="1"/>
    <xf numFmtId="0" fontId="2" fillId="0" borderId="36" xfId="0" applyFont="1" applyBorder="1"/>
    <xf numFmtId="0" fontId="0" fillId="0" borderId="36" xfId="0" applyBorder="1"/>
    <xf numFmtId="0" fontId="0" fillId="0" borderId="25" xfId="0" applyBorder="1"/>
    <xf numFmtId="0" fontId="23" fillId="0" borderId="27" xfId="0" applyFont="1" applyBorder="1"/>
    <xf numFmtId="170" fontId="2" fillId="0" borderId="37" xfId="0" applyNumberFormat="1" applyFont="1" applyBorder="1"/>
    <xf numFmtId="0" fontId="27" fillId="0" borderId="0" xfId="0" applyFont="1"/>
    <xf numFmtId="0" fontId="31" fillId="0" borderId="0" xfId="3" applyFont="1" applyAlignment="1">
      <alignment horizontal="left"/>
    </xf>
    <xf numFmtId="0" fontId="29" fillId="0" borderId="0" xfId="0" applyFont="1"/>
    <xf numFmtId="0" fontId="33" fillId="0" borderId="9" xfId="3" applyFont="1" applyBorder="1" applyProtection="1">
      <protection locked="0"/>
    </xf>
    <xf numFmtId="3" fontId="32" fillId="0" borderId="9" xfId="0" applyNumberFormat="1" applyFont="1" applyBorder="1" applyAlignment="1" applyProtection="1">
      <alignment horizontal="center"/>
      <protection locked="0"/>
    </xf>
    <xf numFmtId="1" fontId="32" fillId="0" borderId="9" xfId="0" applyNumberFormat="1" applyFont="1" applyBorder="1" applyProtection="1">
      <protection locked="0"/>
    </xf>
    <xf numFmtId="1" fontId="32" fillId="0" borderId="9" xfId="0" applyNumberFormat="1" applyFont="1" applyBorder="1" applyAlignment="1" applyProtection="1">
      <alignment horizontal="center"/>
      <protection locked="0"/>
    </xf>
    <xf numFmtId="0" fontId="32" fillId="0" borderId="9" xfId="0" applyFont="1" applyBorder="1" applyAlignment="1" applyProtection="1">
      <alignment horizontal="center"/>
      <protection locked="0"/>
    </xf>
    <xf numFmtId="0" fontId="32" fillId="0" borderId="9" xfId="0" applyFont="1" applyBorder="1" applyProtection="1">
      <protection locked="0"/>
    </xf>
    <xf numFmtId="0" fontId="33" fillId="0" borderId="6" xfId="3" applyFont="1" applyBorder="1" applyProtection="1">
      <protection locked="0"/>
    </xf>
    <xf numFmtId="0" fontId="32" fillId="0" borderId="6" xfId="0" applyFont="1" applyBorder="1" applyAlignment="1">
      <alignment horizontal="center"/>
    </xf>
    <xf numFmtId="3" fontId="32" fillId="0" borderId="6" xfId="0" applyNumberFormat="1" applyFont="1" applyBorder="1" applyAlignment="1" applyProtection="1">
      <alignment horizontal="center"/>
      <protection locked="0"/>
    </xf>
    <xf numFmtId="1" fontId="32" fillId="0" borderId="6" xfId="0" applyNumberFormat="1" applyFont="1" applyBorder="1" applyAlignment="1" applyProtection="1">
      <alignment horizontal="center"/>
      <protection locked="0"/>
    </xf>
    <xf numFmtId="0" fontId="32" fillId="0" borderId="6" xfId="3" applyFont="1" applyBorder="1" applyAlignment="1" applyProtection="1">
      <alignment horizontal="center"/>
      <protection locked="0"/>
    </xf>
    <xf numFmtId="0" fontId="30" fillId="0" borderId="7" xfId="2" applyFont="1" applyBorder="1" applyProtection="1">
      <protection locked="0"/>
    </xf>
    <xf numFmtId="3" fontId="32" fillId="0" borderId="7" xfId="0" applyNumberFormat="1" applyFont="1" applyBorder="1" applyAlignment="1" applyProtection="1">
      <alignment horizontal="center"/>
      <protection locked="0"/>
    </xf>
    <xf numFmtId="1" fontId="32" fillId="0" borderId="7" xfId="0" applyNumberFormat="1" applyFont="1" applyBorder="1" applyAlignment="1" applyProtection="1">
      <alignment horizontal="center"/>
      <protection locked="0"/>
    </xf>
    <xf numFmtId="1" fontId="34" fillId="0" borderId="7" xfId="3" applyNumberFormat="1" applyFont="1" applyBorder="1" applyAlignment="1" applyProtection="1">
      <alignment horizontal="center"/>
      <protection locked="0"/>
    </xf>
    <xf numFmtId="0" fontId="34" fillId="0" borderId="7" xfId="2" applyFont="1" applyBorder="1" applyAlignment="1" applyProtection="1">
      <alignment horizontal="center"/>
      <protection locked="0"/>
    </xf>
    <xf numFmtId="0" fontId="0" fillId="0" borderId="11" xfId="0" applyBorder="1"/>
    <xf numFmtId="0" fontId="24" fillId="0" borderId="24" xfId="0" applyFont="1" applyBorder="1"/>
    <xf numFmtId="0" fontId="24" fillId="0" borderId="22" xfId="0" applyFont="1" applyBorder="1"/>
    <xf numFmtId="3" fontId="24" fillId="0" borderId="24" xfId="0" applyNumberFormat="1" applyFont="1" applyBorder="1"/>
    <xf numFmtId="170" fontId="24" fillId="0" borderId="24" xfId="0" applyNumberFormat="1" applyFont="1" applyBorder="1"/>
    <xf numFmtId="0" fontId="0" fillId="0" borderId="24" xfId="0" applyBorder="1"/>
    <xf numFmtId="0" fontId="24" fillId="0" borderId="21" xfId="0" applyFont="1" applyBorder="1"/>
    <xf numFmtId="0" fontId="24" fillId="0" borderId="19" xfId="0" applyFont="1" applyBorder="1"/>
    <xf numFmtId="3" fontId="24" fillId="0" borderId="21" xfId="0" applyNumberFormat="1" applyFont="1" applyBorder="1"/>
    <xf numFmtId="170" fontId="24" fillId="0" borderId="21" xfId="0" applyNumberFormat="1" applyFont="1" applyBorder="1"/>
    <xf numFmtId="0" fontId="0" fillId="0" borderId="21" xfId="0" applyBorder="1"/>
    <xf numFmtId="3" fontId="2" fillId="0" borderId="31" xfId="0" applyNumberFormat="1" applyFont="1" applyBorder="1"/>
    <xf numFmtId="0" fontId="24" fillId="0" borderId="30" xfId="0" applyFont="1" applyBorder="1"/>
    <xf numFmtId="0" fontId="24" fillId="0" borderId="28" xfId="0" applyFont="1" applyBorder="1"/>
    <xf numFmtId="3" fontId="24" fillId="0" borderId="30" xfId="0" applyNumberFormat="1" applyFont="1" applyBorder="1"/>
    <xf numFmtId="170" fontId="24" fillId="0" borderId="30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20" fillId="2" borderId="1" xfId="0" applyNumberFormat="1" applyFont="1" applyFill="1" applyBorder="1" applyAlignment="1">
      <alignment horizontal="center"/>
    </xf>
    <xf numFmtId="164" fontId="20" fillId="2" borderId="2" xfId="0" applyNumberFormat="1" applyFont="1" applyFill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4" fontId="20" fillId="0" borderId="2" xfId="0" applyNumberFormat="1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20" fillId="2" borderId="1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" fontId="32" fillId="0" borderId="12" xfId="0" applyNumberFormat="1" applyFont="1" applyBorder="1" applyAlignment="1" applyProtection="1">
      <alignment horizontal="center"/>
      <protection locked="0"/>
    </xf>
    <xf numFmtId="1" fontId="32" fillId="0" borderId="13" xfId="0" applyNumberFormat="1" applyFont="1" applyBorder="1" applyAlignment="1" applyProtection="1">
      <alignment horizontal="center"/>
      <protection locked="0"/>
    </xf>
    <xf numFmtId="1" fontId="32" fillId="0" borderId="14" xfId="0" applyNumberFormat="1" applyFont="1" applyBorder="1" applyAlignment="1" applyProtection="1">
      <alignment horizontal="center"/>
      <protection locked="0"/>
    </xf>
    <xf numFmtId="0" fontId="32" fillId="0" borderId="12" xfId="3" applyFont="1" applyBorder="1" applyAlignment="1" applyProtection="1">
      <alignment horizontal="center"/>
      <protection locked="0"/>
    </xf>
    <xf numFmtId="0" fontId="32" fillId="0" borderId="13" xfId="3" applyFont="1" applyBorder="1" applyAlignment="1" applyProtection="1">
      <alignment horizontal="center"/>
      <protection locked="0"/>
    </xf>
    <xf numFmtId="0" fontId="32" fillId="0" borderId="14" xfId="3" applyFont="1" applyBorder="1" applyAlignment="1" applyProtection="1">
      <alignment horizontal="center"/>
      <protection locked="0"/>
    </xf>
    <xf numFmtId="49" fontId="17" fillId="0" borderId="0" xfId="0" applyNumberFormat="1" applyFont="1"/>
    <xf numFmtId="0" fontId="35" fillId="0" borderId="0" xfId="0" applyFont="1"/>
    <xf numFmtId="0" fontId="32" fillId="0" borderId="12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0" fillId="0" borderId="6" xfId="0" applyFont="1" applyBorder="1" applyAlignment="1">
      <alignment horizontal="center"/>
    </xf>
    <xf numFmtId="0" fontId="36" fillId="0" borderId="0" xfId="0" applyFont="1" applyAlignment="1">
      <alignment horizontal="right"/>
    </xf>
    <xf numFmtId="3" fontId="24" fillId="0" borderId="7" xfId="0" applyNumberFormat="1" applyFont="1" applyBorder="1" applyAlignment="1">
      <alignment horizontal="center"/>
    </xf>
    <xf numFmtId="0" fontId="2" fillId="0" borderId="13" xfId="0" applyFont="1" applyBorder="1"/>
    <xf numFmtId="3" fontId="2" fillId="0" borderId="13" xfId="0" applyNumberFormat="1" applyFont="1" applyBorder="1"/>
    <xf numFmtId="0" fontId="2" fillId="0" borderId="38" xfId="0" applyFont="1" applyBorder="1"/>
    <xf numFmtId="3" fontId="2" fillId="0" borderId="38" xfId="0" applyNumberFormat="1" applyFont="1" applyBorder="1"/>
    <xf numFmtId="0" fontId="2" fillId="0" borderId="7" xfId="0" applyFont="1" applyBorder="1" applyAlignment="1">
      <alignment horizontal="center"/>
    </xf>
    <xf numFmtId="3" fontId="2" fillId="0" borderId="5" xfId="0" applyNumberFormat="1" applyFont="1" applyBorder="1"/>
    <xf numFmtId="0" fontId="0" fillId="0" borderId="38" xfId="0" applyBorder="1"/>
  </cellXfs>
  <cellStyles count="5">
    <cellStyle name="Hyperlink" xfId="4" builtinId="8"/>
    <cellStyle name="Normal" xfId="0" builtinId="0"/>
    <cellStyle name="Normal_Sheet1" xfId="3" xr:uid="{5FA4B37E-62EA-4B9F-B45D-19442EF392FD}"/>
    <cellStyle name="Normal_Sheet1_1" xfId="2" xr:uid="{931EE3C9-BE03-474F-9084-62A495E8D0D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7F9F-C179-4CC3-BC34-A135BD9CB5A3}">
  <dimension ref="A1:A21"/>
  <sheetViews>
    <sheetView showGridLines="0" tabSelected="1" zoomScale="110" zoomScaleNormal="110" workbookViewId="0"/>
  </sheetViews>
  <sheetFormatPr defaultRowHeight="14.5"/>
  <cols>
    <col min="1" max="1" width="91.6328125" customWidth="1"/>
  </cols>
  <sheetData>
    <row r="1" spans="1:1">
      <c r="A1" s="19" t="s">
        <v>1045</v>
      </c>
    </row>
    <row r="3" spans="1:1">
      <c r="A3" s="101" t="s">
        <v>1227</v>
      </c>
    </row>
    <row r="4" spans="1:1">
      <c r="A4" s="101" t="s">
        <v>0</v>
      </c>
    </row>
    <row r="5" spans="1:1">
      <c r="A5" s="101" t="s">
        <v>1228</v>
      </c>
    </row>
    <row r="6" spans="1:1">
      <c r="A6" s="101" t="s">
        <v>1</v>
      </c>
    </row>
    <row r="7" spans="1:1">
      <c r="A7" s="101" t="s">
        <v>2</v>
      </c>
    </row>
    <row r="8" spans="1:1">
      <c r="A8" s="101" t="s">
        <v>1229</v>
      </c>
    </row>
    <row r="9" spans="1:1">
      <c r="A9" s="101" t="s">
        <v>3</v>
      </c>
    </row>
    <row r="10" spans="1:1">
      <c r="A10" s="101" t="s">
        <v>4</v>
      </c>
    </row>
    <row r="11" spans="1:1">
      <c r="A11" s="101" t="s">
        <v>1041</v>
      </c>
    </row>
    <row r="12" spans="1:1">
      <c r="A12" s="101" t="s">
        <v>1042</v>
      </c>
    </row>
    <row r="13" spans="1:1">
      <c r="A13" s="101" t="s">
        <v>1043</v>
      </c>
    </row>
    <row r="14" spans="1:1">
      <c r="A14" s="101" t="s">
        <v>1230</v>
      </c>
    </row>
    <row r="15" spans="1:1">
      <c r="A15" s="101" t="s">
        <v>1231</v>
      </c>
    </row>
    <row r="16" spans="1:1">
      <c r="A16" s="101" t="s">
        <v>1232</v>
      </c>
    </row>
    <row r="17" spans="1:1">
      <c r="A17" s="101" t="s">
        <v>1233</v>
      </c>
    </row>
    <row r="18" spans="1:1">
      <c r="A18" s="101" t="s">
        <v>5</v>
      </c>
    </row>
    <row r="19" spans="1:1">
      <c r="A19" s="101" t="s">
        <v>1234</v>
      </c>
    </row>
    <row r="20" spans="1:1">
      <c r="A20" s="101" t="s">
        <v>1235</v>
      </c>
    </row>
    <row r="21" spans="1:1">
      <c r="A21" s="101" t="s">
        <v>1236</v>
      </c>
    </row>
  </sheetData>
  <hyperlinks>
    <hyperlink ref="A3" location="'Tafla 1'!A1" display="Tafla 1 Samantekt ársreikninga 2020" xr:uid="{70575280-7D10-4871-BABE-30C2E74259E7}"/>
    <hyperlink ref="A4" location="'Tafla 2'!A1" display="Tafla 2 Rekstraryfirlit A hluta, landið allt" xr:uid="{C4B205B3-645D-4084-A6E3-91AD77F6CE2E}"/>
    <hyperlink ref="A5" location="'Tafla 3'!A1" display="Tafla 3 Heildaryfirlit 2014 til 2020" xr:uid="{628EC75C-1789-42D0-BE9D-2F67724D61C5}"/>
    <hyperlink ref="A6" location="'Tafla 4'!A1" display="Tafla 4 Framlög Jöfnunarsjóðs" xr:uid="{43CBBFD3-38FD-4CE5-A06F-5FF07B70C90C}"/>
    <hyperlink ref="A7" location="'Tafla 5'!A1" display="Tafla 5 Framlög Jöfnunarsjóðs vegna málefna fatlaðra" xr:uid="{1C371B0D-6B06-4182-9CE2-F69ED8A2425B}"/>
    <hyperlink ref="A8" location="'Tafla 6'!A1" display="Tafla 6 Ársreikningar sveitarfélaga 2020" xr:uid="{9B33BA02-D2C2-4515-BFA4-45C5191BF22E}"/>
    <hyperlink ref="A9" location="'Tafla 7'!A1" display="Tafla 7 Skatttekjur aðalsjóðs (kr. á íbúa)" xr:uid="{42EF9B21-A592-4B55-B85D-6B7F093BEF73}"/>
    <hyperlink ref="A10" location="'Tafla 8'!A1" display="Tafla 8 Rekstur málaflokka (kr. á íbúa)" xr:uid="{0437B228-467B-4CBD-8E74-645426C8DE07}"/>
    <hyperlink ref="A11" location="'Tafla 9'!A1" display="Tafla 9 Lykiltölur, hlutfall við tekjur" xr:uid="{49370058-518C-48AC-A2F1-5A58E89BBDFA}"/>
    <hyperlink ref="A12" location="'Tafla 10'!A1" display="Tafla 10 Lykiltölur úr rekstri (kr. á íbúa)" xr:uid="{CA1F683E-3F51-4118-8C1C-AA79CD7E7691}"/>
    <hyperlink ref="A13" location="'Tafla 11'!A1" display="Tafla 11 Lykiltölur úr sjóðstreymi og efnahag (kr. á íbúa)" xr:uid="{967941EB-CCB2-4BDA-91B4-98E227867298}"/>
    <hyperlink ref="A14" location="'Tafla 12'!A1" display="Tafla 12 Álagt útsvar 2021 vegna launa 2020" xr:uid="{9294F6E9-ABAD-4574-BB79-D29A99548E6D}"/>
    <hyperlink ref="A15" location="'Tafla 13'!A1" display="Tafla 13 Álagður fasteignaskattur 2021" xr:uid="{4ACFD26E-33A9-4228-B6B8-C6557DE81154}"/>
    <hyperlink ref="A16" location="'Tafla 14'!A1" display="Tafla 14 Álagningarreglur fasteignagjalda árið 2021" xr:uid="{BD284635-0A3E-466E-AF76-0E8B2E75A36E}"/>
    <hyperlink ref="A17" location="'Tafla 15'!A1" display="Tafla 15 Íbúafjöldi í sveitarfélögum 1. janúar 2021" xr:uid="{3BF59D52-2739-4B74-A8EC-0DC0703F337E}"/>
    <hyperlink ref="A18" location="'Tafla 16'!A1" display="Tafla 16 Aldursskipting íbúanna eftir sveitarfélögum" xr:uid="{EBBECF95-3FCB-4CB4-BBB5-48229BC2032D}"/>
    <hyperlink ref="A19" location="'Tafla 17'!A1" display="Tafla 17 Stöðugildi hjá sveitarfélögunum 1. apríl 2021" xr:uid="{C5BECF3A-16BE-48A3-BC21-C84B7BE101EB}"/>
    <hyperlink ref="A20" location="'Tafla 18'!A1" display="Tafla 18 Upplýsingar um starfsemi grunnskóla árið 2020" xr:uid="{573FB31C-6EDB-4C24-A147-131CCF5B7395}"/>
    <hyperlink ref="A21" location="'Tafla 19'!A1" display="Tafla 19 Upplýsingar um starfsemi leikskóla árið 2020" xr:uid="{791A56B7-B49F-41EF-8BAD-77CC05108E4E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706F-637F-4F6F-846E-C77806D2992A}">
  <dimension ref="A1:AB74"/>
  <sheetViews>
    <sheetView workbookViewId="0"/>
  </sheetViews>
  <sheetFormatPr defaultRowHeight="14.5"/>
  <cols>
    <col min="1" max="1" width="26.54296875" customWidth="1"/>
    <col min="2" max="2" width="8.1796875" customWidth="1"/>
    <col min="3" max="16" width="12.36328125" hidden="1" customWidth="1"/>
    <col min="17" max="17" width="9.81640625" customWidth="1"/>
    <col min="18" max="18" width="11.81640625" customWidth="1"/>
    <col min="19" max="19" width="10.1796875" customWidth="1"/>
    <col min="20" max="20" width="9.90625" customWidth="1"/>
    <col min="21" max="21" width="9.453125" customWidth="1"/>
    <col min="22" max="22" width="10" customWidth="1"/>
    <col min="23" max="23" width="9.6328125" customWidth="1"/>
    <col min="24" max="24" width="11.6328125" customWidth="1"/>
    <col min="25" max="25" width="10.36328125" customWidth="1"/>
    <col min="26" max="26" width="9.81640625" customWidth="1"/>
    <col min="27" max="27" width="9.1796875" customWidth="1"/>
    <col min="28" max="28" width="9.54296875" customWidth="1"/>
  </cols>
  <sheetData>
    <row r="1" spans="1:28">
      <c r="A1" s="101" t="s">
        <v>1044</v>
      </c>
    </row>
    <row r="2" spans="1:28" ht="15.5">
      <c r="Q2" s="1" t="s">
        <v>258</v>
      </c>
      <c r="W2" s="1" t="s">
        <v>259</v>
      </c>
    </row>
    <row r="4" spans="1:28">
      <c r="A4" s="7" t="s">
        <v>1053</v>
      </c>
      <c r="Q4" s="308" t="s">
        <v>13</v>
      </c>
      <c r="R4" s="309"/>
      <c r="S4" s="309"/>
      <c r="T4" s="309"/>
      <c r="U4" s="309"/>
      <c r="V4" s="310"/>
      <c r="W4" s="308" t="s">
        <v>14</v>
      </c>
      <c r="X4" s="309"/>
      <c r="Y4" s="309"/>
      <c r="Z4" s="309"/>
      <c r="AA4" s="309"/>
      <c r="AB4" s="310"/>
    </row>
    <row r="5" spans="1:28">
      <c r="Q5" s="27"/>
      <c r="R5" s="27" t="s">
        <v>260</v>
      </c>
      <c r="S5" s="27"/>
      <c r="T5" s="27" t="s">
        <v>261</v>
      </c>
      <c r="U5" s="27"/>
      <c r="V5" s="27"/>
      <c r="W5" s="27"/>
      <c r="X5" s="27" t="s">
        <v>260</v>
      </c>
      <c r="Y5" s="27"/>
      <c r="Z5" s="27" t="s">
        <v>261</v>
      </c>
      <c r="AA5" s="27"/>
      <c r="AB5" s="27"/>
    </row>
    <row r="6" spans="1:28">
      <c r="C6" t="s">
        <v>1054</v>
      </c>
      <c r="J6" t="s">
        <v>1055</v>
      </c>
      <c r="Q6" s="3"/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/>
      <c r="X6" s="3" t="s">
        <v>262</v>
      </c>
      <c r="Y6" s="3" t="s">
        <v>263</v>
      </c>
      <c r="Z6" s="3" t="s">
        <v>264</v>
      </c>
      <c r="AA6" s="3" t="s">
        <v>265</v>
      </c>
      <c r="AB6" s="3" t="s">
        <v>266</v>
      </c>
    </row>
    <row r="7" spans="1:28">
      <c r="C7" s="189"/>
      <c r="D7" s="189"/>
      <c r="E7" s="189"/>
      <c r="F7" s="189"/>
      <c r="G7" s="189"/>
      <c r="H7" s="189"/>
      <c r="I7" s="189"/>
      <c r="J7" s="190"/>
      <c r="K7" s="190"/>
      <c r="L7" s="190"/>
      <c r="M7" s="190"/>
      <c r="N7" s="190"/>
      <c r="O7" s="190"/>
      <c r="P7" s="190"/>
      <c r="Q7" s="22" t="s">
        <v>70</v>
      </c>
      <c r="R7" s="5" t="s">
        <v>267</v>
      </c>
      <c r="S7" s="5" t="s">
        <v>268</v>
      </c>
      <c r="T7" s="5" t="s">
        <v>269</v>
      </c>
      <c r="U7" s="5" t="s">
        <v>270</v>
      </c>
      <c r="V7" s="5" t="s">
        <v>270</v>
      </c>
      <c r="W7" s="22" t="s">
        <v>70</v>
      </c>
      <c r="X7" s="5" t="s">
        <v>267</v>
      </c>
      <c r="Y7" s="5" t="s">
        <v>268</v>
      </c>
      <c r="Z7" s="5" t="s">
        <v>269</v>
      </c>
      <c r="AA7" s="5" t="s">
        <v>270</v>
      </c>
      <c r="AB7" s="5" t="s">
        <v>270</v>
      </c>
    </row>
    <row r="8" spans="1:28">
      <c r="A8" t="s">
        <v>1049</v>
      </c>
      <c r="B8" t="s">
        <v>171</v>
      </c>
      <c r="C8" t="s">
        <v>19</v>
      </c>
      <c r="D8" t="s">
        <v>70</v>
      </c>
      <c r="E8" t="s">
        <v>1056</v>
      </c>
      <c r="F8" t="s">
        <v>46</v>
      </c>
      <c r="G8" t="s">
        <v>49</v>
      </c>
      <c r="H8" t="s">
        <v>1057</v>
      </c>
      <c r="I8" t="s">
        <v>283</v>
      </c>
      <c r="J8" t="s">
        <v>19</v>
      </c>
      <c r="K8" t="s">
        <v>70</v>
      </c>
      <c r="L8" t="s">
        <v>1056</v>
      </c>
      <c r="M8" t="s">
        <v>46</v>
      </c>
      <c r="N8" t="s">
        <v>49</v>
      </c>
      <c r="O8" t="s">
        <v>1057</v>
      </c>
      <c r="P8" t="s">
        <v>283</v>
      </c>
    </row>
    <row r="9" spans="1:28">
      <c r="A9" s="6" t="s">
        <v>180</v>
      </c>
      <c r="B9" s="8">
        <v>139875</v>
      </c>
      <c r="C9" s="8">
        <v>156246193.5</v>
      </c>
      <c r="D9" s="8">
        <v>129199519.50000001</v>
      </c>
      <c r="E9" s="8">
        <v>97011266</v>
      </c>
      <c r="F9" s="8">
        <v>-2049736.2999999986</v>
      </c>
      <c r="G9" s="8">
        <v>-18856503.800000001</v>
      </c>
      <c r="H9" s="8">
        <v>137547293.30000001</v>
      </c>
      <c r="I9" s="8">
        <v>174486573.30000001</v>
      </c>
      <c r="J9" s="8">
        <v>223426231.60000002</v>
      </c>
      <c r="K9" s="8">
        <v>128491291.10000001</v>
      </c>
      <c r="L9" s="8">
        <v>111898283.59999999</v>
      </c>
      <c r="M9" s="8">
        <v>25232301.199999996</v>
      </c>
      <c r="N9" s="8">
        <v>-40205668.399999999</v>
      </c>
      <c r="O9" s="8">
        <v>381951772.79999995</v>
      </c>
      <c r="P9" s="8">
        <v>446377586</v>
      </c>
      <c r="Q9" s="43">
        <f t="shared" ref="Q9:V40" si="0">D9/$C9</f>
        <v>0.82689706933564444</v>
      </c>
      <c r="R9" s="43">
        <f t="shared" si="0"/>
        <v>0.62088722820629871</v>
      </c>
      <c r="S9" s="43">
        <f t="shared" si="0"/>
        <v>-1.3118631910863151E-2</v>
      </c>
      <c r="T9" s="43">
        <f t="shared" si="0"/>
        <v>-0.12068456438908383</v>
      </c>
      <c r="U9" s="43">
        <f t="shared" si="0"/>
        <v>0.88032412322416043</v>
      </c>
      <c r="V9" s="43">
        <f t="shared" si="0"/>
        <v>1.1167412747242385</v>
      </c>
      <c r="W9" s="43">
        <f t="shared" ref="W9:AB40" si="1">K9/$J9</f>
        <v>0.57509492139686602</v>
      </c>
      <c r="X9" s="43">
        <f t="shared" si="1"/>
        <v>0.50082876481724625</v>
      </c>
      <c r="Y9" s="43">
        <f t="shared" si="1"/>
        <v>0.11293347705552043</v>
      </c>
      <c r="Z9" s="43">
        <f t="shared" si="1"/>
        <v>-0.17995052824406135</v>
      </c>
      <c r="AA9" s="43">
        <f t="shared" si="1"/>
        <v>1.7095207221854245</v>
      </c>
      <c r="AB9" s="43">
        <f t="shared" si="1"/>
        <v>1.9978745682787586</v>
      </c>
    </row>
    <row r="10" spans="1:28">
      <c r="A10" t="s">
        <v>181</v>
      </c>
      <c r="B10" s="9">
        <v>39810</v>
      </c>
      <c r="C10" s="9">
        <v>43344596</v>
      </c>
      <c r="D10" s="9">
        <v>35453622</v>
      </c>
      <c r="E10" s="9">
        <v>24955003</v>
      </c>
      <c r="F10" s="9">
        <v>2216820</v>
      </c>
      <c r="G10" s="9">
        <v>-3547716</v>
      </c>
      <c r="H10" s="9">
        <v>35506734</v>
      </c>
      <c r="I10" s="9">
        <v>48143223</v>
      </c>
      <c r="J10" s="9">
        <v>45513397</v>
      </c>
      <c r="K10" s="9">
        <v>35355775</v>
      </c>
      <c r="L10" s="9">
        <v>25092562</v>
      </c>
      <c r="M10" s="9">
        <v>3181825</v>
      </c>
      <c r="N10" s="9">
        <v>-3671461</v>
      </c>
      <c r="O10" s="9">
        <v>41734886</v>
      </c>
      <c r="P10" s="9">
        <v>54371375</v>
      </c>
      <c r="Q10" s="191">
        <f t="shared" si="0"/>
        <v>0.81794791673684075</v>
      </c>
      <c r="R10" s="191">
        <f t="shared" si="0"/>
        <v>0.57573504664802966</v>
      </c>
      <c r="S10" s="191">
        <f t="shared" si="0"/>
        <v>5.1144091872490867E-2</v>
      </c>
      <c r="T10" s="191">
        <f t="shared" si="0"/>
        <v>-8.184909602110492E-2</v>
      </c>
      <c r="U10" s="191">
        <f t="shared" si="0"/>
        <v>0.81917325979921463</v>
      </c>
      <c r="V10" s="191">
        <f t="shared" si="0"/>
        <v>1.1107087720923734</v>
      </c>
      <c r="W10" s="191">
        <f t="shared" si="1"/>
        <v>0.7768212730858125</v>
      </c>
      <c r="X10" s="191">
        <f t="shared" si="1"/>
        <v>0.5513225479521997</v>
      </c>
      <c r="Y10" s="191">
        <f t="shared" si="1"/>
        <v>6.9909635617837973E-2</v>
      </c>
      <c r="Z10" s="191">
        <f t="shared" si="1"/>
        <v>-8.0667698787677836E-2</v>
      </c>
      <c r="AA10" s="191">
        <f t="shared" si="1"/>
        <v>0.91698024649753129</v>
      </c>
      <c r="AB10" s="191">
        <f t="shared" si="1"/>
        <v>1.194623530298123</v>
      </c>
    </row>
    <row r="11" spans="1:28">
      <c r="A11" s="6" t="s">
        <v>182</v>
      </c>
      <c r="B11" s="8">
        <v>30568</v>
      </c>
      <c r="C11" s="8">
        <v>38133925</v>
      </c>
      <c r="D11" s="8">
        <v>28979540</v>
      </c>
      <c r="E11" s="8">
        <v>20761035</v>
      </c>
      <c r="F11" s="8">
        <v>117294</v>
      </c>
      <c r="G11" s="8">
        <v>4659711</v>
      </c>
      <c r="H11" s="8">
        <v>35424542</v>
      </c>
      <c r="I11" s="8">
        <v>51793316</v>
      </c>
      <c r="J11" s="8">
        <v>42625461</v>
      </c>
      <c r="K11" s="8">
        <v>28892993</v>
      </c>
      <c r="L11" s="8">
        <v>21753050</v>
      </c>
      <c r="M11" s="8">
        <v>1766511</v>
      </c>
      <c r="N11" s="8">
        <v>3934366</v>
      </c>
      <c r="O11" s="8">
        <v>39832737</v>
      </c>
      <c r="P11" s="8">
        <v>56470679</v>
      </c>
      <c r="Q11" s="43">
        <f t="shared" si="0"/>
        <v>0.75994118098255037</v>
      </c>
      <c r="R11" s="43">
        <f t="shared" si="0"/>
        <v>0.54442428887139205</v>
      </c>
      <c r="S11" s="43">
        <f t="shared" si="0"/>
        <v>3.075843884415255E-3</v>
      </c>
      <c r="T11" s="43">
        <f t="shared" si="0"/>
        <v>0.12219332261234583</v>
      </c>
      <c r="U11" s="43">
        <f t="shared" si="0"/>
        <v>0.92895084888324508</v>
      </c>
      <c r="V11" s="43">
        <f t="shared" si="0"/>
        <v>1.3581952552746668</v>
      </c>
      <c r="W11" s="43">
        <f t="shared" si="1"/>
        <v>0.67783414706060308</v>
      </c>
      <c r="X11" s="43">
        <f t="shared" si="1"/>
        <v>0.51032996452519308</v>
      </c>
      <c r="Y11" s="43">
        <f t="shared" si="1"/>
        <v>4.1442625101462245E-2</v>
      </c>
      <c r="Z11" s="43">
        <f t="shared" si="1"/>
        <v>9.2300843385599976E-2</v>
      </c>
      <c r="AA11" s="43">
        <f t="shared" si="1"/>
        <v>0.93448225697781895</v>
      </c>
      <c r="AB11" s="43">
        <f t="shared" si="1"/>
        <v>1.3248109856219503</v>
      </c>
    </row>
    <row r="12" spans="1:28">
      <c r="A12" t="s">
        <v>183</v>
      </c>
      <c r="B12" s="9">
        <v>22059</v>
      </c>
      <c r="C12" s="9">
        <v>21375496</v>
      </c>
      <c r="D12" s="9">
        <v>18695175</v>
      </c>
      <c r="E12" s="9">
        <v>11175812</v>
      </c>
      <c r="F12" s="9">
        <v>2533813</v>
      </c>
      <c r="G12" s="9">
        <v>-939585</v>
      </c>
      <c r="H12" s="9">
        <v>21689284</v>
      </c>
      <c r="I12" s="9">
        <v>29333289</v>
      </c>
      <c r="J12" s="9">
        <v>31336576</v>
      </c>
      <c r="K12" s="9">
        <v>18633754</v>
      </c>
      <c r="L12" s="9">
        <v>13761626</v>
      </c>
      <c r="M12" s="9">
        <v>6367515</v>
      </c>
      <c r="N12" s="9">
        <v>-3632179</v>
      </c>
      <c r="O12" s="9">
        <v>40527497</v>
      </c>
      <c r="P12" s="9">
        <v>50981118</v>
      </c>
      <c r="Q12" s="191">
        <f t="shared" si="0"/>
        <v>0.87460777518332211</v>
      </c>
      <c r="R12" s="191">
        <f t="shared" si="0"/>
        <v>0.52283287367928211</v>
      </c>
      <c r="S12" s="191">
        <f t="shared" si="0"/>
        <v>0.11853820842332735</v>
      </c>
      <c r="T12" s="191">
        <f t="shared" si="0"/>
        <v>-4.3956172993599774E-2</v>
      </c>
      <c r="U12" s="191">
        <f t="shared" si="0"/>
        <v>1.0146797997108465</v>
      </c>
      <c r="V12" s="191">
        <f t="shared" si="0"/>
        <v>1.3722857705851597</v>
      </c>
      <c r="W12" s="191">
        <f t="shared" si="1"/>
        <v>0.59463273843319708</v>
      </c>
      <c r="X12" s="191">
        <f t="shared" si="1"/>
        <v>0.43915538187707553</v>
      </c>
      <c r="Y12" s="191">
        <f t="shared" si="1"/>
        <v>0.20319753504658583</v>
      </c>
      <c r="Z12" s="191">
        <f t="shared" si="1"/>
        <v>-0.11590861107480281</v>
      </c>
      <c r="AA12" s="191">
        <f t="shared" si="1"/>
        <v>1.293296912847147</v>
      </c>
      <c r="AB12" s="191">
        <f t="shared" si="1"/>
        <v>1.6268885917848843</v>
      </c>
    </row>
    <row r="13" spans="1:28">
      <c r="A13" s="6" t="s">
        <v>1052</v>
      </c>
      <c r="B13" s="8">
        <v>19893</v>
      </c>
      <c r="C13" s="8">
        <v>24706664</v>
      </c>
      <c r="D13" s="8">
        <v>20760962</v>
      </c>
      <c r="E13" s="8">
        <v>15631125</v>
      </c>
      <c r="F13" s="8">
        <v>2591685</v>
      </c>
      <c r="G13" s="8">
        <v>-1092365</v>
      </c>
      <c r="H13" s="8">
        <v>21651597</v>
      </c>
      <c r="I13" s="8">
        <v>26830463</v>
      </c>
      <c r="J13" s="8">
        <v>30479139</v>
      </c>
      <c r="K13" s="8">
        <v>20694281</v>
      </c>
      <c r="L13" s="8">
        <v>17279860</v>
      </c>
      <c r="M13" s="8">
        <v>4594969</v>
      </c>
      <c r="N13" s="8">
        <v>-2726132</v>
      </c>
      <c r="O13" s="8">
        <v>31988931</v>
      </c>
      <c r="P13" s="8">
        <v>38216838</v>
      </c>
      <c r="Q13" s="43">
        <f t="shared" si="0"/>
        <v>0.84029806695068177</v>
      </c>
      <c r="R13" s="43">
        <f t="shared" si="0"/>
        <v>0.63266837643479512</v>
      </c>
      <c r="S13" s="43">
        <f t="shared" si="0"/>
        <v>0.10489821693450803</v>
      </c>
      <c r="T13" s="43">
        <f t="shared" si="0"/>
        <v>-4.4213374982555315E-2</v>
      </c>
      <c r="U13" s="43">
        <f t="shared" si="0"/>
        <v>0.87634643835363613</v>
      </c>
      <c r="V13" s="43">
        <f t="shared" si="0"/>
        <v>1.0859605732283404</v>
      </c>
      <c r="W13" s="43">
        <f t="shared" si="1"/>
        <v>0.67896540647030745</v>
      </c>
      <c r="X13" s="43">
        <f t="shared" si="1"/>
        <v>0.56694055563708678</v>
      </c>
      <c r="Y13" s="43">
        <f t="shared" si="1"/>
        <v>0.15075783472754922</v>
      </c>
      <c r="Z13" s="43">
        <f t="shared" si="1"/>
        <v>-8.944255282276839E-2</v>
      </c>
      <c r="AA13" s="43">
        <f t="shared" si="1"/>
        <v>1.0495352575412318</v>
      </c>
      <c r="AB13" s="43">
        <f t="shared" si="1"/>
        <v>1.2538686870386988</v>
      </c>
    </row>
    <row r="14" spans="1:28">
      <c r="A14" t="s">
        <v>184</v>
      </c>
      <c r="B14" s="9">
        <v>18891</v>
      </c>
      <c r="C14" s="9">
        <v>23121875</v>
      </c>
      <c r="D14" s="9">
        <v>17536422</v>
      </c>
      <c r="E14" s="9">
        <v>10864813</v>
      </c>
      <c r="F14" s="9">
        <v>-113996</v>
      </c>
      <c r="G14" s="9">
        <v>-577650</v>
      </c>
      <c r="H14" s="9">
        <v>25414821</v>
      </c>
      <c r="I14" s="9">
        <v>28850025</v>
      </c>
      <c r="J14" s="9">
        <v>25033972</v>
      </c>
      <c r="K14" s="9">
        <v>17501920</v>
      </c>
      <c r="L14" s="9">
        <v>11334513</v>
      </c>
      <c r="M14" s="9">
        <v>711279</v>
      </c>
      <c r="N14" s="9">
        <v>-2035849</v>
      </c>
      <c r="O14" s="9">
        <v>26529015</v>
      </c>
      <c r="P14" s="9">
        <v>29999532</v>
      </c>
      <c r="Q14" s="191">
        <f t="shared" si="0"/>
        <v>0.75843425327746994</v>
      </c>
      <c r="R14" s="191">
        <f t="shared" si="0"/>
        <v>0.46989325043924857</v>
      </c>
      <c r="S14" s="191">
        <f t="shared" si="0"/>
        <v>-4.9302230031085283E-3</v>
      </c>
      <c r="T14" s="191">
        <f t="shared" si="0"/>
        <v>-2.4982835518313286E-2</v>
      </c>
      <c r="U14" s="191">
        <f t="shared" si="0"/>
        <v>1.0991678226787405</v>
      </c>
      <c r="V14" s="191">
        <f t="shared" si="0"/>
        <v>1.2477372617921341</v>
      </c>
      <c r="W14" s="191">
        <f t="shared" si="1"/>
        <v>0.69912677061394812</v>
      </c>
      <c r="X14" s="191">
        <f t="shared" si="1"/>
        <v>0.45276526633488284</v>
      </c>
      <c r="Y14" s="191">
        <f t="shared" si="1"/>
        <v>2.8412550753032718E-2</v>
      </c>
      <c r="Z14" s="191">
        <f t="shared" si="1"/>
        <v>-8.1323451188648768E-2</v>
      </c>
      <c r="AA14" s="191">
        <f t="shared" si="1"/>
        <v>1.0597205669160292</v>
      </c>
      <c r="AB14" s="191">
        <f t="shared" si="1"/>
        <v>1.1983528622625288</v>
      </c>
    </row>
    <row r="15" spans="1:28">
      <c r="A15" s="6" t="s">
        <v>185</v>
      </c>
      <c r="B15" s="8">
        <v>13430</v>
      </c>
      <c r="C15" s="8">
        <v>15218670</v>
      </c>
      <c r="D15" s="8">
        <v>13132609</v>
      </c>
      <c r="E15" s="8">
        <v>7993242</v>
      </c>
      <c r="F15" s="8">
        <v>962361</v>
      </c>
      <c r="G15" s="8">
        <v>-1549974</v>
      </c>
      <c r="H15" s="8">
        <v>17702706</v>
      </c>
      <c r="I15" s="8">
        <v>20182945</v>
      </c>
      <c r="J15" s="8">
        <v>16446221</v>
      </c>
      <c r="K15" s="8">
        <v>13115302</v>
      </c>
      <c r="L15" s="8">
        <v>8306399</v>
      </c>
      <c r="M15" s="8">
        <v>1232865</v>
      </c>
      <c r="N15" s="8">
        <v>-1846079</v>
      </c>
      <c r="O15" s="8">
        <v>19496214</v>
      </c>
      <c r="P15" s="8">
        <v>22064373</v>
      </c>
      <c r="Q15" s="43">
        <f t="shared" si="0"/>
        <v>0.86292750943413588</v>
      </c>
      <c r="R15" s="43">
        <f t="shared" si="0"/>
        <v>0.52522605457638549</v>
      </c>
      <c r="S15" s="43">
        <f t="shared" si="0"/>
        <v>6.3235552121177471E-2</v>
      </c>
      <c r="T15" s="43">
        <f t="shared" si="0"/>
        <v>-0.10184687623819953</v>
      </c>
      <c r="U15" s="43">
        <f t="shared" si="0"/>
        <v>1.1632229360384316</v>
      </c>
      <c r="V15" s="43">
        <f t="shared" si="0"/>
        <v>1.3261963758988138</v>
      </c>
      <c r="W15" s="43">
        <f t="shared" si="1"/>
        <v>0.79746599537972884</v>
      </c>
      <c r="X15" s="43">
        <f t="shared" si="1"/>
        <v>0.50506429410136222</v>
      </c>
      <c r="Y15" s="43">
        <f t="shared" si="1"/>
        <v>7.4963421688179918E-2</v>
      </c>
      <c r="Z15" s="43">
        <f t="shared" si="1"/>
        <v>-0.11224943407971959</v>
      </c>
      <c r="AA15" s="43">
        <f t="shared" si="1"/>
        <v>1.1854525121606965</v>
      </c>
      <c r="AB15" s="43">
        <f t="shared" si="1"/>
        <v>1.3416074732304766</v>
      </c>
    </row>
    <row r="16" spans="1:28">
      <c r="A16" t="s">
        <v>186</v>
      </c>
      <c r="B16" s="9">
        <v>11239</v>
      </c>
      <c r="C16" s="9">
        <v>13563084</v>
      </c>
      <c r="D16" s="9">
        <v>11267811</v>
      </c>
      <c r="E16" s="9">
        <v>8866736</v>
      </c>
      <c r="F16" s="9">
        <v>-972824</v>
      </c>
      <c r="G16" s="9">
        <v>-3246133</v>
      </c>
      <c r="H16" s="9">
        <v>24706540</v>
      </c>
      <c r="I16" s="9">
        <v>27596437</v>
      </c>
      <c r="J16" s="9">
        <v>15286015</v>
      </c>
      <c r="K16" s="9">
        <v>11240905</v>
      </c>
      <c r="L16" s="9">
        <v>9146050</v>
      </c>
      <c r="M16" s="9">
        <v>132927</v>
      </c>
      <c r="N16" s="9">
        <v>-3845939</v>
      </c>
      <c r="O16" s="9">
        <v>25029283</v>
      </c>
      <c r="P16" s="9">
        <v>28270307</v>
      </c>
      <c r="Q16" s="191">
        <f t="shared" si="0"/>
        <v>0.83077056810973082</v>
      </c>
      <c r="R16" s="191">
        <f t="shared" si="0"/>
        <v>0.65374040299389136</v>
      </c>
      <c r="S16" s="191">
        <f t="shared" si="0"/>
        <v>-7.1725870015993412E-2</v>
      </c>
      <c r="T16" s="191">
        <f t="shared" si="0"/>
        <v>-0.23933590619950448</v>
      </c>
      <c r="U16" s="191">
        <f t="shared" si="0"/>
        <v>1.8216019306523501</v>
      </c>
      <c r="V16" s="191">
        <f t="shared" si="0"/>
        <v>2.0346727189774834</v>
      </c>
      <c r="W16" s="191">
        <f t="shared" si="1"/>
        <v>0.73537184151657575</v>
      </c>
      <c r="X16" s="191">
        <f t="shared" si="1"/>
        <v>0.59832794878194218</v>
      </c>
      <c r="Y16" s="191">
        <f t="shared" si="1"/>
        <v>8.6959878032306006E-3</v>
      </c>
      <c r="Z16" s="191">
        <f t="shared" si="1"/>
        <v>-0.2515985363091689</v>
      </c>
      <c r="AA16" s="191">
        <f t="shared" si="1"/>
        <v>1.6373975166189487</v>
      </c>
      <c r="AB16" s="191">
        <f t="shared" si="1"/>
        <v>1.8494229529409725</v>
      </c>
    </row>
    <row r="17" spans="1:28">
      <c r="A17" s="6" t="s">
        <v>187</v>
      </c>
      <c r="B17" s="8">
        <v>7997</v>
      </c>
      <c r="C17" s="8">
        <v>8846067.7000000011</v>
      </c>
      <c r="D17" s="8">
        <v>7813448.9000000004</v>
      </c>
      <c r="E17" s="8">
        <v>6076974.4000000004</v>
      </c>
      <c r="F17" s="8">
        <v>828093.60000000009</v>
      </c>
      <c r="G17" s="8">
        <v>-1682724.8</v>
      </c>
      <c r="H17" s="8">
        <v>2677847</v>
      </c>
      <c r="I17" s="8">
        <v>6830613.7999999998</v>
      </c>
      <c r="J17" s="8">
        <v>10086456.800000001</v>
      </c>
      <c r="K17" s="8">
        <v>7798866</v>
      </c>
      <c r="L17" s="8">
        <v>7163031</v>
      </c>
      <c r="M17" s="8">
        <v>823332.4</v>
      </c>
      <c r="N17" s="8">
        <v>-1780569.9</v>
      </c>
      <c r="O17" s="8">
        <v>3096018.0999999996</v>
      </c>
      <c r="P17" s="8">
        <v>7279701.3000000007</v>
      </c>
      <c r="Q17" s="43">
        <f t="shared" si="0"/>
        <v>0.88326804236417944</v>
      </c>
      <c r="R17" s="43">
        <f t="shared" si="0"/>
        <v>0.68696901336172222</v>
      </c>
      <c r="S17" s="43">
        <f t="shared" si="0"/>
        <v>9.3611492482699399E-2</v>
      </c>
      <c r="T17" s="43">
        <f t="shared" si="0"/>
        <v>-0.19022291678821313</v>
      </c>
      <c r="U17" s="43">
        <f t="shared" si="0"/>
        <v>0.30271608705865993</v>
      </c>
      <c r="V17" s="43">
        <f t="shared" si="0"/>
        <v>0.77216386214181909</v>
      </c>
      <c r="W17" s="43">
        <f t="shared" si="1"/>
        <v>0.77320174513611162</v>
      </c>
      <c r="X17" s="43">
        <f t="shared" si="1"/>
        <v>0.71016325574308703</v>
      </c>
      <c r="Y17" s="43">
        <f t="shared" si="1"/>
        <v>8.1627514629319581E-2</v>
      </c>
      <c r="Z17" s="43">
        <f t="shared" si="1"/>
        <v>-0.17653076152569253</v>
      </c>
      <c r="AA17" s="43">
        <f t="shared" si="1"/>
        <v>0.30694803550836597</v>
      </c>
      <c r="AB17" s="43">
        <f t="shared" si="1"/>
        <v>0.72173028094464253</v>
      </c>
    </row>
    <row r="18" spans="1:28">
      <c r="A18" t="s">
        <v>188</v>
      </c>
      <c r="B18" s="9">
        <v>5262</v>
      </c>
      <c r="C18" s="9">
        <v>7560434</v>
      </c>
      <c r="D18" s="9">
        <v>6339591</v>
      </c>
      <c r="E18" s="9">
        <v>5025707</v>
      </c>
      <c r="F18" s="9">
        <v>504282</v>
      </c>
      <c r="G18" s="9">
        <v>-526093</v>
      </c>
      <c r="H18" s="9">
        <v>7644558</v>
      </c>
      <c r="I18" s="9">
        <v>10982751</v>
      </c>
      <c r="J18" s="9">
        <v>9443488</v>
      </c>
      <c r="K18" s="9">
        <v>6327147</v>
      </c>
      <c r="L18" s="9">
        <v>5402811</v>
      </c>
      <c r="M18" s="9">
        <v>1290171</v>
      </c>
      <c r="N18" s="9">
        <v>-1126363</v>
      </c>
      <c r="O18" s="9">
        <v>7455032</v>
      </c>
      <c r="P18" s="9">
        <v>10964584</v>
      </c>
      <c r="Q18" s="191">
        <f t="shared" si="0"/>
        <v>0.83852210071538225</v>
      </c>
      <c r="R18" s="191">
        <f t="shared" si="0"/>
        <v>0.66473789732176747</v>
      </c>
      <c r="S18" s="191">
        <f t="shared" si="0"/>
        <v>6.6700139171904677E-2</v>
      </c>
      <c r="T18" s="191">
        <f t="shared" si="0"/>
        <v>-6.9585026468057254E-2</v>
      </c>
      <c r="U18" s="191">
        <f t="shared" si="0"/>
        <v>1.0111268744624977</v>
      </c>
      <c r="V18" s="191">
        <f t="shared" si="0"/>
        <v>1.4526614477422857</v>
      </c>
      <c r="W18" s="191">
        <f t="shared" si="1"/>
        <v>0.670001063166491</v>
      </c>
      <c r="X18" s="191">
        <f t="shared" si="1"/>
        <v>0.57212028013378102</v>
      </c>
      <c r="Y18" s="191">
        <f t="shared" si="1"/>
        <v>0.13662017678213811</v>
      </c>
      <c r="Z18" s="191">
        <f t="shared" si="1"/>
        <v>-0.11927404365844485</v>
      </c>
      <c r="AA18" s="191">
        <f t="shared" si="1"/>
        <v>0.78943627608781841</v>
      </c>
      <c r="AB18" s="191">
        <f t="shared" si="1"/>
        <v>1.1610735355411053</v>
      </c>
    </row>
    <row r="19" spans="1:28">
      <c r="A19" s="6" t="s">
        <v>189</v>
      </c>
      <c r="B19" s="8">
        <v>5208</v>
      </c>
      <c r="C19" s="8">
        <v>7304229</v>
      </c>
      <c r="D19" s="8">
        <v>6205038</v>
      </c>
      <c r="E19" s="8">
        <v>4519768</v>
      </c>
      <c r="F19" s="8">
        <v>310240</v>
      </c>
      <c r="G19" s="8">
        <v>-1172218</v>
      </c>
      <c r="H19" s="8">
        <v>7758469</v>
      </c>
      <c r="I19" s="8">
        <v>9071124</v>
      </c>
      <c r="J19" s="8">
        <v>8567008</v>
      </c>
      <c r="K19" s="8">
        <v>6158437</v>
      </c>
      <c r="L19" s="8">
        <v>4738777</v>
      </c>
      <c r="M19" s="8">
        <v>1039764</v>
      </c>
      <c r="N19" s="8">
        <v>-1984726</v>
      </c>
      <c r="O19" s="8">
        <v>10966400</v>
      </c>
      <c r="P19" s="8">
        <v>12397122</v>
      </c>
      <c r="Q19" s="43">
        <f t="shared" si="0"/>
        <v>0.84951306975725982</v>
      </c>
      <c r="R19" s="43">
        <f t="shared" si="0"/>
        <v>0.61878782825675371</v>
      </c>
      <c r="S19" s="43">
        <f t="shared" si="0"/>
        <v>4.2474024294692839E-2</v>
      </c>
      <c r="T19" s="43">
        <f t="shared" si="0"/>
        <v>-0.16048483693487703</v>
      </c>
      <c r="U19" s="43">
        <f t="shared" si="0"/>
        <v>1.0621886307233797</v>
      </c>
      <c r="V19" s="43">
        <f t="shared" si="0"/>
        <v>1.2419002744848224</v>
      </c>
      <c r="W19" s="43">
        <f t="shared" si="1"/>
        <v>0.71885505417994244</v>
      </c>
      <c r="X19" s="43">
        <f t="shared" si="1"/>
        <v>0.55314259073879701</v>
      </c>
      <c r="Y19" s="43">
        <f t="shared" si="1"/>
        <v>0.12136839372625775</v>
      </c>
      <c r="Z19" s="43">
        <f t="shared" si="1"/>
        <v>-0.23167084704484928</v>
      </c>
      <c r="AA19" s="43">
        <f t="shared" si="1"/>
        <v>1.2800735099115117</v>
      </c>
      <c r="AB19" s="43">
        <f t="shared" si="1"/>
        <v>1.4470772059510157</v>
      </c>
    </row>
    <row r="20" spans="1:28">
      <c r="A20" t="s">
        <v>271</v>
      </c>
      <c r="B20" s="9">
        <v>4674</v>
      </c>
      <c r="C20" s="9">
        <v>5226413</v>
      </c>
      <c r="D20" s="9">
        <v>4460439</v>
      </c>
      <c r="E20" s="9">
        <v>3293430</v>
      </c>
      <c r="F20" s="9">
        <v>255702</v>
      </c>
      <c r="G20" s="9">
        <v>-418016</v>
      </c>
      <c r="H20" s="9">
        <v>4618508</v>
      </c>
      <c r="I20" s="9">
        <v>6799159</v>
      </c>
      <c r="J20" s="9">
        <v>5701102</v>
      </c>
      <c r="K20" s="9">
        <v>4456595</v>
      </c>
      <c r="L20" s="9">
        <v>3459829</v>
      </c>
      <c r="M20" s="9">
        <v>478173</v>
      </c>
      <c r="N20" s="9">
        <v>-729530</v>
      </c>
      <c r="O20" s="9">
        <v>5208739</v>
      </c>
      <c r="P20" s="9">
        <v>7486177</v>
      </c>
      <c r="Q20" s="191">
        <f t="shared" si="0"/>
        <v>0.85344173910481247</v>
      </c>
      <c r="R20" s="191">
        <f t="shared" si="0"/>
        <v>0.63015111894142306</v>
      </c>
      <c r="S20" s="191">
        <f t="shared" si="0"/>
        <v>4.8924951013247515E-2</v>
      </c>
      <c r="T20" s="191">
        <f t="shared" si="0"/>
        <v>-7.9981432772343097E-2</v>
      </c>
      <c r="U20" s="191">
        <f t="shared" si="0"/>
        <v>0.88368600032182687</v>
      </c>
      <c r="V20" s="191">
        <f t="shared" si="0"/>
        <v>1.3009226404419245</v>
      </c>
      <c r="W20" s="191">
        <f t="shared" si="1"/>
        <v>0.78170764178574603</v>
      </c>
      <c r="X20" s="191">
        <f t="shared" si="1"/>
        <v>0.60687021561796295</v>
      </c>
      <c r="Y20" s="191">
        <f t="shared" si="1"/>
        <v>8.3873784401682347E-2</v>
      </c>
      <c r="Z20" s="191">
        <f t="shared" si="1"/>
        <v>-0.12796297978881976</v>
      </c>
      <c r="AA20" s="191">
        <f t="shared" si="1"/>
        <v>0.91363722311931972</v>
      </c>
      <c r="AB20" s="191">
        <f t="shared" si="1"/>
        <v>1.3131105179314455</v>
      </c>
    </row>
    <row r="21" spans="1:28">
      <c r="A21" s="6" t="s">
        <v>190</v>
      </c>
      <c r="B21" s="8">
        <v>4523</v>
      </c>
      <c r="C21" s="8">
        <v>5246881.5</v>
      </c>
      <c r="D21" s="8">
        <v>4620236.5</v>
      </c>
      <c r="E21" s="8">
        <v>3226020.4</v>
      </c>
      <c r="F21" s="8">
        <v>581487.69999999995</v>
      </c>
      <c r="G21" s="8">
        <v>-246375.29999999993</v>
      </c>
      <c r="H21" s="8">
        <v>1520522.4</v>
      </c>
      <c r="I21" s="8">
        <v>6020391.5999999996</v>
      </c>
      <c r="J21" s="8">
        <v>8013074.1000000006</v>
      </c>
      <c r="K21" s="8">
        <v>4606737.8000000007</v>
      </c>
      <c r="L21" s="8">
        <v>4358177.3</v>
      </c>
      <c r="M21" s="8">
        <v>909737</v>
      </c>
      <c r="N21" s="8">
        <v>-683840.4</v>
      </c>
      <c r="O21" s="8">
        <v>1347148.3</v>
      </c>
      <c r="P21" s="8">
        <v>6089767.1000000006</v>
      </c>
      <c r="Q21" s="43">
        <f t="shared" si="0"/>
        <v>0.88056810507346128</v>
      </c>
      <c r="R21" s="43">
        <f t="shared" si="0"/>
        <v>0.61484529429528756</v>
      </c>
      <c r="S21" s="43">
        <f t="shared" si="0"/>
        <v>0.1108253921877214</v>
      </c>
      <c r="T21" s="43">
        <f t="shared" si="0"/>
        <v>-4.6956520744750943E-2</v>
      </c>
      <c r="U21" s="43">
        <f t="shared" si="0"/>
        <v>0.28979545278466834</v>
      </c>
      <c r="V21" s="43">
        <f t="shared" si="0"/>
        <v>1.1474228263016804</v>
      </c>
      <c r="W21" s="43">
        <f t="shared" si="1"/>
        <v>0.57490268310385406</v>
      </c>
      <c r="X21" s="43">
        <f t="shared" si="1"/>
        <v>0.54388331439490867</v>
      </c>
      <c r="Y21" s="43">
        <f t="shared" si="1"/>
        <v>0.11353158458874103</v>
      </c>
      <c r="Z21" s="43">
        <f t="shared" si="1"/>
        <v>-8.5340581088598697E-2</v>
      </c>
      <c r="AA21" s="43">
        <f t="shared" si="1"/>
        <v>0.16811878727041848</v>
      </c>
      <c r="AB21" s="43">
        <f t="shared" si="1"/>
        <v>0.75997888251151957</v>
      </c>
    </row>
    <row r="22" spans="1:28">
      <c r="A22" t="s">
        <v>1158</v>
      </c>
      <c r="B22" s="9">
        <v>4306</v>
      </c>
      <c r="C22" s="9">
        <v>6566770</v>
      </c>
      <c r="D22" s="9">
        <v>5644888</v>
      </c>
      <c r="E22" s="9">
        <v>4212416</v>
      </c>
      <c r="F22" s="9">
        <v>486206</v>
      </c>
      <c r="G22" s="9">
        <v>-752915</v>
      </c>
      <c r="H22" s="9">
        <v>6604168</v>
      </c>
      <c r="I22" s="9">
        <v>8163364</v>
      </c>
      <c r="J22" s="9">
        <v>7975858</v>
      </c>
      <c r="K22" s="9">
        <v>5630093</v>
      </c>
      <c r="L22" s="9">
        <v>4555471</v>
      </c>
      <c r="M22" s="9">
        <v>860169</v>
      </c>
      <c r="N22" s="9">
        <v>-1065102</v>
      </c>
      <c r="O22" s="9">
        <v>7773674</v>
      </c>
      <c r="P22" s="9">
        <v>9484641</v>
      </c>
      <c r="Q22" s="191">
        <f t="shared" si="0"/>
        <v>0.85961408729101219</v>
      </c>
      <c r="R22" s="191">
        <f t="shared" si="0"/>
        <v>0.64147457578078726</v>
      </c>
      <c r="S22" s="191">
        <f t="shared" si="0"/>
        <v>7.4040357740563473E-2</v>
      </c>
      <c r="T22" s="191">
        <f t="shared" si="0"/>
        <v>-0.11465530237849049</v>
      </c>
      <c r="U22" s="191">
        <f t="shared" si="0"/>
        <v>1.0056950372862152</v>
      </c>
      <c r="V22" s="191">
        <f t="shared" si="0"/>
        <v>1.2431323161919787</v>
      </c>
      <c r="W22" s="191">
        <f t="shared" si="1"/>
        <v>0.70589183007019429</v>
      </c>
      <c r="X22" s="191">
        <f t="shared" si="1"/>
        <v>0.57115748550187329</v>
      </c>
      <c r="Y22" s="191">
        <f t="shared" si="1"/>
        <v>0.10784657901381896</v>
      </c>
      <c r="Z22" s="191">
        <f t="shared" si="1"/>
        <v>-0.13354074257590845</v>
      </c>
      <c r="AA22" s="191">
        <f t="shared" si="1"/>
        <v>0.9746505015510557</v>
      </c>
      <c r="AB22" s="191">
        <f t="shared" si="1"/>
        <v>1.1891687389620025</v>
      </c>
    </row>
    <row r="23" spans="1:28">
      <c r="A23" s="6" t="s">
        <v>192</v>
      </c>
      <c r="B23" s="8">
        <v>4090</v>
      </c>
      <c r="C23" s="8">
        <v>5193575</v>
      </c>
      <c r="D23" s="8">
        <v>4453069</v>
      </c>
      <c r="E23" s="8">
        <v>3000944</v>
      </c>
      <c r="F23" s="8">
        <v>749482</v>
      </c>
      <c r="G23" s="8">
        <v>-261652</v>
      </c>
      <c r="H23" s="8">
        <v>2663723</v>
      </c>
      <c r="I23" s="8">
        <v>3945000</v>
      </c>
      <c r="J23" s="8">
        <v>6052631</v>
      </c>
      <c r="K23" s="8">
        <v>4428131</v>
      </c>
      <c r="L23" s="8">
        <v>3285421</v>
      </c>
      <c r="M23" s="8">
        <v>845667</v>
      </c>
      <c r="N23" s="8">
        <v>-343689</v>
      </c>
      <c r="O23" s="8">
        <v>4599899</v>
      </c>
      <c r="P23" s="8">
        <v>5881176</v>
      </c>
      <c r="Q23" s="43">
        <f t="shared" si="0"/>
        <v>0.85741882999667862</v>
      </c>
      <c r="R23" s="43">
        <f t="shared" si="0"/>
        <v>0.57781855465647458</v>
      </c>
      <c r="S23" s="43">
        <f t="shared" si="0"/>
        <v>0.14430945928382666</v>
      </c>
      <c r="T23" s="43">
        <f t="shared" si="0"/>
        <v>-5.0379940599683259E-2</v>
      </c>
      <c r="U23" s="43">
        <f t="shared" si="0"/>
        <v>0.51288813582166426</v>
      </c>
      <c r="V23" s="43">
        <f t="shared" si="0"/>
        <v>0.75959238097071868</v>
      </c>
      <c r="W23" s="43">
        <f t="shared" si="1"/>
        <v>0.73160432215345694</v>
      </c>
      <c r="X23" s="43">
        <f t="shared" si="1"/>
        <v>0.54280873887735759</v>
      </c>
      <c r="Y23" s="43">
        <f t="shared" si="1"/>
        <v>0.13971890901659129</v>
      </c>
      <c r="Z23" s="43">
        <f t="shared" si="1"/>
        <v>-5.6783405431456171E-2</v>
      </c>
      <c r="AA23" s="43">
        <f t="shared" si="1"/>
        <v>0.75998338573754121</v>
      </c>
      <c r="AB23" s="43">
        <f t="shared" si="1"/>
        <v>0.9716726494643404</v>
      </c>
    </row>
    <row r="24" spans="1:28">
      <c r="A24" t="s">
        <v>193</v>
      </c>
      <c r="B24" s="9">
        <v>3925</v>
      </c>
      <c r="C24" s="9">
        <v>5173148</v>
      </c>
      <c r="D24" s="9">
        <v>4396612</v>
      </c>
      <c r="E24" s="9">
        <v>2798463</v>
      </c>
      <c r="F24" s="9">
        <v>570163</v>
      </c>
      <c r="G24" s="9">
        <v>-416412</v>
      </c>
      <c r="H24" s="9">
        <v>3196376</v>
      </c>
      <c r="I24" s="9">
        <v>4268789</v>
      </c>
      <c r="J24" s="9">
        <v>5450738</v>
      </c>
      <c r="K24" s="9">
        <v>4389188</v>
      </c>
      <c r="L24" s="9">
        <v>2908501</v>
      </c>
      <c r="M24" s="9">
        <v>682872</v>
      </c>
      <c r="N24" s="9">
        <v>-461860</v>
      </c>
      <c r="O24" s="9">
        <v>4337096</v>
      </c>
      <c r="P24" s="9">
        <v>5616517</v>
      </c>
      <c r="Q24" s="191">
        <f t="shared" si="0"/>
        <v>0.84989101413684665</v>
      </c>
      <c r="R24" s="191">
        <f t="shared" si="0"/>
        <v>0.54095939261741588</v>
      </c>
      <c r="S24" s="191">
        <f t="shared" si="0"/>
        <v>0.11021586855817773</v>
      </c>
      <c r="T24" s="191">
        <f t="shared" si="0"/>
        <v>-8.0494894018110441E-2</v>
      </c>
      <c r="U24" s="191">
        <f t="shared" si="0"/>
        <v>0.6178783208986095</v>
      </c>
      <c r="V24" s="191">
        <f t="shared" si="0"/>
        <v>0.82518207482175265</v>
      </c>
      <c r="W24" s="191">
        <f t="shared" si="1"/>
        <v>0.80524655560403013</v>
      </c>
      <c r="X24" s="191">
        <f t="shared" si="1"/>
        <v>0.53359765228121403</v>
      </c>
      <c r="Y24" s="191">
        <f t="shared" si="1"/>
        <v>0.12528065006977038</v>
      </c>
      <c r="Z24" s="191">
        <f t="shared" si="1"/>
        <v>-8.4733480126911259E-2</v>
      </c>
      <c r="AA24" s="191">
        <f t="shared" si="1"/>
        <v>0.79568968458949962</v>
      </c>
      <c r="AB24" s="191">
        <f t="shared" si="1"/>
        <v>1.0304140466850544</v>
      </c>
    </row>
    <row r="25" spans="1:28">
      <c r="A25" s="6" t="s">
        <v>191</v>
      </c>
      <c r="B25" s="8">
        <v>3864</v>
      </c>
      <c r="C25" s="8">
        <v>5919998</v>
      </c>
      <c r="D25" s="8">
        <v>4499156</v>
      </c>
      <c r="E25" s="8">
        <v>3186827</v>
      </c>
      <c r="F25" s="8">
        <v>360535</v>
      </c>
      <c r="G25" s="8">
        <v>-191482</v>
      </c>
      <c r="H25" s="8">
        <v>4976560</v>
      </c>
      <c r="I25" s="8">
        <v>7092072</v>
      </c>
      <c r="J25" s="8">
        <v>6834737</v>
      </c>
      <c r="K25" s="8">
        <v>4488136</v>
      </c>
      <c r="L25" s="8">
        <v>3471834</v>
      </c>
      <c r="M25" s="8">
        <v>604938</v>
      </c>
      <c r="N25" s="8">
        <v>-223123</v>
      </c>
      <c r="O25" s="8">
        <v>7190647</v>
      </c>
      <c r="P25" s="8">
        <v>9360385</v>
      </c>
      <c r="Q25" s="43">
        <f t="shared" si="0"/>
        <v>0.75999282432190007</v>
      </c>
      <c r="R25" s="43">
        <f t="shared" si="0"/>
        <v>0.53831555348498428</v>
      </c>
      <c r="S25" s="43">
        <f t="shared" si="0"/>
        <v>6.0901203007163181E-2</v>
      </c>
      <c r="T25" s="43">
        <f t="shared" si="0"/>
        <v>-3.234494335977816E-2</v>
      </c>
      <c r="U25" s="43">
        <f t="shared" si="0"/>
        <v>0.84063541913358752</v>
      </c>
      <c r="V25" s="43">
        <f t="shared" si="0"/>
        <v>1.1979855398599797</v>
      </c>
      <c r="W25" s="43">
        <f t="shared" si="1"/>
        <v>0.65666550154014702</v>
      </c>
      <c r="X25" s="43">
        <f t="shared" si="1"/>
        <v>0.50796892404199312</v>
      </c>
      <c r="Y25" s="43">
        <f t="shared" si="1"/>
        <v>8.8509331083258952E-2</v>
      </c>
      <c r="Z25" s="43">
        <f t="shared" si="1"/>
        <v>-3.2645440490248562E-2</v>
      </c>
      <c r="AA25" s="43">
        <f t="shared" si="1"/>
        <v>1.0520736935451942</v>
      </c>
      <c r="AB25" s="43">
        <f t="shared" si="1"/>
        <v>1.3695311172909799</v>
      </c>
    </row>
    <row r="26" spans="1:28">
      <c r="A26" t="s">
        <v>194</v>
      </c>
      <c r="B26" s="9">
        <v>3669</v>
      </c>
      <c r="C26" s="9">
        <v>4437098</v>
      </c>
      <c r="D26" s="9">
        <v>3956020</v>
      </c>
      <c r="E26" s="9">
        <v>2423987</v>
      </c>
      <c r="F26" s="9">
        <v>698305</v>
      </c>
      <c r="G26" s="9">
        <v>-140680</v>
      </c>
      <c r="H26" s="9">
        <v>1402223</v>
      </c>
      <c r="I26" s="9">
        <v>2165827</v>
      </c>
      <c r="J26" s="9">
        <v>4936790</v>
      </c>
      <c r="K26" s="9">
        <v>3952405</v>
      </c>
      <c r="L26" s="9">
        <v>2536680</v>
      </c>
      <c r="M26" s="9">
        <v>942816</v>
      </c>
      <c r="N26" s="9">
        <v>-417623</v>
      </c>
      <c r="O26" s="9">
        <v>1574593</v>
      </c>
      <c r="P26" s="9">
        <v>2446206</v>
      </c>
      <c r="Q26" s="191">
        <f t="shared" si="0"/>
        <v>0.89157823424229077</v>
      </c>
      <c r="R26" s="191">
        <f t="shared" si="0"/>
        <v>0.54630008172007916</v>
      </c>
      <c r="S26" s="191">
        <f t="shared" si="0"/>
        <v>0.15737876422833122</v>
      </c>
      <c r="T26" s="191">
        <f t="shared" si="0"/>
        <v>-3.1705407453249852E-2</v>
      </c>
      <c r="U26" s="191">
        <f t="shared" si="0"/>
        <v>0.31602254446487321</v>
      </c>
      <c r="V26" s="191">
        <f t="shared" si="0"/>
        <v>0.48811790949850553</v>
      </c>
      <c r="W26" s="191">
        <f t="shared" si="1"/>
        <v>0.80060221317900904</v>
      </c>
      <c r="X26" s="191">
        <f t="shared" si="1"/>
        <v>0.51383186240451795</v>
      </c>
      <c r="Y26" s="191">
        <f t="shared" si="1"/>
        <v>0.19097753803584921</v>
      </c>
      <c r="Z26" s="191">
        <f t="shared" si="1"/>
        <v>-8.4594037826198801E-2</v>
      </c>
      <c r="AA26" s="191">
        <f t="shared" si="1"/>
        <v>0.31895077570648134</v>
      </c>
      <c r="AB26" s="191">
        <f t="shared" si="1"/>
        <v>0.4955053790013349</v>
      </c>
    </row>
    <row r="27" spans="1:28">
      <c r="A27" s="6" t="s">
        <v>196</v>
      </c>
      <c r="B27" s="8">
        <v>3196</v>
      </c>
      <c r="C27" s="8">
        <v>4302935</v>
      </c>
      <c r="D27" s="8">
        <v>3136050</v>
      </c>
      <c r="E27" s="8">
        <v>2557343</v>
      </c>
      <c r="F27" s="8">
        <v>340066</v>
      </c>
      <c r="G27" s="8">
        <v>65192</v>
      </c>
      <c r="H27" s="8">
        <v>4650549</v>
      </c>
      <c r="I27" s="8">
        <v>5596675</v>
      </c>
      <c r="J27" s="8">
        <v>4413265</v>
      </c>
      <c r="K27" s="8">
        <v>3131394</v>
      </c>
      <c r="L27" s="8">
        <v>2560034</v>
      </c>
      <c r="M27" s="8">
        <v>359722</v>
      </c>
      <c r="N27" s="8">
        <v>48839</v>
      </c>
      <c r="O27" s="8">
        <v>4864722</v>
      </c>
      <c r="P27" s="8">
        <v>5810848</v>
      </c>
      <c r="Q27" s="43">
        <f t="shared" si="0"/>
        <v>0.72881649385826186</v>
      </c>
      <c r="R27" s="43">
        <f t="shared" si="0"/>
        <v>0.59432526868288738</v>
      </c>
      <c r="S27" s="43">
        <f t="shared" si="0"/>
        <v>7.9031172908723926E-2</v>
      </c>
      <c r="T27" s="43">
        <f t="shared" si="0"/>
        <v>1.5150589074666477E-2</v>
      </c>
      <c r="U27" s="43">
        <f t="shared" si="0"/>
        <v>1.0807853244355305</v>
      </c>
      <c r="V27" s="43">
        <f t="shared" si="0"/>
        <v>1.3006645464084399</v>
      </c>
      <c r="W27" s="43">
        <f t="shared" si="1"/>
        <v>0.70954134863870622</v>
      </c>
      <c r="X27" s="43">
        <f t="shared" si="1"/>
        <v>0.58007710844465488</v>
      </c>
      <c r="Y27" s="43">
        <f t="shared" si="1"/>
        <v>8.1509268081567735E-2</v>
      </c>
      <c r="Z27" s="43">
        <f t="shared" si="1"/>
        <v>1.1066410016167169E-2</v>
      </c>
      <c r="AA27" s="43">
        <f t="shared" si="1"/>
        <v>1.1022954660551769</v>
      </c>
      <c r="AB27" s="43">
        <f t="shared" si="1"/>
        <v>1.3166777884400778</v>
      </c>
    </row>
    <row r="28" spans="1:28">
      <c r="A28" t="s">
        <v>195</v>
      </c>
      <c r="B28" s="9">
        <v>3156</v>
      </c>
      <c r="C28" s="9">
        <v>4830069</v>
      </c>
      <c r="D28" s="9">
        <v>3555211</v>
      </c>
      <c r="E28" s="9">
        <v>3028962</v>
      </c>
      <c r="F28" s="9">
        <v>702525</v>
      </c>
      <c r="G28" s="9">
        <v>-181476</v>
      </c>
      <c r="H28" s="9">
        <v>2954006</v>
      </c>
      <c r="I28" s="9">
        <v>5305178</v>
      </c>
      <c r="J28" s="9">
        <v>6301578</v>
      </c>
      <c r="K28" s="9">
        <v>3543068</v>
      </c>
      <c r="L28" s="9">
        <v>3593856</v>
      </c>
      <c r="M28" s="9">
        <v>948271</v>
      </c>
      <c r="N28" s="9">
        <v>-284450</v>
      </c>
      <c r="O28" s="9">
        <v>5210077</v>
      </c>
      <c r="P28" s="9">
        <v>7643156</v>
      </c>
      <c r="Q28" s="191">
        <f t="shared" si="0"/>
        <v>0.73605801490620526</v>
      </c>
      <c r="R28" s="191">
        <f t="shared" si="0"/>
        <v>0.62710532706675615</v>
      </c>
      <c r="S28" s="191">
        <f t="shared" si="0"/>
        <v>0.1454482327271101</v>
      </c>
      <c r="T28" s="191">
        <f t="shared" si="0"/>
        <v>-3.757213406268109E-2</v>
      </c>
      <c r="U28" s="191">
        <f t="shared" si="0"/>
        <v>0.61158670818160155</v>
      </c>
      <c r="V28" s="191">
        <f t="shared" si="0"/>
        <v>1.0983648473758862</v>
      </c>
      <c r="W28" s="191">
        <f t="shared" si="1"/>
        <v>0.56225091556432372</v>
      </c>
      <c r="X28" s="191">
        <f t="shared" si="1"/>
        <v>0.57031048413587837</v>
      </c>
      <c r="Y28" s="191">
        <f t="shared" si="1"/>
        <v>0.15048151431276419</v>
      </c>
      <c r="Z28" s="191">
        <f t="shared" si="1"/>
        <v>-4.5139487283978715E-2</v>
      </c>
      <c r="AA28" s="191">
        <f t="shared" si="1"/>
        <v>0.82678925818263294</v>
      </c>
      <c r="AB28" s="191">
        <f t="shared" si="1"/>
        <v>1.2128955636191443</v>
      </c>
    </row>
    <row r="29" spans="1:28">
      <c r="A29" s="6" t="s">
        <v>198</v>
      </c>
      <c r="B29" s="8">
        <v>2573</v>
      </c>
      <c r="C29" s="8">
        <v>3480646</v>
      </c>
      <c r="D29" s="8">
        <v>3046319</v>
      </c>
      <c r="E29" s="8">
        <v>1488089</v>
      </c>
      <c r="F29" s="8">
        <v>445214</v>
      </c>
      <c r="G29" s="8">
        <v>-204846</v>
      </c>
      <c r="H29" s="8">
        <v>1999848</v>
      </c>
      <c r="I29" s="8">
        <v>2623103</v>
      </c>
      <c r="J29" s="8">
        <v>4086156</v>
      </c>
      <c r="K29" s="8">
        <v>3037492</v>
      </c>
      <c r="L29" s="8">
        <v>1603284</v>
      </c>
      <c r="M29" s="8">
        <v>809713</v>
      </c>
      <c r="N29" s="8">
        <v>-665815</v>
      </c>
      <c r="O29" s="8">
        <v>2804166</v>
      </c>
      <c r="P29" s="8">
        <v>3453608</v>
      </c>
      <c r="Q29" s="43">
        <f t="shared" si="0"/>
        <v>0.87521655462807768</v>
      </c>
      <c r="R29" s="43">
        <f t="shared" si="0"/>
        <v>0.42753241783278162</v>
      </c>
      <c r="S29" s="43">
        <f t="shared" si="0"/>
        <v>0.12791131301488287</v>
      </c>
      <c r="T29" s="43">
        <f t="shared" si="0"/>
        <v>-5.8852868117010466E-2</v>
      </c>
      <c r="U29" s="43">
        <f t="shared" si="0"/>
        <v>0.57456230826116761</v>
      </c>
      <c r="V29" s="43">
        <f t="shared" si="0"/>
        <v>0.75362533276868715</v>
      </c>
      <c r="W29" s="43">
        <f t="shared" si="1"/>
        <v>0.7433617316617378</v>
      </c>
      <c r="X29" s="43">
        <f t="shared" si="1"/>
        <v>0.39236974799787377</v>
      </c>
      <c r="Y29" s="43">
        <f t="shared" si="1"/>
        <v>0.19816008003610239</v>
      </c>
      <c r="Z29" s="43">
        <f t="shared" si="1"/>
        <v>-0.1629440970927199</v>
      </c>
      <c r="AA29" s="43">
        <f t="shared" si="1"/>
        <v>0.68626014278456327</v>
      </c>
      <c r="AB29" s="43">
        <f t="shared" si="1"/>
        <v>0.84519729545323286</v>
      </c>
    </row>
    <row r="30" spans="1:28">
      <c r="A30" t="s">
        <v>197</v>
      </c>
      <c r="B30" s="9">
        <v>2547</v>
      </c>
      <c r="C30" s="9">
        <v>3196591</v>
      </c>
      <c r="D30" s="9">
        <v>2915879</v>
      </c>
      <c r="E30" s="9">
        <v>1805005</v>
      </c>
      <c r="F30" s="9">
        <v>466588</v>
      </c>
      <c r="G30" s="9">
        <v>-135562</v>
      </c>
      <c r="H30" s="9">
        <v>1179789</v>
      </c>
      <c r="I30" s="9">
        <v>1776103</v>
      </c>
      <c r="J30" s="9">
        <v>3488718</v>
      </c>
      <c r="K30" s="9">
        <v>2909147</v>
      </c>
      <c r="L30" s="9">
        <v>1859377</v>
      </c>
      <c r="M30" s="9">
        <v>625525</v>
      </c>
      <c r="N30" s="9">
        <v>-365192</v>
      </c>
      <c r="O30" s="9">
        <v>1569556</v>
      </c>
      <c r="P30" s="9">
        <v>2269297</v>
      </c>
      <c r="Q30" s="191">
        <f t="shared" si="0"/>
        <v>0.91218394846259654</v>
      </c>
      <c r="R30" s="191">
        <f t="shared" si="0"/>
        <v>0.56466560783034181</v>
      </c>
      <c r="S30" s="191">
        <f t="shared" si="0"/>
        <v>0.14596424753745474</v>
      </c>
      <c r="T30" s="191">
        <f t="shared" si="0"/>
        <v>-4.2408303095391307E-2</v>
      </c>
      <c r="U30" s="191">
        <f t="shared" si="0"/>
        <v>0.36907724510267342</v>
      </c>
      <c r="V30" s="191">
        <f t="shared" si="0"/>
        <v>0.55562410079988334</v>
      </c>
      <c r="W30" s="191">
        <f t="shared" si="1"/>
        <v>0.83387278650782326</v>
      </c>
      <c r="X30" s="191">
        <f t="shared" si="1"/>
        <v>0.53296855750450456</v>
      </c>
      <c r="Y30" s="191">
        <f t="shared" si="1"/>
        <v>0.17929938733941808</v>
      </c>
      <c r="Z30" s="191">
        <f t="shared" si="1"/>
        <v>-0.1046779934635015</v>
      </c>
      <c r="AA30" s="191">
        <f t="shared" si="1"/>
        <v>0.4498947751007677</v>
      </c>
      <c r="AB30" s="191">
        <f t="shared" si="1"/>
        <v>0.65046730632857108</v>
      </c>
    </row>
    <row r="31" spans="1:28">
      <c r="A31" s="6" t="s">
        <v>200</v>
      </c>
      <c r="B31" s="8">
        <v>2035</v>
      </c>
      <c r="C31" s="8">
        <v>2739013</v>
      </c>
      <c r="D31" s="8">
        <v>2236825</v>
      </c>
      <c r="E31" s="8">
        <v>1359992</v>
      </c>
      <c r="F31" s="8">
        <v>328862</v>
      </c>
      <c r="G31" s="8">
        <v>-700655</v>
      </c>
      <c r="H31" s="8">
        <v>1728723</v>
      </c>
      <c r="I31" s="8">
        <v>1964359</v>
      </c>
      <c r="J31" s="8">
        <v>2939834</v>
      </c>
      <c r="K31" s="8">
        <v>2232776</v>
      </c>
      <c r="L31" s="8">
        <v>1396026</v>
      </c>
      <c r="M31" s="8">
        <v>408752</v>
      </c>
      <c r="N31" s="8">
        <v>-716220</v>
      </c>
      <c r="O31" s="8">
        <v>1815447</v>
      </c>
      <c r="P31" s="8">
        <v>2051083</v>
      </c>
      <c r="Q31" s="43">
        <f t="shared" si="0"/>
        <v>0.81665366319911592</v>
      </c>
      <c r="R31" s="43">
        <f t="shared" si="0"/>
        <v>0.49652630345310517</v>
      </c>
      <c r="S31" s="43">
        <f t="shared" si="0"/>
        <v>0.12006587774501253</v>
      </c>
      <c r="T31" s="43">
        <f t="shared" si="0"/>
        <v>-0.25580564969936248</v>
      </c>
      <c r="U31" s="43">
        <f t="shared" si="0"/>
        <v>0.6311481544629397</v>
      </c>
      <c r="V31" s="43">
        <f t="shared" si="0"/>
        <v>0.71717768407816973</v>
      </c>
      <c r="W31" s="43">
        <f t="shared" si="1"/>
        <v>0.75949050184466194</v>
      </c>
      <c r="X31" s="43">
        <f t="shared" si="1"/>
        <v>0.47486558764882641</v>
      </c>
      <c r="Y31" s="43">
        <f t="shared" si="1"/>
        <v>0.13903914302644299</v>
      </c>
      <c r="Z31" s="43">
        <f t="shared" si="1"/>
        <v>-0.24362600065173748</v>
      </c>
      <c r="AA31" s="43">
        <f t="shared" si="1"/>
        <v>0.61753384714919279</v>
      </c>
      <c r="AB31" s="43">
        <f t="shared" si="1"/>
        <v>0.69768667210461544</v>
      </c>
    </row>
    <row r="32" spans="1:28">
      <c r="A32" t="s">
        <v>199</v>
      </c>
      <c r="B32" s="9">
        <v>1977</v>
      </c>
      <c r="C32" s="9">
        <v>2884641</v>
      </c>
      <c r="D32" s="9">
        <v>2540588</v>
      </c>
      <c r="E32" s="9">
        <v>1688490</v>
      </c>
      <c r="F32" s="9">
        <v>403357</v>
      </c>
      <c r="G32" s="9">
        <v>-491836</v>
      </c>
      <c r="H32" s="9">
        <v>843185</v>
      </c>
      <c r="I32" s="9">
        <v>2402457</v>
      </c>
      <c r="J32" s="9">
        <v>3838460</v>
      </c>
      <c r="K32" s="9">
        <v>2531485</v>
      </c>
      <c r="L32" s="9">
        <v>2087737</v>
      </c>
      <c r="M32" s="9">
        <v>485012</v>
      </c>
      <c r="N32" s="9">
        <v>-320302</v>
      </c>
      <c r="O32" s="9">
        <v>753000</v>
      </c>
      <c r="P32" s="9">
        <v>2361807</v>
      </c>
      <c r="Q32" s="191">
        <f t="shared" si="0"/>
        <v>0.88072935245668349</v>
      </c>
      <c r="R32" s="191">
        <f t="shared" si="0"/>
        <v>0.58533800219854049</v>
      </c>
      <c r="S32" s="191">
        <f t="shared" si="0"/>
        <v>0.13982918498350402</v>
      </c>
      <c r="T32" s="191">
        <f t="shared" si="0"/>
        <v>-0.17050163261216908</v>
      </c>
      <c r="U32" s="191">
        <f t="shared" si="0"/>
        <v>0.29230153769567857</v>
      </c>
      <c r="V32" s="191">
        <f t="shared" si="0"/>
        <v>0.83284436434204467</v>
      </c>
      <c r="W32" s="191">
        <f t="shared" si="1"/>
        <v>0.65950537455125235</v>
      </c>
      <c r="X32" s="191">
        <f t="shared" si="1"/>
        <v>0.54389963683352183</v>
      </c>
      <c r="Y32" s="191">
        <f t="shared" si="1"/>
        <v>0.12635588230696684</v>
      </c>
      <c r="Z32" s="191">
        <f t="shared" si="1"/>
        <v>-8.3445444266711133E-2</v>
      </c>
      <c r="AA32" s="191">
        <f t="shared" si="1"/>
        <v>0.19617242331560053</v>
      </c>
      <c r="AB32" s="191">
        <f t="shared" si="1"/>
        <v>0.61530066745517731</v>
      </c>
    </row>
    <row r="33" spans="1:28">
      <c r="A33" s="6" t="s">
        <v>201</v>
      </c>
      <c r="B33" s="8">
        <v>1906</v>
      </c>
      <c r="C33" s="8">
        <v>2589931</v>
      </c>
      <c r="D33" s="8">
        <v>2282241</v>
      </c>
      <c r="E33" s="8">
        <v>1566294</v>
      </c>
      <c r="F33" s="8">
        <v>383165</v>
      </c>
      <c r="G33" s="8">
        <v>-92448</v>
      </c>
      <c r="H33" s="8">
        <v>1210001</v>
      </c>
      <c r="I33" s="8">
        <v>1909072</v>
      </c>
      <c r="J33" s="8">
        <v>2970405</v>
      </c>
      <c r="K33" s="8">
        <v>2275700</v>
      </c>
      <c r="L33" s="8">
        <v>1682449</v>
      </c>
      <c r="M33" s="8">
        <v>485786</v>
      </c>
      <c r="N33" s="8">
        <v>-124929</v>
      </c>
      <c r="O33" s="8">
        <v>1320852</v>
      </c>
      <c r="P33" s="8">
        <v>2085485</v>
      </c>
      <c r="Q33" s="43">
        <f t="shared" si="0"/>
        <v>0.88119760719494067</v>
      </c>
      <c r="R33" s="43">
        <f t="shared" si="0"/>
        <v>0.60476282958889638</v>
      </c>
      <c r="S33" s="43">
        <f t="shared" si="0"/>
        <v>0.14794409580795781</v>
      </c>
      <c r="T33" s="43">
        <f t="shared" si="0"/>
        <v>-3.5695159446332739E-2</v>
      </c>
      <c r="U33" s="43">
        <f t="shared" si="0"/>
        <v>0.46719429977092053</v>
      </c>
      <c r="V33" s="43">
        <f t="shared" si="0"/>
        <v>0.737113073668758</v>
      </c>
      <c r="W33" s="43">
        <f t="shared" si="1"/>
        <v>0.76612448470831418</v>
      </c>
      <c r="X33" s="43">
        <f t="shared" si="1"/>
        <v>0.56640390788461503</v>
      </c>
      <c r="Y33" s="43">
        <f t="shared" si="1"/>
        <v>0.1635420085813214</v>
      </c>
      <c r="Z33" s="43">
        <f t="shared" si="1"/>
        <v>-4.2057901195291549E-2</v>
      </c>
      <c r="AA33" s="43">
        <f t="shared" si="1"/>
        <v>0.44467067622091938</v>
      </c>
      <c r="AB33" s="43">
        <f t="shared" si="1"/>
        <v>0.70208776244316851</v>
      </c>
    </row>
    <row r="34" spans="1:28">
      <c r="A34" t="s">
        <v>202</v>
      </c>
      <c r="B34" s="9">
        <v>1866</v>
      </c>
      <c r="C34" s="9">
        <v>2806730</v>
      </c>
      <c r="D34" s="9">
        <v>2204510</v>
      </c>
      <c r="E34" s="9">
        <v>1350571</v>
      </c>
      <c r="F34" s="9">
        <v>396715</v>
      </c>
      <c r="G34" s="9">
        <v>-248956</v>
      </c>
      <c r="H34" s="9">
        <v>1784747</v>
      </c>
      <c r="I34" s="9">
        <v>1873232</v>
      </c>
      <c r="J34" s="9">
        <v>3179444</v>
      </c>
      <c r="K34" s="9">
        <v>2201981</v>
      </c>
      <c r="L34" s="9">
        <v>1399797</v>
      </c>
      <c r="M34" s="9">
        <v>484409</v>
      </c>
      <c r="N34" s="9">
        <v>-196182</v>
      </c>
      <c r="O34" s="9">
        <v>2357669</v>
      </c>
      <c r="P34" s="9">
        <v>2446154</v>
      </c>
      <c r="Q34" s="191">
        <f t="shared" si="0"/>
        <v>0.78543714571761447</v>
      </c>
      <c r="R34" s="191">
        <f t="shared" si="0"/>
        <v>0.48119021067220574</v>
      </c>
      <c r="S34" s="191">
        <f t="shared" si="0"/>
        <v>0.14134419769625151</v>
      </c>
      <c r="T34" s="191">
        <f t="shared" si="0"/>
        <v>-8.8699661171541266E-2</v>
      </c>
      <c r="U34" s="191">
        <f t="shared" si="0"/>
        <v>0.63588125683624719</v>
      </c>
      <c r="V34" s="191">
        <f t="shared" si="0"/>
        <v>0.66740726753196777</v>
      </c>
      <c r="W34" s="191">
        <f t="shared" si="1"/>
        <v>0.69256794584210324</v>
      </c>
      <c r="X34" s="191">
        <f t="shared" si="1"/>
        <v>0.44026471294981134</v>
      </c>
      <c r="Y34" s="191">
        <f t="shared" si="1"/>
        <v>0.15235651264812339</v>
      </c>
      <c r="Z34" s="191">
        <f t="shared" si="1"/>
        <v>-6.1703241195630434E-2</v>
      </c>
      <c r="AA34" s="191">
        <f t="shared" si="1"/>
        <v>0.74153499794303657</v>
      </c>
      <c r="AB34" s="191">
        <f t="shared" si="1"/>
        <v>0.76936533557439601</v>
      </c>
    </row>
    <row r="35" spans="1:28">
      <c r="A35" s="6" t="s">
        <v>203</v>
      </c>
      <c r="B35" s="8">
        <v>1678</v>
      </c>
      <c r="C35" s="8">
        <v>2644081</v>
      </c>
      <c r="D35" s="8">
        <v>2267325</v>
      </c>
      <c r="E35" s="8">
        <v>1415854</v>
      </c>
      <c r="F35" s="8">
        <v>443107</v>
      </c>
      <c r="G35" s="8">
        <v>-214527</v>
      </c>
      <c r="H35" s="8">
        <v>1392538</v>
      </c>
      <c r="I35" s="8">
        <v>1956619</v>
      </c>
      <c r="J35" s="8">
        <v>3416889</v>
      </c>
      <c r="K35" s="8">
        <v>2267325</v>
      </c>
      <c r="L35" s="8">
        <v>1723567</v>
      </c>
      <c r="M35" s="8">
        <v>696729</v>
      </c>
      <c r="N35" s="8">
        <v>-354299</v>
      </c>
      <c r="O35" s="8">
        <v>1519437</v>
      </c>
      <c r="P35" s="8">
        <v>2096610</v>
      </c>
      <c r="Q35" s="43">
        <f t="shared" si="0"/>
        <v>0.85750966025624786</v>
      </c>
      <c r="R35" s="43">
        <f t="shared" si="0"/>
        <v>0.53548056961946322</v>
      </c>
      <c r="S35" s="43">
        <f t="shared" si="0"/>
        <v>0.16758450289533491</v>
      </c>
      <c r="T35" s="43">
        <f t="shared" si="0"/>
        <v>-8.1134806384524527E-2</v>
      </c>
      <c r="U35" s="43">
        <f t="shared" si="0"/>
        <v>0.52666238288463929</v>
      </c>
      <c r="V35" s="43">
        <f t="shared" si="0"/>
        <v>0.73999964448895472</v>
      </c>
      <c r="W35" s="43">
        <f t="shared" si="1"/>
        <v>0.66356413685080196</v>
      </c>
      <c r="X35" s="43">
        <f t="shared" si="1"/>
        <v>0.50442580955951455</v>
      </c>
      <c r="Y35" s="43">
        <f t="shared" si="1"/>
        <v>0.20390741402486295</v>
      </c>
      <c r="Z35" s="43">
        <f t="shared" si="1"/>
        <v>-0.10369052082171823</v>
      </c>
      <c r="AA35" s="43">
        <f t="shared" si="1"/>
        <v>0.44468433127327228</v>
      </c>
      <c r="AB35" s="43">
        <f t="shared" si="1"/>
        <v>0.61360202219036086</v>
      </c>
    </row>
    <row r="36" spans="1:28">
      <c r="A36" t="s">
        <v>204</v>
      </c>
      <c r="B36" s="9">
        <v>1396</v>
      </c>
      <c r="C36" s="9">
        <v>1602397</v>
      </c>
      <c r="D36" s="9">
        <v>1453581</v>
      </c>
      <c r="E36" s="9">
        <v>928541</v>
      </c>
      <c r="F36" s="9">
        <v>19828</v>
      </c>
      <c r="G36" s="9">
        <v>7771</v>
      </c>
      <c r="H36" s="9">
        <v>1651768</v>
      </c>
      <c r="I36" s="9">
        <v>1879810</v>
      </c>
      <c r="J36" s="9">
        <v>1686186</v>
      </c>
      <c r="K36" s="9">
        <v>1453581</v>
      </c>
      <c r="L36" s="9">
        <v>944037</v>
      </c>
      <c r="M36" s="9">
        <v>69552</v>
      </c>
      <c r="N36" s="9">
        <v>-16623</v>
      </c>
      <c r="O36" s="9">
        <v>1687260</v>
      </c>
      <c r="P36" s="9">
        <v>1919935</v>
      </c>
      <c r="Q36" s="191">
        <f t="shared" si="0"/>
        <v>0.90712913216886948</v>
      </c>
      <c r="R36" s="191">
        <f t="shared" si="0"/>
        <v>0.57947000649651736</v>
      </c>
      <c r="S36" s="191">
        <f t="shared" si="0"/>
        <v>1.2373962257792545E-2</v>
      </c>
      <c r="T36" s="191">
        <f t="shared" si="0"/>
        <v>4.8496096785003969E-3</v>
      </c>
      <c r="U36" s="191">
        <f t="shared" si="0"/>
        <v>1.0308107166950513</v>
      </c>
      <c r="V36" s="191">
        <f t="shared" si="0"/>
        <v>1.1731237639611158</v>
      </c>
      <c r="W36" s="191">
        <f t="shared" si="1"/>
        <v>0.86205258494614478</v>
      </c>
      <c r="X36" s="191">
        <f t="shared" si="1"/>
        <v>0.55986528176606853</v>
      </c>
      <c r="Y36" s="191">
        <f t="shared" si="1"/>
        <v>4.1248118534965891E-2</v>
      </c>
      <c r="Z36" s="191">
        <f t="shared" si="1"/>
        <v>-9.8583430297725164E-3</v>
      </c>
      <c r="AA36" s="191">
        <f t="shared" si="1"/>
        <v>1.0006369404087094</v>
      </c>
      <c r="AB36" s="191">
        <f t="shared" si="1"/>
        <v>1.1386258692694637</v>
      </c>
    </row>
    <row r="37" spans="1:28">
      <c r="A37" s="6" t="s">
        <v>1159</v>
      </c>
      <c r="B37" s="8">
        <v>1393</v>
      </c>
      <c r="C37" s="8">
        <v>2055906</v>
      </c>
      <c r="D37" s="8">
        <v>1859511</v>
      </c>
      <c r="E37" s="8">
        <v>1222040</v>
      </c>
      <c r="F37" s="8">
        <v>105407</v>
      </c>
      <c r="G37" s="8">
        <v>-168882</v>
      </c>
      <c r="H37" s="8">
        <v>1557300</v>
      </c>
      <c r="I37" s="8">
        <v>1669444</v>
      </c>
      <c r="J37" s="8">
        <v>2370522</v>
      </c>
      <c r="K37" s="8">
        <v>1855848</v>
      </c>
      <c r="L37" s="8">
        <v>1363111</v>
      </c>
      <c r="M37" s="8">
        <v>141001</v>
      </c>
      <c r="N37" s="8">
        <v>-196964</v>
      </c>
      <c r="O37" s="8">
        <v>1905274</v>
      </c>
      <c r="P37" s="8">
        <v>2017418</v>
      </c>
      <c r="Q37" s="43">
        <f t="shared" si="0"/>
        <v>0.90447277258785175</v>
      </c>
      <c r="R37" s="43">
        <f t="shared" si="0"/>
        <v>0.59440460799277783</v>
      </c>
      <c r="S37" s="43">
        <f t="shared" si="0"/>
        <v>5.127034018092267E-2</v>
      </c>
      <c r="T37" s="43">
        <f t="shared" si="0"/>
        <v>-8.2144806231413306E-2</v>
      </c>
      <c r="U37" s="43">
        <f t="shared" si="0"/>
        <v>0.7574762659382287</v>
      </c>
      <c r="V37" s="43">
        <f t="shared" si="0"/>
        <v>0.8120235069113082</v>
      </c>
      <c r="W37" s="43">
        <f t="shared" si="1"/>
        <v>0.78288579477431552</v>
      </c>
      <c r="X37" s="43">
        <f t="shared" si="1"/>
        <v>0.5750256694517073</v>
      </c>
      <c r="Y37" s="43">
        <f t="shared" si="1"/>
        <v>5.9480991950296179E-2</v>
      </c>
      <c r="Z37" s="43">
        <f t="shared" si="1"/>
        <v>-8.3088872408693101E-2</v>
      </c>
      <c r="AA37" s="43">
        <f t="shared" si="1"/>
        <v>0.80373605475924714</v>
      </c>
      <c r="AB37" s="43">
        <f t="shared" si="1"/>
        <v>0.85104377854329127</v>
      </c>
    </row>
    <row r="38" spans="1:28">
      <c r="A38" t="s">
        <v>1160</v>
      </c>
      <c r="B38" s="9">
        <v>1308</v>
      </c>
      <c r="C38" s="9">
        <v>1947053</v>
      </c>
      <c r="D38" s="9">
        <v>1591057</v>
      </c>
      <c r="E38" s="9">
        <v>1168594</v>
      </c>
      <c r="F38" s="9">
        <v>114822</v>
      </c>
      <c r="G38" s="9">
        <v>-75754</v>
      </c>
      <c r="H38" s="9">
        <v>2265670</v>
      </c>
      <c r="I38" s="9">
        <v>2625473</v>
      </c>
      <c r="J38" s="9">
        <v>2270641</v>
      </c>
      <c r="K38" s="9">
        <v>1585779</v>
      </c>
      <c r="L38" s="9">
        <v>1408684</v>
      </c>
      <c r="M38" s="9">
        <v>244201</v>
      </c>
      <c r="N38" s="9">
        <v>-108122</v>
      </c>
      <c r="O38" s="9">
        <v>2489933</v>
      </c>
      <c r="P38" s="9">
        <v>2941452</v>
      </c>
      <c r="Q38" s="191">
        <f t="shared" si="0"/>
        <v>0.81716162836861661</v>
      </c>
      <c r="R38" s="191">
        <f t="shared" si="0"/>
        <v>0.60018602472557248</v>
      </c>
      <c r="S38" s="191">
        <f t="shared" si="0"/>
        <v>5.89722005512947E-2</v>
      </c>
      <c r="T38" s="191">
        <f t="shared" si="0"/>
        <v>-3.8907004585904952E-2</v>
      </c>
      <c r="U38" s="191">
        <f t="shared" si="0"/>
        <v>1.1636406404961754</v>
      </c>
      <c r="V38" s="191">
        <f t="shared" si="0"/>
        <v>1.3484342747732085</v>
      </c>
      <c r="W38" s="191">
        <f t="shared" si="1"/>
        <v>0.69838384843751167</v>
      </c>
      <c r="X38" s="191">
        <f t="shared" si="1"/>
        <v>0.6203904536208058</v>
      </c>
      <c r="Y38" s="191">
        <f t="shared" si="1"/>
        <v>0.10754716399466054</v>
      </c>
      <c r="Z38" s="191">
        <f t="shared" si="1"/>
        <v>-4.7617390860113948E-2</v>
      </c>
      <c r="AA38" s="191">
        <f t="shared" si="1"/>
        <v>1.096577133945877</v>
      </c>
      <c r="AB38" s="191">
        <f t="shared" si="1"/>
        <v>1.2954280311154427</v>
      </c>
    </row>
    <row r="39" spans="1:28">
      <c r="A39" s="6" t="s">
        <v>1161</v>
      </c>
      <c r="B39" s="8">
        <v>1295</v>
      </c>
      <c r="C39" s="8">
        <v>2046889</v>
      </c>
      <c r="D39" s="8">
        <v>1711759</v>
      </c>
      <c r="E39" s="8">
        <v>1250831</v>
      </c>
      <c r="F39" s="8">
        <v>44370</v>
      </c>
      <c r="G39" s="8">
        <v>-216929</v>
      </c>
      <c r="H39" s="8">
        <v>2270112</v>
      </c>
      <c r="I39" s="8">
        <v>2683129</v>
      </c>
      <c r="J39" s="8">
        <v>2248291</v>
      </c>
      <c r="K39" s="8">
        <v>1700979</v>
      </c>
      <c r="L39" s="8">
        <v>1294116</v>
      </c>
      <c r="M39" s="8">
        <v>91260</v>
      </c>
      <c r="N39" s="8">
        <v>-217607</v>
      </c>
      <c r="O39" s="8">
        <v>2850345</v>
      </c>
      <c r="P39" s="8">
        <v>3263362</v>
      </c>
      <c r="Q39" s="43">
        <f t="shared" si="0"/>
        <v>0.83627348625157494</v>
      </c>
      <c r="R39" s="43">
        <f t="shared" si="0"/>
        <v>0.61108882797259645</v>
      </c>
      <c r="S39" s="43">
        <f t="shared" si="0"/>
        <v>2.1676798302203978E-2</v>
      </c>
      <c r="T39" s="43">
        <f t="shared" si="0"/>
        <v>-0.10597985528282189</v>
      </c>
      <c r="U39" s="43">
        <f t="shared" si="0"/>
        <v>1.1090547655490846</v>
      </c>
      <c r="V39" s="43">
        <f t="shared" si="0"/>
        <v>1.3108326831596633</v>
      </c>
      <c r="W39" s="43">
        <f t="shared" si="1"/>
        <v>0.75656532005865784</v>
      </c>
      <c r="X39" s="43">
        <f t="shared" si="1"/>
        <v>0.57559986674322849</v>
      </c>
      <c r="Y39" s="43">
        <f t="shared" si="1"/>
        <v>4.059083099118397E-2</v>
      </c>
      <c r="Z39" s="43">
        <f t="shared" si="1"/>
        <v>-9.6787737886243369E-2</v>
      </c>
      <c r="AA39" s="43">
        <f t="shared" si="1"/>
        <v>1.2677829515841144</v>
      </c>
      <c r="AB39" s="43">
        <f t="shared" si="1"/>
        <v>1.4514855950586467</v>
      </c>
    </row>
    <row r="40" spans="1:28">
      <c r="A40" t="s">
        <v>206</v>
      </c>
      <c r="B40" s="9">
        <v>1280</v>
      </c>
      <c r="C40" s="9">
        <v>1947611</v>
      </c>
      <c r="D40" s="9">
        <v>1640496</v>
      </c>
      <c r="E40" s="9">
        <v>949785</v>
      </c>
      <c r="F40" s="9">
        <v>151887</v>
      </c>
      <c r="G40" s="9">
        <v>-177746</v>
      </c>
      <c r="H40" s="9">
        <v>2191716</v>
      </c>
      <c r="I40" s="9">
        <v>2218214</v>
      </c>
      <c r="J40" s="9">
        <v>2186130</v>
      </c>
      <c r="K40" s="9">
        <v>1635927</v>
      </c>
      <c r="L40" s="9">
        <v>975070</v>
      </c>
      <c r="M40" s="9">
        <v>262088</v>
      </c>
      <c r="N40" s="9">
        <v>-334323</v>
      </c>
      <c r="O40" s="9">
        <v>2061019</v>
      </c>
      <c r="P40" s="9">
        <v>2087517</v>
      </c>
      <c r="Q40" s="191">
        <f t="shared" si="0"/>
        <v>0.8423119401153516</v>
      </c>
      <c r="R40" s="191">
        <f t="shared" si="0"/>
        <v>0.48766668497970078</v>
      </c>
      <c r="S40" s="191">
        <f t="shared" si="0"/>
        <v>7.7986312461780102E-2</v>
      </c>
      <c r="T40" s="191">
        <f t="shared" si="0"/>
        <v>-9.1263604487754488E-2</v>
      </c>
      <c r="U40" s="191">
        <f t="shared" si="0"/>
        <v>1.1253356034649629</v>
      </c>
      <c r="V40" s="191">
        <f t="shared" si="0"/>
        <v>1.138940989756168</v>
      </c>
      <c r="W40" s="191">
        <f t="shared" si="1"/>
        <v>0.74832100561265802</v>
      </c>
      <c r="X40" s="191">
        <f t="shared" si="1"/>
        <v>0.44602562519154854</v>
      </c>
      <c r="Y40" s="191">
        <f t="shared" si="1"/>
        <v>0.11988674049576192</v>
      </c>
      <c r="Z40" s="191">
        <f t="shared" si="1"/>
        <v>-0.15292914876974378</v>
      </c>
      <c r="AA40" s="191">
        <f t="shared" si="1"/>
        <v>0.94277055801805021</v>
      </c>
      <c r="AB40" s="191">
        <f t="shared" si="1"/>
        <v>0.95489152063235028</v>
      </c>
    </row>
    <row r="41" spans="1:28">
      <c r="A41" s="6" t="s">
        <v>205</v>
      </c>
      <c r="B41" s="8">
        <v>1258</v>
      </c>
      <c r="C41" s="8">
        <v>1613496</v>
      </c>
      <c r="D41" s="8">
        <v>1382627</v>
      </c>
      <c r="E41" s="8">
        <v>924532</v>
      </c>
      <c r="F41" s="8">
        <v>87696</v>
      </c>
      <c r="G41" s="8">
        <v>-131374</v>
      </c>
      <c r="H41" s="8">
        <v>802259</v>
      </c>
      <c r="I41" s="8">
        <v>1025470</v>
      </c>
      <c r="J41" s="8">
        <v>1858988</v>
      </c>
      <c r="K41" s="8">
        <v>1370162</v>
      </c>
      <c r="L41" s="8">
        <v>963561</v>
      </c>
      <c r="M41" s="8">
        <v>94076</v>
      </c>
      <c r="N41" s="8">
        <v>-170323</v>
      </c>
      <c r="O41" s="8">
        <v>1327256</v>
      </c>
      <c r="P41" s="8">
        <v>1553592</v>
      </c>
      <c r="Q41" s="43">
        <f t="shared" ref="Q41:V72" si="2">D41/$C41</f>
        <v>0.85691380703763753</v>
      </c>
      <c r="R41" s="43">
        <f t="shared" si="2"/>
        <v>0.57299925131515661</v>
      </c>
      <c r="S41" s="43">
        <f t="shared" si="2"/>
        <v>5.4351544720284403E-2</v>
      </c>
      <c r="T41" s="43">
        <f t="shared" si="2"/>
        <v>-8.1421955802803356E-2</v>
      </c>
      <c r="U41" s="43">
        <f t="shared" si="2"/>
        <v>0.49721784249852496</v>
      </c>
      <c r="V41" s="43">
        <f t="shared" si="2"/>
        <v>0.63555781979007075</v>
      </c>
      <c r="W41" s="43">
        <f t="shared" ref="W41:AB72" si="3">K41/$J41</f>
        <v>0.73704725366704893</v>
      </c>
      <c r="X41" s="43">
        <f t="shared" si="3"/>
        <v>0.51832556208001346</v>
      </c>
      <c r="Y41" s="43">
        <f t="shared" si="3"/>
        <v>5.0606028656451793E-2</v>
      </c>
      <c r="Z41" s="43">
        <f t="shared" si="3"/>
        <v>-9.1621355275020605E-2</v>
      </c>
      <c r="AA41" s="43">
        <f t="shared" si="3"/>
        <v>0.71396695406317845</v>
      </c>
      <c r="AB41" s="43">
        <f t="shared" si="3"/>
        <v>0.83571921927414272</v>
      </c>
    </row>
    <row r="42" spans="1:28">
      <c r="A42" t="s">
        <v>208</v>
      </c>
      <c r="B42" s="9">
        <v>1182</v>
      </c>
      <c r="C42" s="9">
        <v>1644901</v>
      </c>
      <c r="D42" s="9">
        <v>1436995</v>
      </c>
      <c r="E42" s="9">
        <v>892484</v>
      </c>
      <c r="F42" s="9">
        <v>91185</v>
      </c>
      <c r="G42" s="9">
        <v>-153819</v>
      </c>
      <c r="H42" s="9">
        <v>1858608</v>
      </c>
      <c r="I42" s="9">
        <v>2106521</v>
      </c>
      <c r="J42" s="9">
        <v>2141832</v>
      </c>
      <c r="K42" s="9">
        <v>1439088</v>
      </c>
      <c r="L42" s="9">
        <v>975082</v>
      </c>
      <c r="M42" s="9">
        <v>347689</v>
      </c>
      <c r="N42" s="9">
        <v>-312411</v>
      </c>
      <c r="O42" s="9">
        <v>2214354</v>
      </c>
      <c r="P42" s="9">
        <v>2462285</v>
      </c>
      <c r="Q42" s="191">
        <f t="shared" si="2"/>
        <v>0.87360576715559168</v>
      </c>
      <c r="R42" s="191">
        <f t="shared" si="2"/>
        <v>0.54257611856275845</v>
      </c>
      <c r="S42" s="191">
        <f t="shared" si="2"/>
        <v>5.5434947148794975E-2</v>
      </c>
      <c r="T42" s="191">
        <f t="shared" si="2"/>
        <v>-9.3512618692553534E-2</v>
      </c>
      <c r="U42" s="191">
        <f t="shared" si="2"/>
        <v>1.1299208888559251</v>
      </c>
      <c r="V42" s="191">
        <f t="shared" si="2"/>
        <v>1.2806369501872756</v>
      </c>
      <c r="W42" s="191">
        <f t="shared" si="3"/>
        <v>0.67189583496744842</v>
      </c>
      <c r="X42" s="191">
        <f t="shared" si="3"/>
        <v>0.45525606116632866</v>
      </c>
      <c r="Y42" s="191">
        <f t="shared" si="3"/>
        <v>0.16233252654736693</v>
      </c>
      <c r="Z42" s="191">
        <f t="shared" si="3"/>
        <v>-0.14586158017995809</v>
      </c>
      <c r="AA42" s="191">
        <f t="shared" si="3"/>
        <v>1.0338597985276157</v>
      </c>
      <c r="AB42" s="191">
        <f t="shared" si="3"/>
        <v>1.1496163097759302</v>
      </c>
    </row>
    <row r="43" spans="1:28">
      <c r="A43" s="6" t="s">
        <v>207</v>
      </c>
      <c r="B43" s="8">
        <v>1171</v>
      </c>
      <c r="C43" s="8">
        <v>1387621</v>
      </c>
      <c r="D43" s="8">
        <v>1243958</v>
      </c>
      <c r="E43" s="8">
        <v>680854</v>
      </c>
      <c r="F43" s="8">
        <v>184320</v>
      </c>
      <c r="G43" s="8">
        <v>-152078</v>
      </c>
      <c r="H43" s="8">
        <v>177510</v>
      </c>
      <c r="I43" s="8">
        <v>177510</v>
      </c>
      <c r="J43" s="8">
        <v>1399832</v>
      </c>
      <c r="K43" s="8">
        <v>1242940</v>
      </c>
      <c r="L43" s="8">
        <v>680854</v>
      </c>
      <c r="M43" s="8">
        <v>192270</v>
      </c>
      <c r="N43" s="8">
        <v>-155088</v>
      </c>
      <c r="O43" s="8">
        <v>240819</v>
      </c>
      <c r="P43" s="8">
        <v>240819</v>
      </c>
      <c r="Q43" s="43">
        <f t="shared" si="2"/>
        <v>0.89646812782452845</v>
      </c>
      <c r="R43" s="43">
        <f t="shared" si="2"/>
        <v>0.49066279625344383</v>
      </c>
      <c r="S43" s="43">
        <f t="shared" si="2"/>
        <v>0.1328316593652013</v>
      </c>
      <c r="T43" s="43">
        <f t="shared" si="2"/>
        <v>-0.10959620818652932</v>
      </c>
      <c r="U43" s="43">
        <f t="shared" si="2"/>
        <v>0.12792397924217058</v>
      </c>
      <c r="V43" s="43">
        <f t="shared" si="2"/>
        <v>0.12792397924217058</v>
      </c>
      <c r="W43" s="43">
        <f t="shared" si="3"/>
        <v>0.88792083621463147</v>
      </c>
      <c r="X43" s="43">
        <f t="shared" si="3"/>
        <v>0.48638265163248162</v>
      </c>
      <c r="Y43" s="43">
        <f t="shared" si="3"/>
        <v>0.1373521965493002</v>
      </c>
      <c r="Z43" s="43">
        <f t="shared" si="3"/>
        <v>-0.11079043770966801</v>
      </c>
      <c r="AA43" s="43">
        <f t="shared" si="3"/>
        <v>0.17203421553443557</v>
      </c>
      <c r="AB43" s="43">
        <f t="shared" si="3"/>
        <v>0.17203421553443557</v>
      </c>
    </row>
    <row r="44" spans="1:28">
      <c r="A44" t="s">
        <v>209</v>
      </c>
      <c r="B44" s="9">
        <v>997</v>
      </c>
      <c r="C44" s="9">
        <v>1448000</v>
      </c>
      <c r="D44" s="9">
        <v>1138000</v>
      </c>
      <c r="E44" s="9">
        <v>868000</v>
      </c>
      <c r="F44" s="9">
        <v>57000</v>
      </c>
      <c r="G44" s="9">
        <v>-21000</v>
      </c>
      <c r="H44" s="9">
        <v>1789000</v>
      </c>
      <c r="I44" s="9">
        <v>1957000</v>
      </c>
      <c r="J44" s="9">
        <v>1631000</v>
      </c>
      <c r="K44" s="9">
        <v>1138000</v>
      </c>
      <c r="L44" s="9">
        <v>926000</v>
      </c>
      <c r="M44" s="9">
        <v>144000</v>
      </c>
      <c r="N44" s="9">
        <v>-52000</v>
      </c>
      <c r="O44" s="9">
        <v>2292000</v>
      </c>
      <c r="P44" s="9">
        <v>2460000</v>
      </c>
      <c r="Q44" s="191">
        <f t="shared" si="2"/>
        <v>0.78591160220994472</v>
      </c>
      <c r="R44" s="191">
        <f t="shared" si="2"/>
        <v>0.59944751381215466</v>
      </c>
      <c r="S44" s="191">
        <f t="shared" si="2"/>
        <v>3.9364640883977897E-2</v>
      </c>
      <c r="T44" s="191">
        <f t="shared" si="2"/>
        <v>-1.4502762430939226E-2</v>
      </c>
      <c r="U44" s="191">
        <f t="shared" si="2"/>
        <v>1.2354972375690607</v>
      </c>
      <c r="V44" s="191">
        <f t="shared" si="2"/>
        <v>1.3515193370165746</v>
      </c>
      <c r="W44" s="191">
        <f t="shared" si="3"/>
        <v>0.69773145309625995</v>
      </c>
      <c r="X44" s="191">
        <f t="shared" si="3"/>
        <v>0.56774984671980377</v>
      </c>
      <c r="Y44" s="191">
        <f t="shared" si="3"/>
        <v>8.8289393010423059E-2</v>
      </c>
      <c r="Z44" s="191">
        <f t="shared" si="3"/>
        <v>-3.1882280809319437E-2</v>
      </c>
      <c r="AA44" s="191">
        <f t="shared" si="3"/>
        <v>1.4052728387492337</v>
      </c>
      <c r="AB44" s="191">
        <f t="shared" si="3"/>
        <v>1.5082771305947271</v>
      </c>
    </row>
    <row r="45" spans="1:28">
      <c r="A45" s="6" t="s">
        <v>212</v>
      </c>
      <c r="B45" s="8">
        <v>877</v>
      </c>
      <c r="C45" s="8">
        <v>1144589</v>
      </c>
      <c r="D45" s="8">
        <v>988226</v>
      </c>
      <c r="E45" s="8">
        <v>519115</v>
      </c>
      <c r="F45" s="8">
        <v>259772</v>
      </c>
      <c r="G45" s="8">
        <v>-79851</v>
      </c>
      <c r="H45" s="8">
        <v>497179</v>
      </c>
      <c r="I45" s="8">
        <v>607388</v>
      </c>
      <c r="J45" s="8">
        <v>1202438</v>
      </c>
      <c r="K45" s="8">
        <v>982901</v>
      </c>
      <c r="L45" s="8">
        <v>519115</v>
      </c>
      <c r="M45" s="8">
        <v>281728</v>
      </c>
      <c r="N45" s="8">
        <v>-118961</v>
      </c>
      <c r="O45" s="8">
        <v>626655</v>
      </c>
      <c r="P45" s="8">
        <v>736864</v>
      </c>
      <c r="Q45" s="43">
        <f t="shared" si="2"/>
        <v>0.86338939130115699</v>
      </c>
      <c r="R45" s="43">
        <f t="shared" si="2"/>
        <v>0.45353834433145873</v>
      </c>
      <c r="S45" s="43">
        <f t="shared" si="2"/>
        <v>0.22695657567913025</v>
      </c>
      <c r="T45" s="43">
        <f t="shared" si="2"/>
        <v>-6.9763906520157015E-2</v>
      </c>
      <c r="U45" s="43">
        <f t="shared" si="2"/>
        <v>0.43437338642953932</v>
      </c>
      <c r="V45" s="43">
        <f t="shared" si="2"/>
        <v>0.53066035057125305</v>
      </c>
      <c r="W45" s="43">
        <f t="shared" si="3"/>
        <v>0.81742343472179024</v>
      </c>
      <c r="X45" s="43">
        <f t="shared" si="3"/>
        <v>0.43171872479080003</v>
      </c>
      <c r="Y45" s="43">
        <f t="shared" si="3"/>
        <v>0.23429731927966349</v>
      </c>
      <c r="Z45" s="43">
        <f t="shared" si="3"/>
        <v>-9.8933167448134546E-2</v>
      </c>
      <c r="AA45" s="43">
        <f t="shared" si="3"/>
        <v>0.52115368942099305</v>
      </c>
      <c r="AB45" s="43">
        <f t="shared" si="3"/>
        <v>0.61280831111458556</v>
      </c>
    </row>
    <row r="46" spans="1:28">
      <c r="A46" t="s">
        <v>211</v>
      </c>
      <c r="B46" s="9">
        <v>874</v>
      </c>
      <c r="C46" s="9">
        <v>1339520</v>
      </c>
      <c r="D46" s="9">
        <v>962079</v>
      </c>
      <c r="E46" s="9">
        <v>750882</v>
      </c>
      <c r="F46" s="9">
        <v>100253</v>
      </c>
      <c r="G46" s="9">
        <v>-7923</v>
      </c>
      <c r="H46" s="9">
        <v>1071869</v>
      </c>
      <c r="I46" s="9">
        <v>1089137</v>
      </c>
      <c r="J46" s="9">
        <v>1571651</v>
      </c>
      <c r="K46" s="9">
        <v>956983</v>
      </c>
      <c r="L46" s="9">
        <v>817003</v>
      </c>
      <c r="M46" s="9">
        <v>179331</v>
      </c>
      <c r="N46" s="9">
        <v>-206680</v>
      </c>
      <c r="O46" s="9">
        <v>1274138</v>
      </c>
      <c r="P46" s="9">
        <v>1308265</v>
      </c>
      <c r="Q46" s="191">
        <f t="shared" si="2"/>
        <v>0.71822667821309127</v>
      </c>
      <c r="R46" s="191">
        <f t="shared" si="2"/>
        <v>0.56056049928332541</v>
      </c>
      <c r="S46" s="191">
        <f t="shared" si="2"/>
        <v>7.4842480888676538E-2</v>
      </c>
      <c r="T46" s="191">
        <f t="shared" si="2"/>
        <v>-5.9148053033922596E-3</v>
      </c>
      <c r="U46" s="191">
        <f t="shared" si="2"/>
        <v>0.80018887362637359</v>
      </c>
      <c r="V46" s="191">
        <f t="shared" si="2"/>
        <v>0.81308005852842813</v>
      </c>
      <c r="W46" s="191">
        <f t="shared" si="3"/>
        <v>0.60890299436707007</v>
      </c>
      <c r="X46" s="191">
        <f t="shared" si="3"/>
        <v>0.51983741937618466</v>
      </c>
      <c r="Y46" s="191">
        <f t="shared" si="3"/>
        <v>0.1141035764301362</v>
      </c>
      <c r="Z46" s="191">
        <f t="shared" si="3"/>
        <v>-0.13150502242546214</v>
      </c>
      <c r="AA46" s="191">
        <f t="shared" si="3"/>
        <v>0.81070033996097102</v>
      </c>
      <c r="AB46" s="191">
        <f t="shared" si="3"/>
        <v>0.83241444824582556</v>
      </c>
    </row>
    <row r="47" spans="1:28">
      <c r="A47" s="6" t="s">
        <v>210</v>
      </c>
      <c r="B47" s="8">
        <v>861</v>
      </c>
      <c r="C47" s="8">
        <v>1257763</v>
      </c>
      <c r="D47" s="8">
        <v>1089018</v>
      </c>
      <c r="E47" s="8">
        <v>688353</v>
      </c>
      <c r="F47" s="8">
        <v>143154</v>
      </c>
      <c r="G47" s="8">
        <v>-87916</v>
      </c>
      <c r="H47" s="8">
        <v>1528891</v>
      </c>
      <c r="I47" s="8">
        <v>1637494</v>
      </c>
      <c r="J47" s="8">
        <v>1531330</v>
      </c>
      <c r="K47" s="8">
        <v>1089018</v>
      </c>
      <c r="L47" s="8">
        <v>748832</v>
      </c>
      <c r="M47" s="8">
        <v>266661</v>
      </c>
      <c r="N47" s="8">
        <v>-134426</v>
      </c>
      <c r="O47" s="8">
        <v>1711140</v>
      </c>
      <c r="P47" s="8">
        <v>1905365</v>
      </c>
      <c r="Q47" s="43">
        <f t="shared" si="2"/>
        <v>0.86583720462440061</v>
      </c>
      <c r="R47" s="43">
        <f t="shared" si="2"/>
        <v>0.54728355023959208</v>
      </c>
      <c r="S47" s="43">
        <f t="shared" si="2"/>
        <v>0.11381635490947023</v>
      </c>
      <c r="T47" s="43">
        <f t="shared" si="2"/>
        <v>-6.9898701106647282E-2</v>
      </c>
      <c r="U47" s="43">
        <f t="shared" si="2"/>
        <v>1.2155636634246674</v>
      </c>
      <c r="V47" s="43">
        <f t="shared" si="2"/>
        <v>1.3019098192584773</v>
      </c>
      <c r="W47" s="43">
        <f t="shared" si="3"/>
        <v>0.71115827417996125</v>
      </c>
      <c r="X47" s="43">
        <f t="shared" si="3"/>
        <v>0.48900759470525623</v>
      </c>
      <c r="Y47" s="43">
        <f t="shared" si="3"/>
        <v>0.17413686142111759</v>
      </c>
      <c r="Z47" s="43">
        <f t="shared" si="3"/>
        <v>-8.7783821906447332E-2</v>
      </c>
      <c r="AA47" s="43">
        <f t="shared" si="3"/>
        <v>1.1174208041375797</v>
      </c>
      <c r="AB47" s="43">
        <f t="shared" si="3"/>
        <v>1.244254994024802</v>
      </c>
    </row>
    <row r="48" spans="1:28">
      <c r="A48" t="s">
        <v>214</v>
      </c>
      <c r="B48" s="9">
        <v>780</v>
      </c>
      <c r="C48" s="9">
        <v>990825</v>
      </c>
      <c r="D48" s="9">
        <v>793116</v>
      </c>
      <c r="E48" s="9">
        <v>512399</v>
      </c>
      <c r="F48" s="9">
        <v>99853</v>
      </c>
      <c r="G48" s="9">
        <v>-287055</v>
      </c>
      <c r="H48" s="9">
        <v>474227</v>
      </c>
      <c r="I48" s="9">
        <v>474227</v>
      </c>
      <c r="J48" s="9">
        <v>1088246</v>
      </c>
      <c r="K48" s="9">
        <v>793116</v>
      </c>
      <c r="L48" s="9">
        <v>565207</v>
      </c>
      <c r="M48" s="9">
        <v>114898</v>
      </c>
      <c r="N48" s="9">
        <v>-292714</v>
      </c>
      <c r="O48" s="9">
        <v>494384</v>
      </c>
      <c r="P48" s="9">
        <v>495169</v>
      </c>
      <c r="Q48" s="191">
        <f t="shared" si="2"/>
        <v>0.80046022254182125</v>
      </c>
      <c r="R48" s="191">
        <f t="shared" si="2"/>
        <v>0.51714379431282009</v>
      </c>
      <c r="S48" s="191">
        <f t="shared" si="2"/>
        <v>0.10077763479928342</v>
      </c>
      <c r="T48" s="191">
        <f t="shared" si="2"/>
        <v>-0.28971311785633186</v>
      </c>
      <c r="U48" s="191">
        <f t="shared" si="2"/>
        <v>0.47861832311457625</v>
      </c>
      <c r="V48" s="191">
        <f t="shared" si="2"/>
        <v>0.47861832311457625</v>
      </c>
      <c r="W48" s="191">
        <f t="shared" si="3"/>
        <v>0.72880212746015149</v>
      </c>
      <c r="X48" s="191">
        <f t="shared" si="3"/>
        <v>0.51937429588530537</v>
      </c>
      <c r="Y48" s="191">
        <f t="shared" si="3"/>
        <v>0.10558090725810157</v>
      </c>
      <c r="Z48" s="191">
        <f t="shared" si="3"/>
        <v>-0.26897778627258911</v>
      </c>
      <c r="AA48" s="191">
        <f t="shared" si="3"/>
        <v>0.45429434153674814</v>
      </c>
      <c r="AB48" s="191">
        <f t="shared" si="3"/>
        <v>0.45501568579163165</v>
      </c>
    </row>
    <row r="49" spans="1:28">
      <c r="A49" s="6" t="s">
        <v>216</v>
      </c>
      <c r="B49" s="8">
        <v>765</v>
      </c>
      <c r="C49" s="8">
        <v>1247032.4999999998</v>
      </c>
      <c r="D49" s="8">
        <v>1161428.5999999999</v>
      </c>
      <c r="E49" s="8">
        <v>588623.30000000005</v>
      </c>
      <c r="F49" s="8">
        <v>326315.5</v>
      </c>
      <c r="G49" s="8">
        <v>-194831.6</v>
      </c>
      <c r="H49" s="8">
        <v>169127.7</v>
      </c>
      <c r="I49" s="8">
        <v>169127.7</v>
      </c>
      <c r="J49" s="8">
        <v>1258691.7</v>
      </c>
      <c r="K49" s="8">
        <v>1161200.7</v>
      </c>
      <c r="L49" s="8">
        <v>588623.30000000005</v>
      </c>
      <c r="M49" s="8">
        <v>331274.5</v>
      </c>
      <c r="N49" s="8">
        <v>-264126.3</v>
      </c>
      <c r="O49" s="8">
        <v>169127.7</v>
      </c>
      <c r="P49" s="8">
        <v>169127.7</v>
      </c>
      <c r="Q49" s="43">
        <f t="shared" si="2"/>
        <v>0.93135391419229252</v>
      </c>
      <c r="R49" s="43">
        <f t="shared" si="2"/>
        <v>0.47201921361311766</v>
      </c>
      <c r="S49" s="43">
        <f t="shared" si="2"/>
        <v>0.26167361315763626</v>
      </c>
      <c r="T49" s="43">
        <f t="shared" si="2"/>
        <v>-0.15623618470248374</v>
      </c>
      <c r="U49" s="43">
        <f t="shared" si="2"/>
        <v>0.13562413168862883</v>
      </c>
      <c r="V49" s="43">
        <f t="shared" si="2"/>
        <v>0.13562413168862883</v>
      </c>
      <c r="W49" s="43">
        <f t="shared" si="3"/>
        <v>0.92254576716442949</v>
      </c>
      <c r="X49" s="43">
        <f t="shared" si="3"/>
        <v>0.46764692259430968</v>
      </c>
      <c r="Y49" s="43">
        <f t="shared" si="3"/>
        <v>0.26318954832227781</v>
      </c>
      <c r="Z49" s="43">
        <f t="shared" si="3"/>
        <v>-0.20984193349332486</v>
      </c>
      <c r="AA49" s="43">
        <f t="shared" si="3"/>
        <v>0.13436785195294448</v>
      </c>
      <c r="AB49" s="43">
        <f t="shared" si="3"/>
        <v>0.13436785195294448</v>
      </c>
    </row>
    <row r="50" spans="1:28">
      <c r="A50" t="s">
        <v>213</v>
      </c>
      <c r="B50" s="9">
        <v>708</v>
      </c>
      <c r="C50" s="9">
        <v>1010208</v>
      </c>
      <c r="D50" s="9">
        <v>881910</v>
      </c>
      <c r="E50" s="9">
        <v>567214</v>
      </c>
      <c r="F50" s="9">
        <v>37479</v>
      </c>
      <c r="G50" s="9">
        <v>-12778</v>
      </c>
      <c r="H50" s="9">
        <v>337508</v>
      </c>
      <c r="I50" s="9">
        <v>351327</v>
      </c>
      <c r="J50" s="9">
        <v>1041808</v>
      </c>
      <c r="K50" s="9">
        <v>881865</v>
      </c>
      <c r="L50" s="9">
        <v>567214</v>
      </c>
      <c r="M50" s="9">
        <v>52887</v>
      </c>
      <c r="N50" s="9">
        <v>-20085</v>
      </c>
      <c r="O50" s="9">
        <v>331874</v>
      </c>
      <c r="P50" s="9">
        <v>345693</v>
      </c>
      <c r="Q50" s="191">
        <f t="shared" si="2"/>
        <v>0.87299843200608196</v>
      </c>
      <c r="R50" s="191">
        <f t="shared" si="2"/>
        <v>0.56148238778548576</v>
      </c>
      <c r="S50" s="191">
        <f t="shared" si="2"/>
        <v>3.710028033830657E-2</v>
      </c>
      <c r="T50" s="191">
        <f t="shared" si="2"/>
        <v>-1.2648880230605975E-2</v>
      </c>
      <c r="U50" s="191">
        <f t="shared" si="2"/>
        <v>0.33409753238936934</v>
      </c>
      <c r="V50" s="191">
        <f t="shared" si="2"/>
        <v>0.34777689347144353</v>
      </c>
      <c r="W50" s="191">
        <f t="shared" si="3"/>
        <v>0.84647555019734921</v>
      </c>
      <c r="X50" s="191">
        <f t="shared" si="3"/>
        <v>0.54445156881114365</v>
      </c>
      <c r="Y50" s="191">
        <f t="shared" si="3"/>
        <v>5.0764632254695685E-2</v>
      </c>
      <c r="Z50" s="191">
        <f t="shared" si="3"/>
        <v>-1.9278984227420023E-2</v>
      </c>
      <c r="AA50" s="191">
        <f t="shared" si="3"/>
        <v>0.31855581834656671</v>
      </c>
      <c r="AB50" s="191">
        <f t="shared" si="3"/>
        <v>0.33182025862730946</v>
      </c>
    </row>
    <row r="51" spans="1:28">
      <c r="A51" s="6" t="s">
        <v>217</v>
      </c>
      <c r="B51" s="8">
        <v>680</v>
      </c>
      <c r="C51" s="8">
        <v>942796</v>
      </c>
      <c r="D51" s="8">
        <v>776269</v>
      </c>
      <c r="E51" s="8">
        <v>512168</v>
      </c>
      <c r="F51" s="8">
        <v>25197</v>
      </c>
      <c r="G51" s="8">
        <v>-22714</v>
      </c>
      <c r="H51" s="8">
        <v>532042</v>
      </c>
      <c r="I51" s="8">
        <v>547137</v>
      </c>
      <c r="J51" s="8">
        <v>960760</v>
      </c>
      <c r="K51" s="8">
        <v>774478</v>
      </c>
      <c r="L51" s="8">
        <v>512168</v>
      </c>
      <c r="M51" s="8">
        <v>25658</v>
      </c>
      <c r="N51" s="8">
        <v>-29677</v>
      </c>
      <c r="O51" s="8">
        <v>499114</v>
      </c>
      <c r="P51" s="8">
        <v>514209</v>
      </c>
      <c r="Q51" s="43">
        <f t="shared" si="2"/>
        <v>0.82336900029274629</v>
      </c>
      <c r="R51" s="43">
        <f t="shared" si="2"/>
        <v>0.54324371338020105</v>
      </c>
      <c r="S51" s="43">
        <f t="shared" si="2"/>
        <v>2.672582403828612E-2</v>
      </c>
      <c r="T51" s="43">
        <f t="shared" si="2"/>
        <v>-2.4092168401223593E-2</v>
      </c>
      <c r="U51" s="43">
        <f t="shared" si="2"/>
        <v>0.56432356522513882</v>
      </c>
      <c r="V51" s="43">
        <f t="shared" si="2"/>
        <v>0.58033445199173517</v>
      </c>
      <c r="W51" s="43">
        <f t="shared" si="3"/>
        <v>0.80610974645072653</v>
      </c>
      <c r="X51" s="43">
        <f t="shared" si="3"/>
        <v>0.53308630667388313</v>
      </c>
      <c r="Y51" s="43">
        <f t="shared" si="3"/>
        <v>2.67059411299388E-2</v>
      </c>
      <c r="Z51" s="43">
        <f t="shared" si="3"/>
        <v>-3.0889087805487322E-2</v>
      </c>
      <c r="AA51" s="43">
        <f t="shared" si="3"/>
        <v>0.51949914650901374</v>
      </c>
      <c r="AB51" s="43">
        <f t="shared" si="3"/>
        <v>0.53521066655564342</v>
      </c>
    </row>
    <row r="52" spans="1:28">
      <c r="A52" t="s">
        <v>215</v>
      </c>
      <c r="B52" s="9">
        <v>661</v>
      </c>
      <c r="C52" s="9">
        <v>968081</v>
      </c>
      <c r="D52" s="9">
        <v>812516</v>
      </c>
      <c r="E52" s="9">
        <v>630214</v>
      </c>
      <c r="F52" s="9">
        <v>-32255</v>
      </c>
      <c r="G52" s="9">
        <v>-54866</v>
      </c>
      <c r="H52" s="9">
        <v>1291710</v>
      </c>
      <c r="I52" s="9">
        <v>1375550</v>
      </c>
      <c r="J52" s="9">
        <v>1432127</v>
      </c>
      <c r="K52" s="9">
        <v>810235</v>
      </c>
      <c r="L52" s="9">
        <v>895901</v>
      </c>
      <c r="M52" s="9">
        <v>130616</v>
      </c>
      <c r="N52" s="9">
        <v>-81295</v>
      </c>
      <c r="O52" s="9">
        <v>925619</v>
      </c>
      <c r="P52" s="9">
        <v>1046872</v>
      </c>
      <c r="Q52" s="191">
        <f t="shared" si="2"/>
        <v>0.83930580189054427</v>
      </c>
      <c r="R52" s="191">
        <f t="shared" si="2"/>
        <v>0.65099304706940841</v>
      </c>
      <c r="S52" s="191">
        <f t="shared" si="2"/>
        <v>-3.3318492977343836E-2</v>
      </c>
      <c r="T52" s="191">
        <f t="shared" si="2"/>
        <v>-5.6675009632458438E-2</v>
      </c>
      <c r="U52" s="191">
        <f t="shared" si="2"/>
        <v>1.3342995059297724</v>
      </c>
      <c r="V52" s="191">
        <f t="shared" si="2"/>
        <v>1.4209038293283309</v>
      </c>
      <c r="W52" s="191">
        <f t="shared" si="3"/>
        <v>0.56575638892360802</v>
      </c>
      <c r="X52" s="191">
        <f t="shared" si="3"/>
        <v>0.62557370959419101</v>
      </c>
      <c r="Y52" s="191">
        <f t="shared" si="3"/>
        <v>9.1204201861985704E-2</v>
      </c>
      <c r="Z52" s="191">
        <f t="shared" si="3"/>
        <v>-5.6765217051281069E-2</v>
      </c>
      <c r="AA52" s="191">
        <f t="shared" si="3"/>
        <v>0.64632466254738585</v>
      </c>
      <c r="AB52" s="191">
        <f t="shared" si="3"/>
        <v>0.73099103640948049</v>
      </c>
    </row>
    <row r="53" spans="1:28">
      <c r="A53" s="6" t="s">
        <v>218</v>
      </c>
      <c r="B53" s="8">
        <v>653</v>
      </c>
      <c r="C53" s="8">
        <v>925130</v>
      </c>
      <c r="D53" s="8">
        <v>802233</v>
      </c>
      <c r="E53" s="8">
        <v>523927</v>
      </c>
      <c r="F53" s="8">
        <v>111967</v>
      </c>
      <c r="G53" s="8">
        <v>-97800</v>
      </c>
      <c r="H53" s="8">
        <v>424567</v>
      </c>
      <c r="I53" s="8">
        <v>621786</v>
      </c>
      <c r="J53" s="8">
        <v>1153677</v>
      </c>
      <c r="K53" s="8">
        <v>797446</v>
      </c>
      <c r="L53" s="8">
        <v>688460</v>
      </c>
      <c r="M53" s="8">
        <v>97821</v>
      </c>
      <c r="N53" s="8">
        <v>-132754</v>
      </c>
      <c r="O53" s="8">
        <v>521563</v>
      </c>
      <c r="P53" s="8">
        <v>718782</v>
      </c>
      <c r="Q53" s="43">
        <f t="shared" si="2"/>
        <v>0.8671570481986316</v>
      </c>
      <c r="R53" s="43">
        <f t="shared" si="2"/>
        <v>0.56632797552776371</v>
      </c>
      <c r="S53" s="43">
        <f t="shared" si="2"/>
        <v>0.12102839600920952</v>
      </c>
      <c r="T53" s="43">
        <f t="shared" si="2"/>
        <v>-0.10571487250440478</v>
      </c>
      <c r="U53" s="43">
        <f t="shared" si="2"/>
        <v>0.4589268535232886</v>
      </c>
      <c r="V53" s="43">
        <f t="shared" si="2"/>
        <v>0.67210662285300449</v>
      </c>
      <c r="W53" s="43">
        <f t="shared" si="3"/>
        <v>0.69122119969454188</v>
      </c>
      <c r="X53" s="43">
        <f t="shared" si="3"/>
        <v>0.59675281729634899</v>
      </c>
      <c r="Y53" s="43">
        <f t="shared" si="3"/>
        <v>8.4790630306402923E-2</v>
      </c>
      <c r="Z53" s="43">
        <f t="shared" si="3"/>
        <v>-0.11507033597792103</v>
      </c>
      <c r="AA53" s="43">
        <f t="shared" si="3"/>
        <v>0.45208754270042656</v>
      </c>
      <c r="AB53" s="43">
        <f t="shared" si="3"/>
        <v>0.62303573703904991</v>
      </c>
    </row>
    <row r="54" spans="1:28">
      <c r="A54" t="s">
        <v>1162</v>
      </c>
      <c r="B54" s="9">
        <v>592</v>
      </c>
      <c r="C54" s="9">
        <v>991881</v>
      </c>
      <c r="D54" s="9">
        <v>833186</v>
      </c>
      <c r="E54" s="9">
        <v>463613</v>
      </c>
      <c r="F54" s="9">
        <v>136739</v>
      </c>
      <c r="G54" s="9">
        <v>-38359</v>
      </c>
      <c r="H54" s="9">
        <v>1061406</v>
      </c>
      <c r="I54" s="9">
        <v>1114810</v>
      </c>
      <c r="J54" s="9">
        <v>1271411</v>
      </c>
      <c r="K54" s="9">
        <v>832767</v>
      </c>
      <c r="L54" s="9">
        <v>632005</v>
      </c>
      <c r="M54" s="9">
        <v>211376</v>
      </c>
      <c r="N54" s="9">
        <v>-139075</v>
      </c>
      <c r="O54" s="9">
        <v>964381</v>
      </c>
      <c r="P54" s="9">
        <v>1017785</v>
      </c>
      <c r="Q54" s="191">
        <f t="shared" si="2"/>
        <v>0.84000600878532805</v>
      </c>
      <c r="R54" s="191">
        <f t="shared" si="2"/>
        <v>0.46740788461519073</v>
      </c>
      <c r="S54" s="191">
        <f t="shared" si="2"/>
        <v>0.13785827130472306</v>
      </c>
      <c r="T54" s="191">
        <f t="shared" si="2"/>
        <v>-3.8672985973115727E-2</v>
      </c>
      <c r="U54" s="191">
        <f t="shared" si="2"/>
        <v>1.07009409394877</v>
      </c>
      <c r="V54" s="191">
        <f t="shared" si="2"/>
        <v>1.1239352301334535</v>
      </c>
      <c r="W54" s="191">
        <f t="shared" si="3"/>
        <v>0.65499433306774912</v>
      </c>
      <c r="X54" s="191">
        <f t="shared" si="3"/>
        <v>0.4970894541576249</v>
      </c>
      <c r="Y54" s="191">
        <f t="shared" si="3"/>
        <v>0.16625308417183743</v>
      </c>
      <c r="Z54" s="191">
        <f t="shared" si="3"/>
        <v>-0.10938634320451844</v>
      </c>
      <c r="AA54" s="191">
        <f t="shared" si="3"/>
        <v>0.75851239292408201</v>
      </c>
      <c r="AB54" s="191">
        <f t="shared" si="3"/>
        <v>0.80051611949243795</v>
      </c>
    </row>
    <row r="55" spans="1:28">
      <c r="A55" s="6" t="s">
        <v>219</v>
      </c>
      <c r="B55" s="8">
        <v>577</v>
      </c>
      <c r="C55" s="8">
        <v>1036566</v>
      </c>
      <c r="D55" s="8">
        <v>869301</v>
      </c>
      <c r="E55" s="8">
        <v>388954</v>
      </c>
      <c r="F55" s="8">
        <v>142911</v>
      </c>
      <c r="G55" s="8">
        <v>13615</v>
      </c>
      <c r="H55" s="8">
        <v>429029</v>
      </c>
      <c r="I55" s="8">
        <v>441479</v>
      </c>
      <c r="J55" s="8">
        <v>1091526</v>
      </c>
      <c r="K55" s="8">
        <v>868671</v>
      </c>
      <c r="L55" s="8">
        <v>388954</v>
      </c>
      <c r="M55" s="8">
        <v>155096</v>
      </c>
      <c r="N55" s="8">
        <v>13663</v>
      </c>
      <c r="O55" s="8">
        <v>411464</v>
      </c>
      <c r="P55" s="8">
        <v>423914</v>
      </c>
      <c r="Q55" s="43">
        <f t="shared" si="2"/>
        <v>0.83863545591887056</v>
      </c>
      <c r="R55" s="43">
        <f t="shared" si="2"/>
        <v>0.37523322200419462</v>
      </c>
      <c r="S55" s="43">
        <f t="shared" si="2"/>
        <v>0.13786965808255336</v>
      </c>
      <c r="T55" s="43">
        <f t="shared" si="2"/>
        <v>1.3134715975634934E-2</v>
      </c>
      <c r="U55" s="43">
        <f t="shared" si="2"/>
        <v>0.41389453252373704</v>
      </c>
      <c r="V55" s="43">
        <f t="shared" si="2"/>
        <v>0.42590534514927175</v>
      </c>
      <c r="W55" s="43">
        <f t="shared" si="3"/>
        <v>0.79583170716959561</v>
      </c>
      <c r="X55" s="43">
        <f t="shared" si="3"/>
        <v>0.35633965659086453</v>
      </c>
      <c r="Y55" s="43">
        <f t="shared" si="3"/>
        <v>0.14209098088364364</v>
      </c>
      <c r="Z55" s="43">
        <f t="shared" si="3"/>
        <v>1.251733811196435E-2</v>
      </c>
      <c r="AA55" s="43">
        <f t="shared" si="3"/>
        <v>0.37696216123115711</v>
      </c>
      <c r="AB55" s="43">
        <f t="shared" si="3"/>
        <v>0.38836821110995068</v>
      </c>
    </row>
    <row r="56" spans="1:28">
      <c r="A56" t="s">
        <v>220</v>
      </c>
      <c r="B56" s="9">
        <v>535</v>
      </c>
      <c r="C56" s="9">
        <v>1320755</v>
      </c>
      <c r="D56" s="9">
        <v>974464</v>
      </c>
      <c r="E56" s="9">
        <v>584276</v>
      </c>
      <c r="F56" s="9">
        <v>173642</v>
      </c>
      <c r="G56" s="9">
        <v>-9980</v>
      </c>
      <c r="H56" s="9">
        <v>904847</v>
      </c>
      <c r="I56" s="9">
        <v>919122</v>
      </c>
      <c r="J56" s="9">
        <v>1517801</v>
      </c>
      <c r="K56" s="9">
        <v>973355</v>
      </c>
      <c r="L56" s="9">
        <v>618428</v>
      </c>
      <c r="M56" s="9">
        <v>243671</v>
      </c>
      <c r="N56" s="9">
        <v>-76050</v>
      </c>
      <c r="O56" s="9">
        <v>1141774</v>
      </c>
      <c r="P56" s="9">
        <v>1156049</v>
      </c>
      <c r="Q56" s="191">
        <f t="shared" si="2"/>
        <v>0.73780829904107881</v>
      </c>
      <c r="R56" s="191">
        <f t="shared" si="2"/>
        <v>0.44238030520422034</v>
      </c>
      <c r="S56" s="191">
        <f t="shared" si="2"/>
        <v>0.13147177182747746</v>
      </c>
      <c r="T56" s="191">
        <f t="shared" si="2"/>
        <v>-7.5562840950819795E-3</v>
      </c>
      <c r="U56" s="191">
        <f t="shared" si="2"/>
        <v>0.6850982960503651</v>
      </c>
      <c r="V56" s="191">
        <f t="shared" si="2"/>
        <v>0.69590650802003395</v>
      </c>
      <c r="W56" s="191">
        <f t="shared" si="3"/>
        <v>0.64129289676314616</v>
      </c>
      <c r="X56" s="191">
        <f t="shared" si="3"/>
        <v>0.40744998850310415</v>
      </c>
      <c r="Y56" s="191">
        <f t="shared" si="3"/>
        <v>0.16054212640524021</v>
      </c>
      <c r="Z56" s="191">
        <f t="shared" si="3"/>
        <v>-5.0105382721450306E-2</v>
      </c>
      <c r="AA56" s="191">
        <f t="shared" si="3"/>
        <v>0.75225540107036426</v>
      </c>
      <c r="AB56" s="191">
        <f t="shared" si="3"/>
        <v>0.76166045482905864</v>
      </c>
    </row>
    <row r="57" spans="1:28">
      <c r="A57" s="6" t="s">
        <v>222</v>
      </c>
      <c r="B57" s="8">
        <v>485</v>
      </c>
      <c r="C57" s="8">
        <v>644959</v>
      </c>
      <c r="D57" s="8">
        <v>599961</v>
      </c>
      <c r="E57" s="8">
        <v>324841</v>
      </c>
      <c r="F57" s="8">
        <v>148821</v>
      </c>
      <c r="G57" s="8">
        <v>-123840</v>
      </c>
      <c r="H57" s="8">
        <v>89606</v>
      </c>
      <c r="I57" s="8">
        <v>89606</v>
      </c>
      <c r="J57" s="8">
        <v>649743</v>
      </c>
      <c r="K57" s="8">
        <v>599245</v>
      </c>
      <c r="L57" s="8">
        <v>324841</v>
      </c>
      <c r="M57" s="8">
        <v>141502</v>
      </c>
      <c r="N57" s="8">
        <v>-1195</v>
      </c>
      <c r="O57" s="8">
        <v>84288</v>
      </c>
      <c r="P57" s="8">
        <v>84288</v>
      </c>
      <c r="Q57" s="43">
        <f t="shared" si="2"/>
        <v>0.93023122400028524</v>
      </c>
      <c r="R57" s="43">
        <f t="shared" si="2"/>
        <v>0.50366147305487641</v>
      </c>
      <c r="S57" s="43">
        <f t="shared" si="2"/>
        <v>0.23074490006341489</v>
      </c>
      <c r="T57" s="43">
        <f t="shared" si="2"/>
        <v>-0.19201220542701164</v>
      </c>
      <c r="U57" s="43">
        <f t="shared" si="2"/>
        <v>0.13893286239900521</v>
      </c>
      <c r="V57" s="43">
        <f t="shared" si="2"/>
        <v>0.13893286239900521</v>
      </c>
      <c r="W57" s="43">
        <f t="shared" si="3"/>
        <v>0.92228003995425889</v>
      </c>
      <c r="X57" s="43">
        <f t="shared" si="3"/>
        <v>0.49995305836307585</v>
      </c>
      <c r="Y57" s="43">
        <f t="shared" si="3"/>
        <v>0.21778149206686337</v>
      </c>
      <c r="Z57" s="43">
        <f t="shared" si="3"/>
        <v>-1.8391887253883458E-3</v>
      </c>
      <c r="AA57" s="43">
        <f t="shared" si="3"/>
        <v>0.12972513747743339</v>
      </c>
      <c r="AB57" s="43">
        <f t="shared" si="3"/>
        <v>0.12972513747743339</v>
      </c>
    </row>
    <row r="58" spans="1:28">
      <c r="A58" t="s">
        <v>221</v>
      </c>
      <c r="B58" s="9">
        <v>484</v>
      </c>
      <c r="C58" s="9">
        <v>667390</v>
      </c>
      <c r="D58" s="9">
        <v>543751</v>
      </c>
      <c r="E58" s="9">
        <v>346870</v>
      </c>
      <c r="F58" s="9">
        <v>-18628</v>
      </c>
      <c r="G58" s="9">
        <v>-123808</v>
      </c>
      <c r="H58" s="9">
        <v>220762</v>
      </c>
      <c r="I58" s="9">
        <v>454397</v>
      </c>
      <c r="J58" s="9">
        <v>792135</v>
      </c>
      <c r="K58" s="9">
        <v>537539</v>
      </c>
      <c r="L58" s="9">
        <v>368612</v>
      </c>
      <c r="M58" s="9">
        <v>45086</v>
      </c>
      <c r="N58" s="9">
        <v>-163265</v>
      </c>
      <c r="O58" s="9">
        <v>200257</v>
      </c>
      <c r="P58" s="9">
        <v>433892</v>
      </c>
      <c r="Q58" s="191">
        <f t="shared" si="2"/>
        <v>0.81474250438274476</v>
      </c>
      <c r="R58" s="191">
        <f t="shared" si="2"/>
        <v>0.51974108092719395</v>
      </c>
      <c r="S58" s="191">
        <f t="shared" si="2"/>
        <v>-2.791171578836962E-2</v>
      </c>
      <c r="T58" s="191">
        <f t="shared" si="2"/>
        <v>-0.18551072086785839</v>
      </c>
      <c r="U58" s="191">
        <f t="shared" si="2"/>
        <v>0.33078409925231123</v>
      </c>
      <c r="V58" s="191">
        <f t="shared" si="2"/>
        <v>0.68085677040411152</v>
      </c>
      <c r="W58" s="191">
        <f t="shared" si="3"/>
        <v>0.67859518895137827</v>
      </c>
      <c r="X58" s="191">
        <f t="shared" si="3"/>
        <v>0.46533987262272214</v>
      </c>
      <c r="Y58" s="191">
        <f t="shared" si="3"/>
        <v>5.6917065904170373E-2</v>
      </c>
      <c r="Z58" s="191">
        <f t="shared" si="3"/>
        <v>-0.20610754479981316</v>
      </c>
      <c r="AA58" s="191">
        <f t="shared" si="3"/>
        <v>0.25280665543120806</v>
      </c>
      <c r="AB58" s="191">
        <f t="shared" si="3"/>
        <v>0.54775006785459546</v>
      </c>
    </row>
    <row r="59" spans="1:28">
      <c r="A59" s="6" t="s">
        <v>223</v>
      </c>
      <c r="B59" s="8">
        <v>428</v>
      </c>
      <c r="C59" s="8">
        <v>824460</v>
      </c>
      <c r="D59" s="8">
        <v>673959</v>
      </c>
      <c r="E59" s="8">
        <v>435906</v>
      </c>
      <c r="F59" s="8">
        <v>106981</v>
      </c>
      <c r="G59" s="8">
        <v>-66733</v>
      </c>
      <c r="H59" s="8">
        <v>748487</v>
      </c>
      <c r="I59" s="8">
        <v>812217</v>
      </c>
      <c r="J59" s="8">
        <v>878385</v>
      </c>
      <c r="K59" s="8">
        <v>675008</v>
      </c>
      <c r="L59" s="8">
        <v>450672</v>
      </c>
      <c r="M59" s="8">
        <v>116550</v>
      </c>
      <c r="N59" s="8">
        <v>-98835</v>
      </c>
      <c r="O59" s="8">
        <v>948297</v>
      </c>
      <c r="P59" s="8">
        <v>1012027</v>
      </c>
      <c r="Q59" s="43">
        <f t="shared" si="2"/>
        <v>0.81745506149479663</v>
      </c>
      <c r="R59" s="43">
        <f t="shared" si="2"/>
        <v>0.52871697838585252</v>
      </c>
      <c r="S59" s="43">
        <f t="shared" si="2"/>
        <v>0.12975887247410425</v>
      </c>
      <c r="T59" s="43">
        <f t="shared" si="2"/>
        <v>-8.094146471629915E-2</v>
      </c>
      <c r="U59" s="43">
        <f t="shared" si="2"/>
        <v>0.90785119957305382</v>
      </c>
      <c r="V59" s="43">
        <f t="shared" si="2"/>
        <v>0.98515028018339279</v>
      </c>
      <c r="W59" s="43">
        <f t="shared" si="3"/>
        <v>0.76846485311110735</v>
      </c>
      <c r="X59" s="43">
        <f t="shared" si="3"/>
        <v>0.51306887071159002</v>
      </c>
      <c r="Y59" s="43">
        <f t="shared" si="3"/>
        <v>0.13268669205416758</v>
      </c>
      <c r="Z59" s="43">
        <f t="shared" si="3"/>
        <v>-0.11251899793370788</v>
      </c>
      <c r="AA59" s="43">
        <f t="shared" si="3"/>
        <v>1.0795915230792876</v>
      </c>
      <c r="AB59" s="43">
        <f t="shared" si="3"/>
        <v>1.1521451299828662</v>
      </c>
    </row>
    <row r="60" spans="1:28">
      <c r="A60" t="s">
        <v>224</v>
      </c>
      <c r="B60" s="9">
        <v>379</v>
      </c>
      <c r="C60" s="9">
        <v>514951</v>
      </c>
      <c r="D60" s="9">
        <v>448824</v>
      </c>
      <c r="E60" s="9">
        <v>319001</v>
      </c>
      <c r="F60" s="9">
        <v>26970</v>
      </c>
      <c r="G60" s="9">
        <v>-21449</v>
      </c>
      <c r="H60" s="9">
        <v>202326</v>
      </c>
      <c r="I60" s="9">
        <v>309613</v>
      </c>
      <c r="J60" s="9">
        <v>716238</v>
      </c>
      <c r="K60" s="9">
        <v>446498</v>
      </c>
      <c r="L60" s="9">
        <v>482081</v>
      </c>
      <c r="M60" s="9">
        <v>33384</v>
      </c>
      <c r="N60" s="9">
        <v>-25358</v>
      </c>
      <c r="O60" s="9">
        <v>265976</v>
      </c>
      <c r="P60" s="9">
        <v>373263</v>
      </c>
      <c r="Q60" s="191">
        <f t="shared" si="2"/>
        <v>0.87158584020615548</v>
      </c>
      <c r="R60" s="191">
        <f t="shared" si="2"/>
        <v>0.61947835813504581</v>
      </c>
      <c r="S60" s="191">
        <f t="shared" si="2"/>
        <v>5.2373915188047016E-2</v>
      </c>
      <c r="T60" s="191">
        <f t="shared" si="2"/>
        <v>-4.1652506743360046E-2</v>
      </c>
      <c r="U60" s="191">
        <f t="shared" si="2"/>
        <v>0.3929034024596515</v>
      </c>
      <c r="V60" s="191">
        <f t="shared" si="2"/>
        <v>0.60124749733469784</v>
      </c>
      <c r="W60" s="191">
        <f t="shared" si="3"/>
        <v>0.62339334131950552</v>
      </c>
      <c r="X60" s="191">
        <f t="shared" si="3"/>
        <v>0.67307375481334419</v>
      </c>
      <c r="Y60" s="191">
        <f t="shared" si="3"/>
        <v>4.6610204987727541E-2</v>
      </c>
      <c r="Z60" s="191">
        <f t="shared" si="3"/>
        <v>-3.5404432604804546E-2</v>
      </c>
      <c r="AA60" s="191">
        <f t="shared" si="3"/>
        <v>0.37135142229258988</v>
      </c>
      <c r="AB60" s="191">
        <f t="shared" si="3"/>
        <v>0.52114380973922081</v>
      </c>
    </row>
    <row r="61" spans="1:28">
      <c r="A61" s="6" t="s">
        <v>225</v>
      </c>
      <c r="B61" s="8">
        <v>295</v>
      </c>
      <c r="C61" s="8">
        <v>452638</v>
      </c>
      <c r="D61" s="8">
        <v>356727</v>
      </c>
      <c r="E61" s="8">
        <v>197392</v>
      </c>
      <c r="F61" s="8">
        <v>21104</v>
      </c>
      <c r="G61" s="8">
        <v>-6175</v>
      </c>
      <c r="H61" s="8">
        <v>108809</v>
      </c>
      <c r="I61" s="8">
        <v>114472</v>
      </c>
      <c r="J61" s="8">
        <v>480013</v>
      </c>
      <c r="K61" s="8">
        <v>356727</v>
      </c>
      <c r="L61" s="8">
        <v>202652</v>
      </c>
      <c r="M61" s="8">
        <v>31678</v>
      </c>
      <c r="N61" s="8">
        <v>19632</v>
      </c>
      <c r="O61" s="8">
        <v>145537</v>
      </c>
      <c r="P61" s="8">
        <v>151200</v>
      </c>
      <c r="Q61" s="43">
        <f t="shared" si="2"/>
        <v>0.78810661058064058</v>
      </c>
      <c r="R61" s="43">
        <f t="shared" si="2"/>
        <v>0.43609241822383449</v>
      </c>
      <c r="S61" s="43">
        <f t="shared" si="2"/>
        <v>4.6624454862384514E-2</v>
      </c>
      <c r="T61" s="43">
        <f t="shared" si="2"/>
        <v>-1.3642248330895772E-2</v>
      </c>
      <c r="U61" s="43">
        <f t="shared" si="2"/>
        <v>0.24038856658079966</v>
      </c>
      <c r="V61" s="43">
        <f t="shared" si="2"/>
        <v>0.25289966816749809</v>
      </c>
      <c r="W61" s="43">
        <f t="shared" si="3"/>
        <v>0.743161122719593</v>
      </c>
      <c r="X61" s="43">
        <f t="shared" si="3"/>
        <v>0.42218023261869991</v>
      </c>
      <c r="Y61" s="43">
        <f t="shared" si="3"/>
        <v>6.599404599458765E-2</v>
      </c>
      <c r="Z61" s="43">
        <f t="shared" si="3"/>
        <v>4.089889232166629E-2</v>
      </c>
      <c r="AA61" s="43">
        <f t="shared" si="3"/>
        <v>0.30319387183263785</v>
      </c>
      <c r="AB61" s="43">
        <f t="shared" si="3"/>
        <v>0.31499146898104841</v>
      </c>
    </row>
    <row r="62" spans="1:28">
      <c r="A62" t="s">
        <v>227</v>
      </c>
      <c r="B62" s="9">
        <v>285</v>
      </c>
      <c r="C62" s="9">
        <v>305782.90000000002</v>
      </c>
      <c r="D62" s="9">
        <v>267591.7</v>
      </c>
      <c r="E62" s="9">
        <v>69486.399999999994</v>
      </c>
      <c r="F62" s="9">
        <v>3826.1000000000004</v>
      </c>
      <c r="G62" s="9">
        <v>-91942</v>
      </c>
      <c r="H62" s="9">
        <v>170508.3</v>
      </c>
      <c r="I62" s="9">
        <v>170508.3</v>
      </c>
      <c r="J62" s="9">
        <v>424063.80000000005</v>
      </c>
      <c r="K62" s="9">
        <v>267591.7</v>
      </c>
      <c r="L62" s="9">
        <v>88260.1</v>
      </c>
      <c r="M62" s="9">
        <v>48423</v>
      </c>
      <c r="N62" s="9">
        <v>-89553</v>
      </c>
      <c r="O62" s="9">
        <v>592051.20000000007</v>
      </c>
      <c r="P62" s="9">
        <v>592051.20000000007</v>
      </c>
      <c r="Q62" s="191">
        <f t="shared" si="2"/>
        <v>0.8751035456855174</v>
      </c>
      <c r="R62" s="191">
        <f t="shared" si="2"/>
        <v>0.22724096082547451</v>
      </c>
      <c r="S62" s="191">
        <f t="shared" si="2"/>
        <v>1.2512472083952373E-2</v>
      </c>
      <c r="T62" s="191">
        <f t="shared" si="2"/>
        <v>-0.30067737600761846</v>
      </c>
      <c r="U62" s="191">
        <f t="shared" si="2"/>
        <v>0.55761227982336481</v>
      </c>
      <c r="V62" s="191">
        <f t="shared" si="2"/>
        <v>0.55761227982336481</v>
      </c>
      <c r="W62" s="191">
        <f t="shared" si="3"/>
        <v>0.6310175497177547</v>
      </c>
      <c r="X62" s="191">
        <f t="shared" si="3"/>
        <v>0.20812929563900526</v>
      </c>
      <c r="Y62" s="191">
        <f t="shared" si="3"/>
        <v>0.1141880066159856</v>
      </c>
      <c r="Z62" s="191">
        <f t="shared" si="3"/>
        <v>-0.21117812932865287</v>
      </c>
      <c r="AA62" s="191">
        <f t="shared" si="3"/>
        <v>1.3961370906924855</v>
      </c>
      <c r="AB62" s="191">
        <f t="shared" si="3"/>
        <v>1.3961370906924855</v>
      </c>
    </row>
    <row r="63" spans="1:28">
      <c r="A63" s="6" t="s">
        <v>226</v>
      </c>
      <c r="B63" s="8">
        <v>268</v>
      </c>
      <c r="C63" s="8">
        <v>382682</v>
      </c>
      <c r="D63" s="8">
        <v>337388</v>
      </c>
      <c r="E63" s="8">
        <v>251910</v>
      </c>
      <c r="F63" s="8">
        <v>-68419</v>
      </c>
      <c r="G63" s="8">
        <v>-17999</v>
      </c>
      <c r="H63" s="8">
        <v>595549</v>
      </c>
      <c r="I63" s="8">
        <v>595549</v>
      </c>
      <c r="J63" s="8">
        <v>458593</v>
      </c>
      <c r="K63" s="8">
        <v>338239</v>
      </c>
      <c r="L63" s="8">
        <v>274595</v>
      </c>
      <c r="M63" s="8">
        <v>-49397</v>
      </c>
      <c r="N63" s="8">
        <v>-25067</v>
      </c>
      <c r="O63" s="8">
        <v>557494</v>
      </c>
      <c r="P63" s="8">
        <v>557797</v>
      </c>
      <c r="Q63" s="43">
        <f t="shared" si="2"/>
        <v>0.88164063112453683</v>
      </c>
      <c r="R63" s="43">
        <f t="shared" si="2"/>
        <v>0.65827501685472534</v>
      </c>
      <c r="S63" s="43">
        <f t="shared" si="2"/>
        <v>-0.17878813218285677</v>
      </c>
      <c r="T63" s="43">
        <f t="shared" si="2"/>
        <v>-4.70338296549093E-2</v>
      </c>
      <c r="U63" s="43">
        <f t="shared" si="2"/>
        <v>1.5562503593061603</v>
      </c>
      <c r="V63" s="43">
        <f t="shared" si="2"/>
        <v>1.5562503593061603</v>
      </c>
      <c r="W63" s="43">
        <f t="shared" si="3"/>
        <v>0.73755813978843987</v>
      </c>
      <c r="X63" s="43">
        <f t="shared" si="3"/>
        <v>0.59877712917554349</v>
      </c>
      <c r="Y63" s="43">
        <f t="shared" si="3"/>
        <v>-0.10771424770984293</v>
      </c>
      <c r="Z63" s="43">
        <f t="shared" si="3"/>
        <v>-5.4660668610292784E-2</v>
      </c>
      <c r="AA63" s="43">
        <f t="shared" si="3"/>
        <v>1.2156618177774192</v>
      </c>
      <c r="AB63" s="43">
        <f t="shared" si="3"/>
        <v>1.2163225343605333</v>
      </c>
    </row>
    <row r="64" spans="1:28">
      <c r="A64" t="s">
        <v>228</v>
      </c>
      <c r="B64" s="9">
        <v>242</v>
      </c>
      <c r="C64" s="9">
        <v>599901</v>
      </c>
      <c r="D64" s="9">
        <v>426078</v>
      </c>
      <c r="E64" s="9">
        <v>278726</v>
      </c>
      <c r="F64" s="9">
        <v>68073</v>
      </c>
      <c r="G64" s="9">
        <v>-1210</v>
      </c>
      <c r="H64" s="9">
        <v>203416</v>
      </c>
      <c r="I64" s="9">
        <v>203416</v>
      </c>
      <c r="J64" s="9">
        <v>834244</v>
      </c>
      <c r="K64" s="9">
        <v>424052</v>
      </c>
      <c r="L64" s="9">
        <v>442446</v>
      </c>
      <c r="M64" s="9">
        <v>98756</v>
      </c>
      <c r="N64" s="9">
        <v>-35697</v>
      </c>
      <c r="O64" s="9">
        <v>232696</v>
      </c>
      <c r="P64" s="9">
        <v>232696</v>
      </c>
      <c r="Q64" s="191">
        <f t="shared" si="2"/>
        <v>0.7102471907864798</v>
      </c>
      <c r="R64" s="191">
        <f t="shared" si="2"/>
        <v>0.46461999563261269</v>
      </c>
      <c r="S64" s="191">
        <f t="shared" si="2"/>
        <v>0.11347372316432211</v>
      </c>
      <c r="T64" s="191">
        <f t="shared" si="2"/>
        <v>-2.0169994715794771E-3</v>
      </c>
      <c r="U64" s="191">
        <f t="shared" si="2"/>
        <v>0.33908261529819089</v>
      </c>
      <c r="V64" s="191">
        <f t="shared" si="2"/>
        <v>0.33908261529819089</v>
      </c>
      <c r="W64" s="191">
        <f t="shared" si="3"/>
        <v>0.50830692219542484</v>
      </c>
      <c r="X64" s="191">
        <f t="shared" si="3"/>
        <v>0.53035562737040964</v>
      </c>
      <c r="Y64" s="191">
        <f t="shared" si="3"/>
        <v>0.11837783670005418</v>
      </c>
      <c r="Z64" s="191">
        <f t="shared" si="3"/>
        <v>-4.2789639481974097E-2</v>
      </c>
      <c r="AA64" s="191">
        <f t="shared" si="3"/>
        <v>0.27893038487540817</v>
      </c>
      <c r="AB64" s="191">
        <f t="shared" si="3"/>
        <v>0.27893038487540817</v>
      </c>
    </row>
    <row r="65" spans="1:28">
      <c r="A65" s="6" t="s">
        <v>229</v>
      </c>
      <c r="B65" s="8">
        <v>235</v>
      </c>
      <c r="C65" s="8">
        <v>330372</v>
      </c>
      <c r="D65" s="8">
        <v>300076</v>
      </c>
      <c r="E65" s="8">
        <v>159339</v>
      </c>
      <c r="F65" s="8">
        <v>41044</v>
      </c>
      <c r="G65" s="8">
        <v>-14122</v>
      </c>
      <c r="H65" s="8">
        <v>120896</v>
      </c>
      <c r="I65" s="8">
        <v>120896</v>
      </c>
      <c r="J65" s="8">
        <v>366115</v>
      </c>
      <c r="K65" s="8">
        <v>299427</v>
      </c>
      <c r="L65" s="8">
        <v>164082</v>
      </c>
      <c r="M65" s="8">
        <v>45785</v>
      </c>
      <c r="N65" s="8">
        <v>-64428</v>
      </c>
      <c r="O65" s="8">
        <v>87740</v>
      </c>
      <c r="P65" s="8">
        <v>87740</v>
      </c>
      <c r="Q65" s="43">
        <f t="shared" si="2"/>
        <v>0.90829731333163832</v>
      </c>
      <c r="R65" s="43">
        <f t="shared" si="2"/>
        <v>0.48230176891504123</v>
      </c>
      <c r="S65" s="43">
        <f t="shared" si="2"/>
        <v>0.12423571004806702</v>
      </c>
      <c r="T65" s="43">
        <f t="shared" si="2"/>
        <v>-4.2745753272069059E-2</v>
      </c>
      <c r="U65" s="43">
        <f t="shared" si="2"/>
        <v>0.3659390020946085</v>
      </c>
      <c r="V65" s="43">
        <f t="shared" si="2"/>
        <v>0.3659390020946085</v>
      </c>
      <c r="W65" s="43">
        <f t="shared" si="3"/>
        <v>0.81784958278136655</v>
      </c>
      <c r="X65" s="43">
        <f t="shared" si="3"/>
        <v>0.44817065676085382</v>
      </c>
      <c r="Y65" s="43">
        <f t="shared" si="3"/>
        <v>0.12505633475820438</v>
      </c>
      <c r="Z65" s="43">
        <f t="shared" si="3"/>
        <v>-0.17597749341054039</v>
      </c>
      <c r="AA65" s="43">
        <f t="shared" si="3"/>
        <v>0.23965147562924219</v>
      </c>
      <c r="AB65" s="43">
        <f t="shared" si="3"/>
        <v>0.23965147562924219</v>
      </c>
    </row>
    <row r="66" spans="1:28">
      <c r="A66" t="s">
        <v>231</v>
      </c>
      <c r="B66" s="9">
        <v>116</v>
      </c>
      <c r="C66" s="9">
        <v>161295</v>
      </c>
      <c r="D66" s="9">
        <v>128259</v>
      </c>
      <c r="E66" s="9">
        <v>84231</v>
      </c>
      <c r="F66" s="9">
        <v>12040</v>
      </c>
      <c r="G66" s="9">
        <v>1806</v>
      </c>
      <c r="H66" s="9">
        <v>34957</v>
      </c>
      <c r="I66" s="9">
        <v>34957</v>
      </c>
      <c r="J66" s="9">
        <v>192456</v>
      </c>
      <c r="K66" s="9">
        <v>128222</v>
      </c>
      <c r="L66" s="9">
        <v>88566</v>
      </c>
      <c r="M66" s="9">
        <v>17229</v>
      </c>
      <c r="N66" s="9">
        <v>10120</v>
      </c>
      <c r="O66" s="9">
        <v>22704</v>
      </c>
      <c r="P66" s="9">
        <v>22704</v>
      </c>
      <c r="Q66" s="191">
        <f t="shared" si="2"/>
        <v>0.79518273970054865</v>
      </c>
      <c r="R66" s="191">
        <f t="shared" si="2"/>
        <v>0.52221705570538457</v>
      </c>
      <c r="S66" s="191">
        <f t="shared" si="2"/>
        <v>7.4645835270777144E-2</v>
      </c>
      <c r="T66" s="191">
        <f t="shared" si="2"/>
        <v>1.1196875290616573E-2</v>
      </c>
      <c r="U66" s="191">
        <f t="shared" si="2"/>
        <v>0.2167271149136675</v>
      </c>
      <c r="V66" s="191">
        <f t="shared" si="2"/>
        <v>0.2167271149136675</v>
      </c>
      <c r="W66" s="191">
        <f t="shared" si="3"/>
        <v>0.66624059525294088</v>
      </c>
      <c r="X66" s="191">
        <f t="shared" si="3"/>
        <v>0.4601883027808954</v>
      </c>
      <c r="Y66" s="191">
        <f t="shared" si="3"/>
        <v>8.9521760818057114E-2</v>
      </c>
      <c r="Z66" s="191">
        <f t="shared" si="3"/>
        <v>5.2583447645176043E-2</v>
      </c>
      <c r="AA66" s="191">
        <f t="shared" si="3"/>
        <v>0.11796982167352538</v>
      </c>
      <c r="AB66" s="191">
        <f t="shared" si="3"/>
        <v>0.11796982167352538</v>
      </c>
    </row>
    <row r="67" spans="1:28">
      <c r="A67" s="6" t="s">
        <v>230</v>
      </c>
      <c r="B67" s="8">
        <v>114</v>
      </c>
      <c r="C67" s="8">
        <v>181104</v>
      </c>
      <c r="D67" s="8">
        <v>158209</v>
      </c>
      <c r="E67" s="8">
        <v>92738</v>
      </c>
      <c r="F67" s="8">
        <v>20381</v>
      </c>
      <c r="G67" s="8">
        <v>2298</v>
      </c>
      <c r="H67" s="8">
        <v>22756</v>
      </c>
      <c r="I67" s="8">
        <v>22756</v>
      </c>
      <c r="J67" s="8">
        <v>183602</v>
      </c>
      <c r="K67" s="8">
        <v>158209</v>
      </c>
      <c r="L67" s="8">
        <v>92738</v>
      </c>
      <c r="M67" s="8">
        <v>17349</v>
      </c>
      <c r="N67" s="8">
        <v>-261</v>
      </c>
      <c r="O67" s="8">
        <v>22756</v>
      </c>
      <c r="P67" s="8">
        <v>22756</v>
      </c>
      <c r="Q67" s="43">
        <f t="shared" si="2"/>
        <v>0.87358092587684422</v>
      </c>
      <c r="R67" s="43">
        <f t="shared" si="2"/>
        <v>0.5120704125806167</v>
      </c>
      <c r="S67" s="43">
        <f t="shared" si="2"/>
        <v>0.11253754748652708</v>
      </c>
      <c r="T67" s="43">
        <f t="shared" si="2"/>
        <v>1.2688841770474423E-2</v>
      </c>
      <c r="U67" s="43">
        <f t="shared" si="2"/>
        <v>0.12565155932502872</v>
      </c>
      <c r="V67" s="43">
        <f t="shared" si="2"/>
        <v>0.12565155932502872</v>
      </c>
      <c r="W67" s="43">
        <f t="shared" si="3"/>
        <v>0.86169540636812236</v>
      </c>
      <c r="X67" s="43">
        <f t="shared" si="3"/>
        <v>0.50510343024585791</v>
      </c>
      <c r="Y67" s="43">
        <f t="shared" si="3"/>
        <v>9.4492434722933297E-2</v>
      </c>
      <c r="Z67" s="43">
        <f t="shared" si="3"/>
        <v>-1.4215531421226349E-3</v>
      </c>
      <c r="AA67" s="43">
        <f t="shared" si="3"/>
        <v>0.1239420049890524</v>
      </c>
      <c r="AB67" s="43">
        <f t="shared" si="3"/>
        <v>0.1239420049890524</v>
      </c>
    </row>
    <row r="68" spans="1:28">
      <c r="A68" t="s">
        <v>232</v>
      </c>
      <c r="B68" s="9">
        <v>96</v>
      </c>
      <c r="C68" s="9">
        <v>235594</v>
      </c>
      <c r="D68" s="9">
        <v>220046</v>
      </c>
      <c r="E68" s="9">
        <v>28954</v>
      </c>
      <c r="F68" s="9">
        <v>15617</v>
      </c>
      <c r="G68" s="9">
        <v>-23960</v>
      </c>
      <c r="H68" s="9">
        <v>50972</v>
      </c>
      <c r="I68" s="9">
        <v>50972</v>
      </c>
      <c r="J68" s="9">
        <v>252366</v>
      </c>
      <c r="K68" s="9">
        <v>220046</v>
      </c>
      <c r="L68" s="9">
        <v>29241</v>
      </c>
      <c r="M68" s="9">
        <v>13804</v>
      </c>
      <c r="N68" s="9">
        <v>-26585</v>
      </c>
      <c r="O68" s="9">
        <v>82684</v>
      </c>
      <c r="P68" s="9">
        <v>82684</v>
      </c>
      <c r="Q68" s="191">
        <f t="shared" si="2"/>
        <v>0.93400511048668478</v>
      </c>
      <c r="R68" s="191">
        <f t="shared" si="2"/>
        <v>0.12289786666893045</v>
      </c>
      <c r="S68" s="191">
        <f t="shared" si="2"/>
        <v>6.6287766241924673E-2</v>
      </c>
      <c r="T68" s="191">
        <f t="shared" si="2"/>
        <v>-0.10170038286204233</v>
      </c>
      <c r="U68" s="191">
        <f t="shared" si="2"/>
        <v>0.21635525522721291</v>
      </c>
      <c r="V68" s="191">
        <f t="shared" si="2"/>
        <v>0.21635525522721291</v>
      </c>
      <c r="W68" s="191">
        <f t="shared" si="3"/>
        <v>0.87193203521869034</v>
      </c>
      <c r="X68" s="191">
        <f t="shared" si="3"/>
        <v>0.11586743063645658</v>
      </c>
      <c r="Y68" s="191">
        <f t="shared" si="3"/>
        <v>5.4698334957957888E-2</v>
      </c>
      <c r="Z68" s="191">
        <f t="shared" si="3"/>
        <v>-0.10534303353066578</v>
      </c>
      <c r="AA68" s="191">
        <f t="shared" si="3"/>
        <v>0.32763525990030351</v>
      </c>
      <c r="AB68" s="191">
        <f t="shared" si="3"/>
        <v>0.32763525990030351</v>
      </c>
    </row>
    <row r="69" spans="1:28">
      <c r="A69" s="6" t="s">
        <v>233</v>
      </c>
      <c r="B69" s="8">
        <v>89</v>
      </c>
      <c r="C69" s="8">
        <v>115007</v>
      </c>
      <c r="D69" s="8">
        <v>106477</v>
      </c>
      <c r="E69" s="8">
        <v>11696</v>
      </c>
      <c r="F69" s="8">
        <v>-2963</v>
      </c>
      <c r="G69" s="8"/>
      <c r="H69" s="8">
        <v>12142</v>
      </c>
      <c r="I69" s="8">
        <v>12142</v>
      </c>
      <c r="J69" s="8">
        <v>117643</v>
      </c>
      <c r="K69" s="8">
        <v>106477</v>
      </c>
      <c r="L69" s="8">
        <v>11696</v>
      </c>
      <c r="M69" s="8">
        <v>-747</v>
      </c>
      <c r="N69" s="8"/>
      <c r="O69" s="8">
        <v>19385</v>
      </c>
      <c r="P69" s="8">
        <v>19385</v>
      </c>
      <c r="Q69" s="43">
        <f t="shared" si="2"/>
        <v>0.92583060161555386</v>
      </c>
      <c r="R69" s="43">
        <f t="shared" si="2"/>
        <v>0.10169815750345632</v>
      </c>
      <c r="S69" s="43">
        <f t="shared" si="2"/>
        <v>-2.5763649169181006E-2</v>
      </c>
      <c r="T69" s="43">
        <f t="shared" si="2"/>
        <v>0</v>
      </c>
      <c r="U69" s="43">
        <f t="shared" si="2"/>
        <v>0.10557618231933709</v>
      </c>
      <c r="V69" s="43">
        <f t="shared" si="2"/>
        <v>0.10557618231933709</v>
      </c>
      <c r="W69" s="43">
        <f t="shared" si="3"/>
        <v>0.9050857254575283</v>
      </c>
      <c r="X69" s="43">
        <f t="shared" si="3"/>
        <v>9.9419429970333983E-2</v>
      </c>
      <c r="Y69" s="43">
        <f t="shared" si="3"/>
        <v>-6.3497190653077533E-3</v>
      </c>
      <c r="Z69" s="43">
        <f t="shared" si="3"/>
        <v>0</v>
      </c>
      <c r="AA69" s="43">
        <f t="shared" si="3"/>
        <v>0.16477818484737725</v>
      </c>
      <c r="AB69" s="43">
        <f t="shared" si="3"/>
        <v>0.16477818484737725</v>
      </c>
    </row>
    <row r="70" spans="1:28">
      <c r="A70" t="s">
        <v>234</v>
      </c>
      <c r="B70" s="9">
        <v>75</v>
      </c>
      <c r="C70" s="9">
        <v>133256</v>
      </c>
      <c r="D70" s="9">
        <v>102747</v>
      </c>
      <c r="E70" s="9">
        <v>18684</v>
      </c>
      <c r="F70" s="9">
        <v>-23524</v>
      </c>
      <c r="G70" s="9">
        <v>-58875</v>
      </c>
      <c r="H70" s="9">
        <v>113238</v>
      </c>
      <c r="I70" s="9">
        <v>113238</v>
      </c>
      <c r="J70" s="9">
        <v>150704</v>
      </c>
      <c r="K70" s="9">
        <v>102471</v>
      </c>
      <c r="L70" s="9">
        <v>21922</v>
      </c>
      <c r="M70" s="9">
        <v>-19958</v>
      </c>
      <c r="N70" s="9">
        <v>-58570</v>
      </c>
      <c r="O70" s="9">
        <v>141242</v>
      </c>
      <c r="P70" s="9">
        <v>141242</v>
      </c>
      <c r="Q70" s="191">
        <f t="shared" si="2"/>
        <v>0.771049708831122</v>
      </c>
      <c r="R70" s="191">
        <f t="shared" si="2"/>
        <v>0.1402113225670889</v>
      </c>
      <c r="S70" s="191">
        <f t="shared" si="2"/>
        <v>-0.1765323887854956</v>
      </c>
      <c r="T70" s="191">
        <f t="shared" si="2"/>
        <v>-0.44181875487782912</v>
      </c>
      <c r="U70" s="191">
        <f t="shared" si="2"/>
        <v>0.84977787116527581</v>
      </c>
      <c r="V70" s="191">
        <f t="shared" si="2"/>
        <v>0.84977787116527581</v>
      </c>
      <c r="W70" s="191">
        <f t="shared" si="3"/>
        <v>0.67994877375517571</v>
      </c>
      <c r="X70" s="191">
        <f t="shared" si="3"/>
        <v>0.14546395583395264</v>
      </c>
      <c r="Y70" s="191">
        <f t="shared" si="3"/>
        <v>-0.13243178681388681</v>
      </c>
      <c r="Z70" s="191">
        <f t="shared" si="3"/>
        <v>-0.38864263722263509</v>
      </c>
      <c r="AA70" s="191">
        <f t="shared" si="3"/>
        <v>0.93721467247053825</v>
      </c>
      <c r="AB70" s="191">
        <f t="shared" si="3"/>
        <v>0.93721467247053825</v>
      </c>
    </row>
    <row r="71" spans="1:28">
      <c r="A71" s="6" t="s">
        <v>235</v>
      </c>
      <c r="B71" s="8">
        <v>60</v>
      </c>
      <c r="C71" s="8">
        <v>53555.6</v>
      </c>
      <c r="D71" s="8">
        <v>53396.2</v>
      </c>
      <c r="E71" s="8">
        <v>9922.7999999999993</v>
      </c>
      <c r="F71" s="8">
        <v>1144.1999999999998</v>
      </c>
      <c r="G71" s="8"/>
      <c r="H71" s="8">
        <v>321.8</v>
      </c>
      <c r="I71" s="8">
        <v>321.8</v>
      </c>
      <c r="J71" s="8">
        <v>53555.6</v>
      </c>
      <c r="K71" s="8">
        <v>53396.2</v>
      </c>
      <c r="L71" s="8">
        <v>9922.7999999999993</v>
      </c>
      <c r="M71" s="8">
        <v>1144.1999999999998</v>
      </c>
      <c r="N71" s="8"/>
      <c r="O71" s="8">
        <v>321.8</v>
      </c>
      <c r="P71" s="8">
        <v>321.8</v>
      </c>
      <c r="Q71" s="43">
        <f t="shared" si="2"/>
        <v>0.99702365392227887</v>
      </c>
      <c r="R71" s="43">
        <f t="shared" si="2"/>
        <v>0.18528034416568948</v>
      </c>
      <c r="S71" s="43">
        <f t="shared" si="2"/>
        <v>2.1364712560404512E-2</v>
      </c>
      <c r="T71" s="43">
        <f t="shared" si="2"/>
        <v>0</v>
      </c>
      <c r="U71" s="43">
        <f t="shared" si="2"/>
        <v>6.008708706465804E-3</v>
      </c>
      <c r="V71" s="43">
        <f t="shared" si="2"/>
        <v>6.008708706465804E-3</v>
      </c>
      <c r="W71" s="43">
        <f t="shared" si="3"/>
        <v>0.99702365392227887</v>
      </c>
      <c r="X71" s="43">
        <f t="shared" si="3"/>
        <v>0.18528034416568948</v>
      </c>
      <c r="Y71" s="43">
        <f t="shared" si="3"/>
        <v>2.1364712560404512E-2</v>
      </c>
      <c r="Z71" s="43">
        <f t="shared" si="3"/>
        <v>0</v>
      </c>
      <c r="AA71" s="43">
        <f t="shared" si="3"/>
        <v>6.008708706465804E-3</v>
      </c>
      <c r="AB71" s="43">
        <f t="shared" si="3"/>
        <v>6.008708706465804E-3</v>
      </c>
    </row>
    <row r="72" spans="1:28">
      <c r="A72" t="s">
        <v>236</v>
      </c>
      <c r="B72" s="9">
        <v>47</v>
      </c>
      <c r="C72" s="9">
        <v>74788</v>
      </c>
      <c r="D72" s="9">
        <v>57229</v>
      </c>
      <c r="E72" s="9">
        <v>9094</v>
      </c>
      <c r="F72" s="9">
        <v>14226</v>
      </c>
      <c r="G72" s="9">
        <v>3158</v>
      </c>
      <c r="H72" s="9">
        <v>26454</v>
      </c>
      <c r="I72" s="9">
        <v>26454</v>
      </c>
      <c r="J72" s="9">
        <v>84564</v>
      </c>
      <c r="K72" s="9">
        <v>57506</v>
      </c>
      <c r="L72" s="9">
        <v>9126</v>
      </c>
      <c r="M72" s="9">
        <v>17996</v>
      </c>
      <c r="N72" s="9">
        <v>-550</v>
      </c>
      <c r="O72" s="9">
        <v>29083</v>
      </c>
      <c r="P72" s="9">
        <v>29139</v>
      </c>
      <c r="Q72" s="191">
        <f t="shared" si="2"/>
        <v>0.7652163448681607</v>
      </c>
      <c r="R72" s="191">
        <f t="shared" si="2"/>
        <v>0.12159704765470396</v>
      </c>
      <c r="S72" s="191">
        <f t="shared" si="2"/>
        <v>0.19021768198106648</v>
      </c>
      <c r="T72" s="191">
        <f t="shared" si="2"/>
        <v>4.2226025565598756E-2</v>
      </c>
      <c r="U72" s="191">
        <f t="shared" si="2"/>
        <v>0.35371984810397389</v>
      </c>
      <c r="V72" s="191">
        <f t="shared" si="2"/>
        <v>0.35371984810397389</v>
      </c>
      <c r="W72" s="191">
        <f t="shared" si="3"/>
        <v>0.6800293269003358</v>
      </c>
      <c r="X72" s="191">
        <f t="shared" si="3"/>
        <v>0.10791826309067688</v>
      </c>
      <c r="Y72" s="191">
        <f t="shared" si="3"/>
        <v>0.21280923324346057</v>
      </c>
      <c r="Z72" s="191">
        <f t="shared" si="3"/>
        <v>-6.5039496712549077E-3</v>
      </c>
      <c r="AA72" s="191">
        <f t="shared" si="3"/>
        <v>0.34391703325292089</v>
      </c>
      <c r="AB72" s="191">
        <f t="shared" si="3"/>
        <v>0.344579253583085</v>
      </c>
    </row>
    <row r="73" spans="1:28"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</row>
    <row r="74" spans="1:28" s="19" customFormat="1">
      <c r="B74" s="14">
        <f>SUM(B9:B72)</f>
        <v>387758</v>
      </c>
      <c r="C74" s="14">
        <f t="shared" ref="C74:P74" si="4">SUM(C9:C72)</f>
        <v>461206510.69999999</v>
      </c>
      <c r="D74" s="14">
        <f t="shared" si="4"/>
        <v>380781556.39999998</v>
      </c>
      <c r="E74" s="14">
        <f t="shared" si="4"/>
        <v>269538359.30000001</v>
      </c>
      <c r="F74" s="14">
        <f t="shared" si="4"/>
        <v>17287747.800000001</v>
      </c>
      <c r="G74" s="14">
        <f t="shared" si="4"/>
        <v>-35677018.500000007</v>
      </c>
      <c r="H74" s="14">
        <f t="shared" si="4"/>
        <v>406457403.5</v>
      </c>
      <c r="I74" s="14">
        <f t="shared" si="4"/>
        <v>526784831.50000006</v>
      </c>
      <c r="J74" s="14">
        <f t="shared" si="4"/>
        <v>577392953.60000002</v>
      </c>
      <c r="K74" s="14">
        <f t="shared" si="4"/>
        <v>379407318.5</v>
      </c>
      <c r="L74" s="14">
        <f t="shared" si="4"/>
        <v>298492881.10000002</v>
      </c>
      <c r="M74" s="14">
        <f t="shared" si="4"/>
        <v>61237489.299999997</v>
      </c>
      <c r="N74" s="14">
        <f t="shared" si="4"/>
        <v>-69429170.999999985</v>
      </c>
      <c r="O74" s="14">
        <f t="shared" si="4"/>
        <v>712426513.89999998</v>
      </c>
      <c r="P74" s="14">
        <f t="shared" si="4"/>
        <v>866603793.10000002</v>
      </c>
      <c r="Q74" s="192">
        <f t="shared" ref="Q74:V74" si="5">D74/$C74</f>
        <v>0.82562051394735436</v>
      </c>
      <c r="R74" s="192">
        <f t="shared" si="5"/>
        <v>0.58442010909799591</v>
      </c>
      <c r="S74" s="192">
        <f t="shared" si="5"/>
        <v>3.7483746215467295E-2</v>
      </c>
      <c r="T74" s="192">
        <f t="shared" si="5"/>
        <v>-7.7355843146817066E-2</v>
      </c>
      <c r="U74" s="192">
        <f t="shared" si="5"/>
        <v>0.88129155610378507</v>
      </c>
      <c r="V74" s="192">
        <f t="shared" si="5"/>
        <v>1.1421886276073336</v>
      </c>
      <c r="W74" s="192">
        <f t="shared" ref="W74:AB74" si="6">K74/$J74</f>
        <v>0.65710417166407209</v>
      </c>
      <c r="X74" s="192">
        <f t="shared" si="6"/>
        <v>0.51696661561059964</v>
      </c>
      <c r="Y74" s="192">
        <f t="shared" si="6"/>
        <v>0.106058601716888</v>
      </c>
      <c r="Z74" s="192">
        <f t="shared" si="6"/>
        <v>-0.12024596172695652</v>
      </c>
      <c r="AA74" s="192">
        <f t="shared" si="6"/>
        <v>1.2338676969611011</v>
      </c>
      <c r="AB74" s="192">
        <f t="shared" si="6"/>
        <v>1.5008908364689817</v>
      </c>
    </row>
  </sheetData>
  <mergeCells count="2">
    <mergeCell ref="Q4:V4"/>
    <mergeCell ref="W4:AB4"/>
  </mergeCells>
  <hyperlinks>
    <hyperlink ref="A1" location="Efnisyfirlit!A1" display="Efnisyfirlit" xr:uid="{E3EBBB86-7340-4A23-B58A-5304E1A87A6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161D-F699-49DC-80EB-87960A17A83C}">
  <dimension ref="A1:Z74"/>
  <sheetViews>
    <sheetView workbookViewId="0"/>
  </sheetViews>
  <sheetFormatPr defaultRowHeight="14.5"/>
  <cols>
    <col min="1" max="1" width="25.36328125" customWidth="1"/>
    <col min="2" max="2" width="8" customWidth="1"/>
    <col min="3" max="14" width="12.36328125" hidden="1" customWidth="1"/>
    <col min="15" max="15" width="9.6328125" customWidth="1"/>
    <col min="16" max="16" width="12.08984375" customWidth="1"/>
    <col min="17" max="17" width="10.90625" customWidth="1"/>
    <col min="18" max="18" width="10.36328125" customWidth="1"/>
    <col min="19" max="19" width="9.1796875" customWidth="1"/>
    <col min="20" max="20" width="10" customWidth="1"/>
    <col min="21" max="21" width="9.90625" customWidth="1"/>
    <col min="22" max="22" width="12.36328125" customWidth="1"/>
    <col min="23" max="23" width="11.08984375" customWidth="1"/>
    <col min="24" max="24" width="9.453125" customWidth="1"/>
    <col min="25" max="25" width="9" customWidth="1"/>
    <col min="26" max="26" width="9.6328125" customWidth="1"/>
  </cols>
  <sheetData>
    <row r="1" spans="1:26">
      <c r="A1" s="101" t="s">
        <v>1044</v>
      </c>
    </row>
    <row r="2" spans="1:26" ht="15.5">
      <c r="O2" s="1" t="s">
        <v>272</v>
      </c>
      <c r="U2" s="1" t="s">
        <v>273</v>
      </c>
    </row>
    <row r="4" spans="1:26">
      <c r="A4" s="7" t="s">
        <v>169</v>
      </c>
      <c r="O4" s="308" t="s">
        <v>13</v>
      </c>
      <c r="P4" s="309"/>
      <c r="Q4" s="309"/>
      <c r="R4" s="309"/>
      <c r="S4" s="309"/>
      <c r="T4" s="310"/>
      <c r="U4" s="308" t="s">
        <v>14</v>
      </c>
      <c r="V4" s="309"/>
      <c r="W4" s="309"/>
      <c r="X4" s="309"/>
      <c r="Y4" s="309"/>
      <c r="Z4" s="310"/>
    </row>
    <row r="5" spans="1:26">
      <c r="O5" s="27"/>
      <c r="P5" s="27" t="s">
        <v>260</v>
      </c>
      <c r="Q5" s="31" t="s">
        <v>7</v>
      </c>
      <c r="R5" s="24"/>
      <c r="S5" s="27"/>
      <c r="T5" s="31"/>
      <c r="U5" s="27"/>
      <c r="V5" s="27" t="s">
        <v>260</v>
      </c>
      <c r="W5" s="31" t="s">
        <v>7</v>
      </c>
      <c r="X5" s="27"/>
      <c r="Y5" s="27"/>
      <c r="Z5" s="31"/>
    </row>
    <row r="6" spans="1:26">
      <c r="O6" s="3"/>
      <c r="P6" s="3" t="s">
        <v>262</v>
      </c>
      <c r="Q6" s="102" t="s">
        <v>274</v>
      </c>
      <c r="R6" s="25" t="s">
        <v>275</v>
      </c>
      <c r="S6" s="3" t="s">
        <v>276</v>
      </c>
      <c r="T6" s="102" t="s">
        <v>277</v>
      </c>
      <c r="U6" s="3"/>
      <c r="V6" s="3" t="s">
        <v>262</v>
      </c>
      <c r="W6" s="102" t="s">
        <v>274</v>
      </c>
      <c r="X6" s="3" t="s">
        <v>275</v>
      </c>
      <c r="Y6" s="3" t="s">
        <v>276</v>
      </c>
      <c r="Z6" s="102" t="s">
        <v>277</v>
      </c>
    </row>
    <row r="7" spans="1:26">
      <c r="C7" s="189"/>
      <c r="D7" s="189"/>
      <c r="E7" s="189"/>
      <c r="F7" s="189"/>
      <c r="G7" s="189"/>
      <c r="H7" s="189"/>
      <c r="I7" s="190"/>
      <c r="J7" s="190"/>
      <c r="K7" s="190"/>
      <c r="L7" s="190"/>
      <c r="M7" s="190"/>
      <c r="N7" s="190"/>
      <c r="O7" s="5" t="s">
        <v>19</v>
      </c>
      <c r="P7" s="5" t="s">
        <v>267</v>
      </c>
      <c r="Q7" s="32" t="s">
        <v>278</v>
      </c>
      <c r="R7" s="5" t="s">
        <v>64</v>
      </c>
      <c r="S7" s="5" t="s">
        <v>64</v>
      </c>
      <c r="T7" s="32" t="s">
        <v>279</v>
      </c>
      <c r="U7" s="5" t="s">
        <v>19</v>
      </c>
      <c r="V7" s="5" t="s">
        <v>267</v>
      </c>
      <c r="W7" s="32" t="s">
        <v>278</v>
      </c>
      <c r="X7" s="5" t="s">
        <v>64</v>
      </c>
      <c r="Y7" s="5" t="s">
        <v>64</v>
      </c>
      <c r="Z7" s="32" t="s">
        <v>279</v>
      </c>
    </row>
    <row r="8" spans="1:26">
      <c r="A8" t="s">
        <v>1049</v>
      </c>
      <c r="B8" t="s">
        <v>171</v>
      </c>
      <c r="C8" t="s">
        <v>19</v>
      </c>
      <c r="D8" t="s">
        <v>1056</v>
      </c>
      <c r="E8" t="s">
        <v>1058</v>
      </c>
      <c r="F8" t="s">
        <v>86</v>
      </c>
      <c r="G8" t="s">
        <v>28</v>
      </c>
      <c r="H8" t="s">
        <v>44</v>
      </c>
      <c r="I8" t="s">
        <v>19</v>
      </c>
      <c r="J8" t="s">
        <v>1056</v>
      </c>
      <c r="K8" t="s">
        <v>1058</v>
      </c>
      <c r="L8" t="s">
        <v>86</v>
      </c>
      <c r="M8" t="s">
        <v>28</v>
      </c>
      <c r="N8" t="s">
        <v>44</v>
      </c>
    </row>
    <row r="9" spans="1:26">
      <c r="A9" s="6" t="s">
        <v>180</v>
      </c>
      <c r="B9" s="8">
        <v>139875</v>
      </c>
      <c r="C9" s="8">
        <v>156246193.5</v>
      </c>
      <c r="D9" s="8">
        <v>97011266</v>
      </c>
      <c r="E9" s="8">
        <v>69087096.900000006</v>
      </c>
      <c r="F9" s="8">
        <v>-5752375.6000000015</v>
      </c>
      <c r="G9" s="8">
        <v>0</v>
      </c>
      <c r="H9" s="8">
        <v>-15604544.999999978</v>
      </c>
      <c r="I9" s="8">
        <v>223426231.60000002</v>
      </c>
      <c r="J9" s="8">
        <v>111898283.59999999</v>
      </c>
      <c r="K9" s="8">
        <v>96386672</v>
      </c>
      <c r="L9" s="8">
        <v>-27663239.099999998</v>
      </c>
      <c r="M9" s="8">
        <v>18474955.099999998</v>
      </c>
      <c r="N9" s="8">
        <v>5952992.0000000298</v>
      </c>
      <c r="O9" s="8">
        <f t="shared" ref="O9:Z30" si="0">(C9/$B9)*1000</f>
        <v>1117041.5978552278</v>
      </c>
      <c r="P9" s="8">
        <f t="shared" si="0"/>
        <v>693556.86148346739</v>
      </c>
      <c r="Q9" s="8">
        <f t="shared" si="0"/>
        <v>493920.2638069705</v>
      </c>
      <c r="R9" s="8">
        <f t="shared" si="0"/>
        <v>-41125.115996425389</v>
      </c>
      <c r="S9" s="8">
        <f t="shared" si="0"/>
        <v>0</v>
      </c>
      <c r="T9" s="8">
        <f t="shared" si="0"/>
        <v>-111560.64343163522</v>
      </c>
      <c r="U9" s="8">
        <f t="shared" si="0"/>
        <v>1597327.8398570153</v>
      </c>
      <c r="V9" s="8">
        <f t="shared" si="0"/>
        <v>799987.72904378909</v>
      </c>
      <c r="W9" s="8">
        <f t="shared" si="0"/>
        <v>689091.48882931191</v>
      </c>
      <c r="X9" s="8">
        <f t="shared" si="0"/>
        <v>-197771.14638069706</v>
      </c>
      <c r="Y9" s="8">
        <f t="shared" si="0"/>
        <v>132081.89526362822</v>
      </c>
      <c r="Z9" s="8">
        <f t="shared" si="0"/>
        <v>42559.370866845609</v>
      </c>
    </row>
    <row r="10" spans="1:26">
      <c r="A10" t="s">
        <v>181</v>
      </c>
      <c r="B10" s="9">
        <v>39810</v>
      </c>
      <c r="C10" s="9">
        <v>43344596</v>
      </c>
      <c r="D10" s="9">
        <v>24955003</v>
      </c>
      <c r="E10" s="9">
        <v>18035846</v>
      </c>
      <c r="F10" s="9">
        <v>-2401088</v>
      </c>
      <c r="G10" s="9">
        <v>0</v>
      </c>
      <c r="H10" s="9">
        <v>-2047341</v>
      </c>
      <c r="I10" s="9">
        <v>45513397</v>
      </c>
      <c r="J10" s="9">
        <v>25092562</v>
      </c>
      <c r="K10" s="9">
        <v>19144188</v>
      </c>
      <c r="L10" s="9">
        <v>-3359574</v>
      </c>
      <c r="M10" s="9">
        <v>0</v>
      </c>
      <c r="N10" s="9">
        <v>-2082927</v>
      </c>
      <c r="O10" s="9">
        <f t="shared" si="0"/>
        <v>1088786.6365234866</v>
      </c>
      <c r="P10" s="9">
        <f t="shared" si="0"/>
        <v>626852.62496860081</v>
      </c>
      <c r="Q10" s="9">
        <f t="shared" si="0"/>
        <v>453048.12861090177</v>
      </c>
      <c r="R10" s="9">
        <f t="shared" si="0"/>
        <v>-60313.690027631244</v>
      </c>
      <c r="S10" s="9">
        <f t="shared" si="0"/>
        <v>0</v>
      </c>
      <c r="T10" s="9">
        <f t="shared" si="0"/>
        <v>-51427.80708364732</v>
      </c>
      <c r="U10" s="9">
        <f t="shared" si="0"/>
        <v>1143265.4358201458</v>
      </c>
      <c r="V10" s="9">
        <f t="shared" si="0"/>
        <v>630308.01306204463</v>
      </c>
      <c r="W10" s="9">
        <f t="shared" si="0"/>
        <v>480888.92238131119</v>
      </c>
      <c r="X10" s="9">
        <f t="shared" si="0"/>
        <v>-84390.203466465711</v>
      </c>
      <c r="Y10" s="9">
        <f t="shared" si="0"/>
        <v>0</v>
      </c>
      <c r="Z10" s="9">
        <f t="shared" si="0"/>
        <v>-52321.703089675961</v>
      </c>
    </row>
    <row r="11" spans="1:26">
      <c r="A11" s="6" t="s">
        <v>182</v>
      </c>
      <c r="B11" s="8">
        <v>30568</v>
      </c>
      <c r="C11" s="8">
        <v>38133925</v>
      </c>
      <c r="D11" s="8">
        <v>20761035</v>
      </c>
      <c r="E11" s="8">
        <v>14770323</v>
      </c>
      <c r="F11" s="8">
        <v>-2352737</v>
      </c>
      <c r="G11" s="8">
        <v>0</v>
      </c>
      <c r="H11" s="8">
        <v>249830</v>
      </c>
      <c r="I11" s="8">
        <v>42625461</v>
      </c>
      <c r="J11" s="8">
        <v>21753050</v>
      </c>
      <c r="K11" s="8">
        <v>16964404</v>
      </c>
      <c r="L11" s="8">
        <v>-3017861</v>
      </c>
      <c r="M11" s="8">
        <v>0</v>
      </c>
      <c r="N11" s="8">
        <v>890146</v>
      </c>
      <c r="O11" s="8">
        <f t="shared" si="0"/>
        <v>1247511.2863124837</v>
      </c>
      <c r="P11" s="8">
        <f t="shared" si="0"/>
        <v>679175.44490970951</v>
      </c>
      <c r="Q11" s="8">
        <f t="shared" si="0"/>
        <v>483195.59670243395</v>
      </c>
      <c r="R11" s="8">
        <f t="shared" si="0"/>
        <v>-76967.318764721291</v>
      </c>
      <c r="S11" s="8">
        <f t="shared" si="0"/>
        <v>0</v>
      </c>
      <c r="T11" s="8">
        <f t="shared" si="0"/>
        <v>8172.9259356189486</v>
      </c>
      <c r="U11" s="8">
        <f t="shared" si="0"/>
        <v>1394447.1669719969</v>
      </c>
      <c r="V11" s="8">
        <f t="shared" si="0"/>
        <v>711628.1732530751</v>
      </c>
      <c r="W11" s="8">
        <f t="shared" si="0"/>
        <v>554972.65113844548</v>
      </c>
      <c r="X11" s="8">
        <f t="shared" si="0"/>
        <v>-98726.151531012816</v>
      </c>
      <c r="Y11" s="8">
        <f t="shared" si="0"/>
        <v>0</v>
      </c>
      <c r="Z11" s="8">
        <f t="shared" si="0"/>
        <v>29120.19104946349</v>
      </c>
    </row>
    <row r="12" spans="1:26">
      <c r="A12" t="s">
        <v>183</v>
      </c>
      <c r="B12" s="9">
        <v>22059</v>
      </c>
      <c r="C12" s="9">
        <v>21375496</v>
      </c>
      <c r="D12" s="9">
        <v>11175812</v>
      </c>
      <c r="E12" s="9">
        <v>8931764</v>
      </c>
      <c r="F12" s="9">
        <v>-791814</v>
      </c>
      <c r="G12" s="9"/>
      <c r="H12" s="9">
        <v>476106</v>
      </c>
      <c r="I12" s="9">
        <v>31336576</v>
      </c>
      <c r="J12" s="9">
        <v>13761626</v>
      </c>
      <c r="K12" s="9">
        <v>13096378</v>
      </c>
      <c r="L12" s="9">
        <v>-2864143</v>
      </c>
      <c r="M12" s="9">
        <v>-529604</v>
      </c>
      <c r="N12" s="9">
        <v>1084825</v>
      </c>
      <c r="O12" s="9">
        <f t="shared" si="0"/>
        <v>969014.73321546754</v>
      </c>
      <c r="P12" s="9">
        <f t="shared" si="0"/>
        <v>506632.75760460587</v>
      </c>
      <c r="Q12" s="9">
        <f t="shared" si="0"/>
        <v>404903.39543950313</v>
      </c>
      <c r="R12" s="9">
        <f t="shared" si="0"/>
        <v>-35895.2808377533</v>
      </c>
      <c r="S12" s="9">
        <f t="shared" si="0"/>
        <v>0</v>
      </c>
      <c r="T12" s="9">
        <f t="shared" si="0"/>
        <v>21583.299333605333</v>
      </c>
      <c r="U12" s="9">
        <f t="shared" si="0"/>
        <v>1420580.0806926878</v>
      </c>
      <c r="V12" s="9">
        <f t="shared" si="0"/>
        <v>623855.38782356412</v>
      </c>
      <c r="W12" s="9">
        <f t="shared" si="0"/>
        <v>593697.71975157526</v>
      </c>
      <c r="X12" s="9">
        <f t="shared" si="0"/>
        <v>-129840.11061244842</v>
      </c>
      <c r="Y12" s="9">
        <f t="shared" si="0"/>
        <v>-24008.522598485877</v>
      </c>
      <c r="Z12" s="9">
        <f t="shared" si="0"/>
        <v>49178.339906614077</v>
      </c>
    </row>
    <row r="13" spans="1:26">
      <c r="A13" s="6" t="s">
        <v>1052</v>
      </c>
      <c r="B13" s="8">
        <v>19893</v>
      </c>
      <c r="C13" s="8">
        <v>24706664</v>
      </c>
      <c r="D13" s="8">
        <v>15631125</v>
      </c>
      <c r="E13" s="8">
        <v>8211438</v>
      </c>
      <c r="F13" s="8">
        <v>-1690169</v>
      </c>
      <c r="G13" s="8"/>
      <c r="H13" s="8">
        <v>-826068</v>
      </c>
      <c r="I13" s="8">
        <v>30479139</v>
      </c>
      <c r="J13" s="8">
        <v>17279860</v>
      </c>
      <c r="K13" s="8">
        <v>11049971</v>
      </c>
      <c r="L13" s="8">
        <v>-2881389</v>
      </c>
      <c r="M13" s="8">
        <v>61527</v>
      </c>
      <c r="N13" s="8">
        <v>-670554</v>
      </c>
      <c r="O13" s="8">
        <f t="shared" si="0"/>
        <v>1241977.7811290403</v>
      </c>
      <c r="P13" s="8">
        <f t="shared" si="0"/>
        <v>785760.0663549992</v>
      </c>
      <c r="Q13" s="8">
        <f t="shared" si="0"/>
        <v>412780.27446840599</v>
      </c>
      <c r="R13" s="8">
        <f t="shared" si="0"/>
        <v>-84963.002061026491</v>
      </c>
      <c r="S13" s="8">
        <f t="shared" si="0"/>
        <v>0</v>
      </c>
      <c r="T13" s="8">
        <f t="shared" si="0"/>
        <v>-41525.561755391347</v>
      </c>
      <c r="U13" s="8">
        <f t="shared" si="0"/>
        <v>1532153.9737596139</v>
      </c>
      <c r="V13" s="8">
        <f t="shared" si="0"/>
        <v>868640.22520484589</v>
      </c>
      <c r="W13" s="8">
        <f t="shared" si="0"/>
        <v>555470.3161916252</v>
      </c>
      <c r="X13" s="8">
        <f t="shared" si="0"/>
        <v>-144844.36736540491</v>
      </c>
      <c r="Y13" s="8">
        <f t="shared" si="0"/>
        <v>3092.8969989443522</v>
      </c>
      <c r="Z13" s="8">
        <f t="shared" si="0"/>
        <v>-33708.03800331775</v>
      </c>
    </row>
    <row r="14" spans="1:26">
      <c r="A14" t="s">
        <v>184</v>
      </c>
      <c r="B14" s="9">
        <v>18891</v>
      </c>
      <c r="C14" s="9">
        <v>23121875</v>
      </c>
      <c r="D14" s="9">
        <v>10864813</v>
      </c>
      <c r="E14" s="9">
        <v>9918915</v>
      </c>
      <c r="F14" s="9">
        <v>-1602176</v>
      </c>
      <c r="G14" s="9"/>
      <c r="H14" s="9">
        <v>735971</v>
      </c>
      <c r="I14" s="9">
        <v>25033972</v>
      </c>
      <c r="J14" s="9">
        <v>11334513</v>
      </c>
      <c r="K14" s="9">
        <v>10698375</v>
      </c>
      <c r="L14" s="9">
        <v>-1728712</v>
      </c>
      <c r="M14" s="9"/>
      <c r="N14" s="9">
        <v>1272372</v>
      </c>
      <c r="O14" s="9">
        <f t="shared" si="0"/>
        <v>1223962.4689005348</v>
      </c>
      <c r="P14" s="9">
        <f t="shared" si="0"/>
        <v>575131.70292731992</v>
      </c>
      <c r="Q14" s="9">
        <f t="shared" si="0"/>
        <v>525060.34619660163</v>
      </c>
      <c r="R14" s="9">
        <f t="shared" si="0"/>
        <v>-84811.603409030751</v>
      </c>
      <c r="S14" s="9">
        <f t="shared" si="0"/>
        <v>0</v>
      </c>
      <c r="T14" s="9">
        <f t="shared" si="0"/>
        <v>38958.81636758244</v>
      </c>
      <c r="U14" s="9">
        <f t="shared" si="0"/>
        <v>1325179.8210788206</v>
      </c>
      <c r="V14" s="9">
        <f t="shared" si="0"/>
        <v>599995.39463236462</v>
      </c>
      <c r="W14" s="9">
        <f t="shared" si="0"/>
        <v>566321.26409401302</v>
      </c>
      <c r="X14" s="9">
        <f t="shared" si="0"/>
        <v>-91509.819490762791</v>
      </c>
      <c r="Y14" s="9">
        <f t="shared" si="0"/>
        <v>0</v>
      </c>
      <c r="Z14" s="9">
        <f t="shared" si="0"/>
        <v>67353.342861680168</v>
      </c>
    </row>
    <row r="15" spans="1:26">
      <c r="A15" s="6" t="s">
        <v>185</v>
      </c>
      <c r="B15" s="8">
        <v>13430</v>
      </c>
      <c r="C15" s="8">
        <v>15218670</v>
      </c>
      <c r="D15" s="8">
        <v>7993242</v>
      </c>
      <c r="E15" s="8">
        <v>6702768</v>
      </c>
      <c r="F15" s="8">
        <v>-1514199</v>
      </c>
      <c r="G15" s="8">
        <v>0</v>
      </c>
      <c r="H15" s="8">
        <v>-991539</v>
      </c>
      <c r="I15" s="8">
        <v>16446221</v>
      </c>
      <c r="J15" s="8">
        <v>8306399</v>
      </c>
      <c r="K15" s="8">
        <v>7320670</v>
      </c>
      <c r="L15" s="8">
        <v>-1697838</v>
      </c>
      <c r="M15" s="8">
        <v>-19440</v>
      </c>
      <c r="N15" s="8">
        <v>-898126</v>
      </c>
      <c r="O15" s="8">
        <f t="shared" si="0"/>
        <v>1133184.6612062547</v>
      </c>
      <c r="P15" s="8">
        <f t="shared" si="0"/>
        <v>595178.10871183919</v>
      </c>
      <c r="Q15" s="8">
        <f t="shared" si="0"/>
        <v>499089.20327624719</v>
      </c>
      <c r="R15" s="8">
        <f t="shared" si="0"/>
        <v>-112747.50558451228</v>
      </c>
      <c r="S15" s="8">
        <f t="shared" si="0"/>
        <v>0</v>
      </c>
      <c r="T15" s="8">
        <f t="shared" si="0"/>
        <v>-73830.156366344003</v>
      </c>
      <c r="U15" s="8">
        <f t="shared" si="0"/>
        <v>1224588.3097542815</v>
      </c>
      <c r="V15" s="8">
        <f t="shared" si="0"/>
        <v>618495.83023082651</v>
      </c>
      <c r="W15" s="8">
        <f t="shared" si="0"/>
        <v>545098.28741623228</v>
      </c>
      <c r="X15" s="8">
        <f t="shared" si="0"/>
        <v>-126421.29560685034</v>
      </c>
      <c r="Y15" s="8">
        <f t="shared" si="0"/>
        <v>-1447.5055845122858</v>
      </c>
      <c r="Z15" s="8">
        <f t="shared" si="0"/>
        <v>-66874.609084139985</v>
      </c>
    </row>
    <row r="16" spans="1:26">
      <c r="A16" t="s">
        <v>186</v>
      </c>
      <c r="B16" s="9">
        <v>11239</v>
      </c>
      <c r="C16" s="9">
        <v>13563084</v>
      </c>
      <c r="D16" s="9">
        <v>8866736</v>
      </c>
      <c r="E16" s="9">
        <v>5832550</v>
      </c>
      <c r="F16" s="9">
        <v>-2249538</v>
      </c>
      <c r="G16" s="9"/>
      <c r="H16" s="9">
        <v>-3385740</v>
      </c>
      <c r="I16" s="9">
        <v>15286015</v>
      </c>
      <c r="J16" s="9">
        <v>9146050</v>
      </c>
      <c r="K16" s="9">
        <v>6533973</v>
      </c>
      <c r="L16" s="9">
        <v>-2470291</v>
      </c>
      <c r="M16" s="9">
        <v>42620</v>
      </c>
      <c r="N16" s="9">
        <v>-2821679</v>
      </c>
      <c r="O16" s="9">
        <f t="shared" si="0"/>
        <v>1206787.43660468</v>
      </c>
      <c r="P16" s="9">
        <f t="shared" si="0"/>
        <v>788925.70513390878</v>
      </c>
      <c r="Q16" s="9">
        <f t="shared" si="0"/>
        <v>518956.31283922057</v>
      </c>
      <c r="R16" s="9">
        <f t="shared" si="0"/>
        <v>-200154.64009253492</v>
      </c>
      <c r="S16" s="9">
        <f t="shared" si="0"/>
        <v>0</v>
      </c>
      <c r="T16" s="9">
        <f t="shared" si="0"/>
        <v>-301249.22146098409</v>
      </c>
      <c r="U16" s="9">
        <f t="shared" si="0"/>
        <v>1360086.7514903462</v>
      </c>
      <c r="V16" s="9">
        <f t="shared" si="0"/>
        <v>813777.91618471395</v>
      </c>
      <c r="W16" s="9">
        <f t="shared" si="0"/>
        <v>581366.0468013169</v>
      </c>
      <c r="X16" s="9">
        <f t="shared" si="0"/>
        <v>-219796.33419343358</v>
      </c>
      <c r="Y16" s="9">
        <f t="shared" si="0"/>
        <v>3792.1523267194593</v>
      </c>
      <c r="Z16" s="9">
        <f t="shared" si="0"/>
        <v>-251061.39336239881</v>
      </c>
    </row>
    <row r="17" spans="1:26">
      <c r="A17" s="6" t="s">
        <v>187</v>
      </c>
      <c r="B17" s="8">
        <v>7997</v>
      </c>
      <c r="C17" s="8">
        <v>8846067.7000000011</v>
      </c>
      <c r="D17" s="8">
        <v>6076974.4000000004</v>
      </c>
      <c r="E17" s="8">
        <v>3210634</v>
      </c>
      <c r="F17" s="8">
        <v>290123.90000000002</v>
      </c>
      <c r="G17" s="8">
        <v>96592.1</v>
      </c>
      <c r="H17" s="8">
        <v>-54824.699999997363</v>
      </c>
      <c r="I17" s="8">
        <v>10086456.800000001</v>
      </c>
      <c r="J17" s="8">
        <v>7163031</v>
      </c>
      <c r="K17" s="8">
        <v>3357190.2</v>
      </c>
      <c r="L17" s="8">
        <v>276811.09999999998</v>
      </c>
      <c r="M17" s="8">
        <v>55647.1</v>
      </c>
      <c r="N17" s="8">
        <v>-101306.19999999853</v>
      </c>
      <c r="O17" s="8">
        <f t="shared" si="0"/>
        <v>1106173.2774790549</v>
      </c>
      <c r="P17" s="8">
        <f t="shared" si="0"/>
        <v>759906.76503688889</v>
      </c>
      <c r="Q17" s="8">
        <f t="shared" si="0"/>
        <v>401479.80492684757</v>
      </c>
      <c r="R17" s="8">
        <f t="shared" si="0"/>
        <v>36279.092159559841</v>
      </c>
      <c r="S17" s="8">
        <f t="shared" si="0"/>
        <v>12078.541953232463</v>
      </c>
      <c r="T17" s="8">
        <f t="shared" si="0"/>
        <v>-6855.6583718891288</v>
      </c>
      <c r="U17" s="8">
        <f t="shared" si="0"/>
        <v>1261280.0800300112</v>
      </c>
      <c r="V17" s="8">
        <f t="shared" si="0"/>
        <v>895714.76803801418</v>
      </c>
      <c r="W17" s="8">
        <f t="shared" si="0"/>
        <v>419806.2023258722</v>
      </c>
      <c r="X17" s="8">
        <f t="shared" si="0"/>
        <v>34614.367887957982</v>
      </c>
      <c r="Y17" s="8">
        <f t="shared" si="0"/>
        <v>6958.4969363511309</v>
      </c>
      <c r="Z17" s="8">
        <f t="shared" si="0"/>
        <v>-12668.025509565903</v>
      </c>
    </row>
    <row r="18" spans="1:26">
      <c r="A18" t="s">
        <v>188</v>
      </c>
      <c r="B18" s="9">
        <v>5262</v>
      </c>
      <c r="C18" s="9">
        <v>7560434</v>
      </c>
      <c r="D18" s="9">
        <v>5025707</v>
      </c>
      <c r="E18" s="9">
        <v>2454318</v>
      </c>
      <c r="F18" s="9">
        <v>-453755</v>
      </c>
      <c r="G18" s="9"/>
      <c r="H18" s="9">
        <v>-373346</v>
      </c>
      <c r="I18" s="9">
        <v>9443488</v>
      </c>
      <c r="J18" s="9">
        <v>5402811</v>
      </c>
      <c r="K18" s="9">
        <v>3414922</v>
      </c>
      <c r="L18" s="9">
        <v>-602795</v>
      </c>
      <c r="M18" s="9">
        <v>5513</v>
      </c>
      <c r="N18" s="9">
        <v>28473</v>
      </c>
      <c r="O18" s="9">
        <f t="shared" si="0"/>
        <v>1436798.5556822501</v>
      </c>
      <c r="P18" s="9">
        <f t="shared" si="0"/>
        <v>955094.45077917143</v>
      </c>
      <c r="Q18" s="9">
        <f t="shared" si="0"/>
        <v>466423.03306727478</v>
      </c>
      <c r="R18" s="9">
        <f t="shared" si="0"/>
        <v>-86232.421132649179</v>
      </c>
      <c r="S18" s="9">
        <f t="shared" si="0"/>
        <v>0</v>
      </c>
      <c r="T18" s="9">
        <f t="shared" si="0"/>
        <v>-70951.349296845307</v>
      </c>
      <c r="U18" s="9">
        <f t="shared" si="0"/>
        <v>1794657.544659825</v>
      </c>
      <c r="V18" s="9">
        <f t="shared" si="0"/>
        <v>1026759.9771949828</v>
      </c>
      <c r="W18" s="9">
        <f t="shared" si="0"/>
        <v>648977.95515013312</v>
      </c>
      <c r="X18" s="9">
        <f t="shared" si="0"/>
        <v>-114556.25237552261</v>
      </c>
      <c r="Y18" s="9">
        <f t="shared" si="0"/>
        <v>1047.7004941087039</v>
      </c>
      <c r="Z18" s="9">
        <f t="shared" si="0"/>
        <v>5411.0604332953253</v>
      </c>
    </row>
    <row r="19" spans="1:26">
      <c r="A19" s="6" t="s">
        <v>189</v>
      </c>
      <c r="B19" s="8">
        <v>5208</v>
      </c>
      <c r="C19" s="8">
        <v>7304229</v>
      </c>
      <c r="D19" s="8">
        <v>4519768</v>
      </c>
      <c r="E19" s="8">
        <v>2662161</v>
      </c>
      <c r="F19" s="8">
        <v>-670653</v>
      </c>
      <c r="G19" s="8">
        <v>0</v>
      </c>
      <c r="H19" s="8">
        <v>-548353</v>
      </c>
      <c r="I19" s="8">
        <v>8567008</v>
      </c>
      <c r="J19" s="8">
        <v>4738777</v>
      </c>
      <c r="K19" s="8">
        <v>3034554</v>
      </c>
      <c r="L19" s="8">
        <v>-849213</v>
      </c>
      <c r="M19" s="8">
        <v>-20335</v>
      </c>
      <c r="N19" s="8">
        <v>-75871</v>
      </c>
      <c r="O19" s="8">
        <f t="shared" si="0"/>
        <v>1402501.7281105991</v>
      </c>
      <c r="P19" s="8">
        <f t="shared" si="0"/>
        <v>867850.99846390169</v>
      </c>
      <c r="Q19" s="8">
        <f t="shared" si="0"/>
        <v>511167.6267281106</v>
      </c>
      <c r="R19" s="8">
        <f t="shared" si="0"/>
        <v>-128773.61751152074</v>
      </c>
      <c r="S19" s="8">
        <f t="shared" si="0"/>
        <v>0</v>
      </c>
      <c r="T19" s="8">
        <f t="shared" si="0"/>
        <v>-105290.51459293395</v>
      </c>
      <c r="U19" s="8">
        <f t="shared" si="0"/>
        <v>1644970.8141321044</v>
      </c>
      <c r="V19" s="8">
        <f t="shared" si="0"/>
        <v>909903.41781874048</v>
      </c>
      <c r="W19" s="8">
        <f t="shared" si="0"/>
        <v>582671.65898617508</v>
      </c>
      <c r="X19" s="8">
        <f t="shared" si="0"/>
        <v>-163059.33179723501</v>
      </c>
      <c r="Y19" s="8">
        <f t="shared" si="0"/>
        <v>-3904.5698924731187</v>
      </c>
      <c r="Z19" s="8">
        <f t="shared" si="0"/>
        <v>-14568.164362519201</v>
      </c>
    </row>
    <row r="20" spans="1:26">
      <c r="A20" t="s">
        <v>271</v>
      </c>
      <c r="B20" s="9">
        <v>4674</v>
      </c>
      <c r="C20" s="9">
        <v>5226413</v>
      </c>
      <c r="D20" s="9">
        <v>3293430</v>
      </c>
      <c r="E20" s="9">
        <v>2186436</v>
      </c>
      <c r="F20" s="9">
        <v>-149599</v>
      </c>
      <c r="G20" s="9"/>
      <c r="H20" s="9">
        <v>-403052</v>
      </c>
      <c r="I20" s="9">
        <v>5701102</v>
      </c>
      <c r="J20" s="9">
        <v>3459829</v>
      </c>
      <c r="K20" s="9">
        <v>2279512</v>
      </c>
      <c r="L20" s="9">
        <v>-314032</v>
      </c>
      <c r="M20" s="9">
        <v>7442</v>
      </c>
      <c r="N20" s="9">
        <v>-344829</v>
      </c>
      <c r="O20" s="9">
        <f t="shared" si="0"/>
        <v>1118188.4895164743</v>
      </c>
      <c r="P20" s="9">
        <f t="shared" si="0"/>
        <v>704627.72785622592</v>
      </c>
      <c r="Q20" s="9">
        <f t="shared" si="0"/>
        <v>467786.90629011556</v>
      </c>
      <c r="R20" s="9">
        <f t="shared" si="0"/>
        <v>-32006.632434745399</v>
      </c>
      <c r="S20" s="9">
        <f t="shared" si="0"/>
        <v>0</v>
      </c>
      <c r="T20" s="9">
        <f t="shared" si="0"/>
        <v>-86232.777064612746</v>
      </c>
      <c r="U20" s="9">
        <f t="shared" si="0"/>
        <v>1219747.9674796748</v>
      </c>
      <c r="V20" s="9">
        <f t="shared" si="0"/>
        <v>740228.71202396229</v>
      </c>
      <c r="W20" s="9">
        <f t="shared" si="0"/>
        <v>487700.47068891738</v>
      </c>
      <c r="X20" s="9">
        <f t="shared" si="0"/>
        <v>-67186.991869918696</v>
      </c>
      <c r="Y20" s="9">
        <f t="shared" si="0"/>
        <v>1592.2122379118528</v>
      </c>
      <c r="Z20" s="9">
        <f t="shared" si="0"/>
        <v>-73775.994865211818</v>
      </c>
    </row>
    <row r="21" spans="1:26">
      <c r="A21" s="6" t="s">
        <v>190</v>
      </c>
      <c r="B21" s="8">
        <v>4523</v>
      </c>
      <c r="C21" s="8">
        <v>5246881.5</v>
      </c>
      <c r="D21" s="8">
        <v>3226020.4</v>
      </c>
      <c r="E21" s="8">
        <v>2008470.7000000002</v>
      </c>
      <c r="F21" s="8">
        <v>-140317.5</v>
      </c>
      <c r="G21" s="8"/>
      <c r="H21" s="8">
        <v>-127927.09999999963</v>
      </c>
      <c r="I21" s="8">
        <v>8013074.1000000006</v>
      </c>
      <c r="J21" s="8">
        <v>4358177.3</v>
      </c>
      <c r="K21" s="8">
        <v>3450796.9</v>
      </c>
      <c r="L21" s="8">
        <v>-177016.80000000002</v>
      </c>
      <c r="M21" s="8">
        <v>-833</v>
      </c>
      <c r="N21" s="8">
        <v>26250.100000001286</v>
      </c>
      <c r="O21" s="8">
        <f t="shared" si="0"/>
        <v>1160044.5500773822</v>
      </c>
      <c r="P21" s="8">
        <f t="shared" si="0"/>
        <v>713247.9327879725</v>
      </c>
      <c r="Q21" s="8">
        <f t="shared" si="0"/>
        <v>444057.19655096182</v>
      </c>
      <c r="R21" s="8">
        <f t="shared" si="0"/>
        <v>-31023.104134424055</v>
      </c>
      <c r="S21" s="8">
        <f t="shared" si="0"/>
        <v>0</v>
      </c>
      <c r="T21" s="8">
        <f t="shared" si="0"/>
        <v>-28283.683395976041</v>
      </c>
      <c r="U21" s="8">
        <f t="shared" si="0"/>
        <v>1771628.1450364804</v>
      </c>
      <c r="V21" s="8">
        <f t="shared" si="0"/>
        <v>963558.98739774479</v>
      </c>
      <c r="W21" s="8">
        <f t="shared" si="0"/>
        <v>762944.26265752816</v>
      </c>
      <c r="X21" s="8">
        <f t="shared" si="0"/>
        <v>-39137.032942737125</v>
      </c>
      <c r="Y21" s="8">
        <f t="shared" si="0"/>
        <v>-184.16979880610216</v>
      </c>
      <c r="Z21" s="8">
        <f t="shared" si="0"/>
        <v>5803.692239664224</v>
      </c>
    </row>
    <row r="22" spans="1:26">
      <c r="A22" t="s">
        <v>1158</v>
      </c>
      <c r="B22" s="9">
        <v>4306</v>
      </c>
      <c r="C22" s="9">
        <v>6566770</v>
      </c>
      <c r="D22" s="9">
        <v>4212416</v>
      </c>
      <c r="E22" s="9">
        <v>2071055</v>
      </c>
      <c r="F22" s="9">
        <v>-493891</v>
      </c>
      <c r="G22" s="9">
        <v>0</v>
      </c>
      <c r="H22" s="9">
        <v>-210592</v>
      </c>
      <c r="I22" s="9">
        <v>7975858</v>
      </c>
      <c r="J22" s="9">
        <v>4555471</v>
      </c>
      <c r="K22" s="9">
        <v>2809271</v>
      </c>
      <c r="L22" s="9">
        <v>-665167</v>
      </c>
      <c r="M22" s="9">
        <v>-1228</v>
      </c>
      <c r="N22" s="9">
        <v>-55279</v>
      </c>
      <c r="O22" s="9">
        <f t="shared" si="0"/>
        <v>1525027.8680910359</v>
      </c>
      <c r="P22" s="9">
        <f t="shared" si="0"/>
        <v>978266.6047375754</v>
      </c>
      <c r="Q22" s="9">
        <f t="shared" si="0"/>
        <v>480969.57733395259</v>
      </c>
      <c r="R22" s="9">
        <f t="shared" si="0"/>
        <v>-114698.32791453786</v>
      </c>
      <c r="S22" s="9">
        <f t="shared" si="0"/>
        <v>0</v>
      </c>
      <c r="T22" s="9">
        <f t="shared" si="0"/>
        <v>-48906.641895030189</v>
      </c>
      <c r="U22" s="9">
        <f t="shared" si="0"/>
        <v>1852266.1402693917</v>
      </c>
      <c r="V22" s="9">
        <f t="shared" si="0"/>
        <v>1057935.6711565258</v>
      </c>
      <c r="W22" s="9">
        <f t="shared" si="0"/>
        <v>652408.49976776587</v>
      </c>
      <c r="X22" s="9">
        <f t="shared" si="0"/>
        <v>-154474.45424988389</v>
      </c>
      <c r="Y22" s="9">
        <f t="shared" si="0"/>
        <v>-285.1834649326521</v>
      </c>
      <c r="Z22" s="9">
        <f t="shared" si="0"/>
        <v>-12837.668369716674</v>
      </c>
    </row>
    <row r="23" spans="1:26">
      <c r="A23" s="6" t="s">
        <v>192</v>
      </c>
      <c r="B23" s="8">
        <v>4090</v>
      </c>
      <c r="C23" s="8">
        <v>5193575</v>
      </c>
      <c r="D23" s="8">
        <v>3000944</v>
      </c>
      <c r="E23" s="8">
        <v>1780049</v>
      </c>
      <c r="F23" s="8">
        <v>-108063</v>
      </c>
      <c r="G23" s="8">
        <v>0</v>
      </c>
      <c r="H23" s="8">
        <v>304519</v>
      </c>
      <c r="I23" s="8">
        <v>6052631</v>
      </c>
      <c r="J23" s="8">
        <v>3285421</v>
      </c>
      <c r="K23" s="8">
        <v>2176706</v>
      </c>
      <c r="L23" s="8">
        <v>-224575</v>
      </c>
      <c r="M23" s="8">
        <v>2330</v>
      </c>
      <c r="N23" s="8">
        <v>368259</v>
      </c>
      <c r="O23" s="8">
        <f t="shared" si="0"/>
        <v>1269822.7383863081</v>
      </c>
      <c r="P23" s="8">
        <f t="shared" si="0"/>
        <v>733727.13936430321</v>
      </c>
      <c r="Q23" s="8">
        <f t="shared" si="0"/>
        <v>435219.80440097797</v>
      </c>
      <c r="R23" s="8">
        <f t="shared" si="0"/>
        <v>-26421.271393643034</v>
      </c>
      <c r="S23" s="8">
        <f t="shared" si="0"/>
        <v>0</v>
      </c>
      <c r="T23" s="8">
        <f t="shared" si="0"/>
        <v>74454.523227383863</v>
      </c>
      <c r="U23" s="8">
        <f t="shared" si="0"/>
        <v>1479860.880195599</v>
      </c>
      <c r="V23" s="8">
        <f t="shared" si="0"/>
        <v>803281.41809290962</v>
      </c>
      <c r="W23" s="8">
        <f t="shared" si="0"/>
        <v>532201.95599022007</v>
      </c>
      <c r="X23" s="8">
        <f t="shared" si="0"/>
        <v>-54908.312958435214</v>
      </c>
      <c r="Y23" s="8">
        <f t="shared" si="0"/>
        <v>569.68215158924204</v>
      </c>
      <c r="Z23" s="8">
        <f t="shared" si="0"/>
        <v>90038.875305623471</v>
      </c>
    </row>
    <row r="24" spans="1:26">
      <c r="A24" t="s">
        <v>193</v>
      </c>
      <c r="B24" s="9">
        <v>3925</v>
      </c>
      <c r="C24" s="9">
        <v>5173148</v>
      </c>
      <c r="D24" s="9">
        <v>2798463</v>
      </c>
      <c r="E24" s="9">
        <v>2105539</v>
      </c>
      <c r="F24" s="9">
        <v>-249200</v>
      </c>
      <c r="G24" s="9">
        <v>0</v>
      </c>
      <c r="H24" s="9">
        <v>19946</v>
      </c>
      <c r="I24" s="9">
        <v>5450738</v>
      </c>
      <c r="J24" s="9">
        <v>2908501</v>
      </c>
      <c r="K24" s="9">
        <v>2180041</v>
      </c>
      <c r="L24" s="9">
        <v>-396485</v>
      </c>
      <c r="M24" s="9">
        <v>0</v>
      </c>
      <c r="N24" s="9">
        <v>-34289</v>
      </c>
      <c r="O24" s="9">
        <f t="shared" si="0"/>
        <v>1317999.49044586</v>
      </c>
      <c r="P24" s="9">
        <f t="shared" si="0"/>
        <v>712984.20382165606</v>
      </c>
      <c r="Q24" s="9">
        <f t="shared" si="0"/>
        <v>536443.0573248408</v>
      </c>
      <c r="R24" s="9">
        <f t="shared" si="0"/>
        <v>-63490.445859872605</v>
      </c>
      <c r="S24" s="9">
        <f t="shared" si="0"/>
        <v>0</v>
      </c>
      <c r="T24" s="9">
        <f t="shared" si="0"/>
        <v>5081.7834394904457</v>
      </c>
      <c r="U24" s="9">
        <f t="shared" si="0"/>
        <v>1388723.0573248407</v>
      </c>
      <c r="V24" s="9">
        <f t="shared" si="0"/>
        <v>741019.3630573249</v>
      </c>
      <c r="W24" s="9">
        <f t="shared" si="0"/>
        <v>555424.45859872608</v>
      </c>
      <c r="X24" s="9">
        <f t="shared" si="0"/>
        <v>-101015.28662420383</v>
      </c>
      <c r="Y24" s="9">
        <f t="shared" si="0"/>
        <v>0</v>
      </c>
      <c r="Z24" s="9">
        <f t="shared" si="0"/>
        <v>-8736.0509554140135</v>
      </c>
    </row>
    <row r="25" spans="1:26">
      <c r="A25" s="6" t="s">
        <v>191</v>
      </c>
      <c r="B25" s="8">
        <v>3864</v>
      </c>
      <c r="C25" s="8">
        <v>5919998</v>
      </c>
      <c r="D25" s="8">
        <v>3186827</v>
      </c>
      <c r="E25" s="8">
        <v>2564648</v>
      </c>
      <c r="F25" s="8">
        <v>-374343</v>
      </c>
      <c r="G25" s="8">
        <v>-4145</v>
      </c>
      <c r="H25" s="8">
        <v>-209965</v>
      </c>
      <c r="I25" s="8">
        <v>6834737</v>
      </c>
      <c r="J25" s="8">
        <v>3471834</v>
      </c>
      <c r="K25" s="8">
        <v>2894714</v>
      </c>
      <c r="L25" s="8">
        <v>-573671</v>
      </c>
      <c r="M25" s="8">
        <v>-4145</v>
      </c>
      <c r="N25" s="8">
        <v>-109627</v>
      </c>
      <c r="O25" s="8">
        <f t="shared" si="0"/>
        <v>1532090.579710145</v>
      </c>
      <c r="P25" s="8">
        <f t="shared" si="0"/>
        <v>824748.18840579712</v>
      </c>
      <c r="Q25" s="8">
        <f t="shared" si="0"/>
        <v>663728.77846790897</v>
      </c>
      <c r="R25" s="8">
        <f t="shared" si="0"/>
        <v>-96879.658385093164</v>
      </c>
      <c r="S25" s="8">
        <f t="shared" si="0"/>
        <v>-1072.7225672877846</v>
      </c>
      <c r="T25" s="8">
        <f t="shared" si="0"/>
        <v>-54338.768115942032</v>
      </c>
      <c r="U25" s="8">
        <f t="shared" si="0"/>
        <v>1768824.2753623188</v>
      </c>
      <c r="V25" s="8">
        <f t="shared" si="0"/>
        <v>898507.76397515531</v>
      </c>
      <c r="W25" s="8">
        <f t="shared" si="0"/>
        <v>749149.58592132502</v>
      </c>
      <c r="X25" s="8">
        <f t="shared" si="0"/>
        <v>-148465.57971014493</v>
      </c>
      <c r="Y25" s="8">
        <f t="shared" si="0"/>
        <v>-1072.7225672877846</v>
      </c>
      <c r="Z25" s="8">
        <f t="shared" si="0"/>
        <v>-28371.376811594204</v>
      </c>
    </row>
    <row r="26" spans="1:26">
      <c r="A26" t="s">
        <v>194</v>
      </c>
      <c r="B26" s="9">
        <v>3669</v>
      </c>
      <c r="C26" s="9">
        <v>4437098</v>
      </c>
      <c r="D26" s="9">
        <v>2423987</v>
      </c>
      <c r="E26" s="9">
        <v>1606556</v>
      </c>
      <c r="F26" s="9">
        <v>-18678</v>
      </c>
      <c r="G26" s="9"/>
      <c r="H26" s="9">
        <v>387877</v>
      </c>
      <c r="I26" s="9">
        <v>4936790</v>
      </c>
      <c r="J26" s="9">
        <v>2536680</v>
      </c>
      <c r="K26" s="9">
        <v>1804067</v>
      </c>
      <c r="L26" s="9">
        <v>-166836</v>
      </c>
      <c r="M26" s="9"/>
      <c r="N26" s="9">
        <v>429207</v>
      </c>
      <c r="O26" s="9">
        <f t="shared" si="0"/>
        <v>1209348.0512401199</v>
      </c>
      <c r="P26" s="9">
        <f t="shared" si="0"/>
        <v>660666.93922049599</v>
      </c>
      <c r="Q26" s="9">
        <f t="shared" si="0"/>
        <v>437872.98991550831</v>
      </c>
      <c r="R26" s="9">
        <f t="shared" si="0"/>
        <v>-5090.7604251839739</v>
      </c>
      <c r="S26" s="9">
        <f t="shared" si="0"/>
        <v>0</v>
      </c>
      <c r="T26" s="9">
        <f t="shared" si="0"/>
        <v>105717.3616789316</v>
      </c>
      <c r="U26" s="9">
        <f t="shared" si="0"/>
        <v>1345541.019351322</v>
      </c>
      <c r="V26" s="9">
        <f t="shared" si="0"/>
        <v>691381.84791496326</v>
      </c>
      <c r="W26" s="9">
        <f t="shared" si="0"/>
        <v>491705.36931043881</v>
      </c>
      <c r="X26" s="9">
        <f t="shared" si="0"/>
        <v>-45471.790678659032</v>
      </c>
      <c r="Y26" s="9">
        <f t="shared" si="0"/>
        <v>0</v>
      </c>
      <c r="Z26" s="9">
        <f t="shared" si="0"/>
        <v>116982.01144726083</v>
      </c>
    </row>
    <row r="27" spans="1:26">
      <c r="A27" s="6" t="s">
        <v>196</v>
      </c>
      <c r="B27" s="8">
        <v>3196</v>
      </c>
      <c r="C27" s="8">
        <v>4302935</v>
      </c>
      <c r="D27" s="8">
        <v>2557343</v>
      </c>
      <c r="E27" s="8">
        <v>1530995</v>
      </c>
      <c r="F27" s="8">
        <v>-462661</v>
      </c>
      <c r="G27" s="8"/>
      <c r="H27" s="8">
        <v>-248064</v>
      </c>
      <c r="I27" s="8">
        <v>4413265</v>
      </c>
      <c r="J27" s="8">
        <v>2560034</v>
      </c>
      <c r="K27" s="8">
        <v>1637095</v>
      </c>
      <c r="L27" s="8">
        <v>-494240</v>
      </c>
      <c r="M27" s="8"/>
      <c r="N27" s="8">
        <v>-278104</v>
      </c>
      <c r="O27" s="8">
        <f t="shared" si="0"/>
        <v>1346350.1251564454</v>
      </c>
      <c r="P27" s="8">
        <f t="shared" si="0"/>
        <v>800169.89987484354</v>
      </c>
      <c r="Q27" s="8">
        <f t="shared" si="0"/>
        <v>479034.7309136421</v>
      </c>
      <c r="R27" s="8">
        <f t="shared" si="0"/>
        <v>-144762.51564455568</v>
      </c>
      <c r="S27" s="8">
        <f t="shared" si="0"/>
        <v>0</v>
      </c>
      <c r="T27" s="8">
        <f t="shared" si="0"/>
        <v>-77617.021276595755</v>
      </c>
      <c r="U27" s="8">
        <f t="shared" si="0"/>
        <v>1380871.4017521902</v>
      </c>
      <c r="V27" s="8">
        <f t="shared" si="0"/>
        <v>801011.88986232795</v>
      </c>
      <c r="W27" s="8">
        <f t="shared" si="0"/>
        <v>512232.47809762199</v>
      </c>
      <c r="X27" s="8">
        <f t="shared" si="0"/>
        <v>-154643.30413016269</v>
      </c>
      <c r="Y27" s="8">
        <f t="shared" si="0"/>
        <v>0</v>
      </c>
      <c r="Z27" s="8">
        <f t="shared" si="0"/>
        <v>-87016.270337922411</v>
      </c>
    </row>
    <row r="28" spans="1:26">
      <c r="A28" t="s">
        <v>195</v>
      </c>
      <c r="B28" s="9">
        <v>3156</v>
      </c>
      <c r="C28" s="9">
        <v>4830069</v>
      </c>
      <c r="D28" s="9">
        <v>3028962</v>
      </c>
      <c r="E28" s="9">
        <v>1571459</v>
      </c>
      <c r="F28" s="9">
        <v>-92717</v>
      </c>
      <c r="G28" s="9">
        <v>0</v>
      </c>
      <c r="H28" s="9">
        <v>136931</v>
      </c>
      <c r="I28" s="9">
        <v>6301578</v>
      </c>
      <c r="J28" s="9">
        <v>3593856</v>
      </c>
      <c r="K28" s="9">
        <v>2322282</v>
      </c>
      <c r="L28" s="9">
        <v>-423935</v>
      </c>
      <c r="M28" s="9">
        <v>-610</v>
      </c>
      <c r="N28" s="9">
        <v>-39105</v>
      </c>
      <c r="O28" s="9">
        <f t="shared" si="0"/>
        <v>1530440.1140684411</v>
      </c>
      <c r="P28" s="9">
        <f t="shared" si="0"/>
        <v>959747.14828897337</v>
      </c>
      <c r="Q28" s="9">
        <f t="shared" si="0"/>
        <v>497927.43979721167</v>
      </c>
      <c r="R28" s="9">
        <f t="shared" si="0"/>
        <v>-29378.010139416983</v>
      </c>
      <c r="S28" s="9">
        <f t="shared" si="0"/>
        <v>0</v>
      </c>
      <c r="T28" s="9">
        <f t="shared" si="0"/>
        <v>43387.515842839035</v>
      </c>
      <c r="U28" s="9">
        <f t="shared" si="0"/>
        <v>1996697.7186311788</v>
      </c>
      <c r="V28" s="9">
        <f t="shared" si="0"/>
        <v>1138737.6425855514</v>
      </c>
      <c r="W28" s="9">
        <f t="shared" si="0"/>
        <v>735830.79847908742</v>
      </c>
      <c r="X28" s="9">
        <f t="shared" si="0"/>
        <v>-134326.67934093787</v>
      </c>
      <c r="Y28" s="9">
        <f t="shared" si="0"/>
        <v>-193.28263624841571</v>
      </c>
      <c r="Z28" s="9">
        <f t="shared" si="0"/>
        <v>-12390.684410646389</v>
      </c>
    </row>
    <row r="29" spans="1:26">
      <c r="A29" s="6" t="s">
        <v>198</v>
      </c>
      <c r="B29" s="8">
        <v>2573</v>
      </c>
      <c r="C29" s="8">
        <v>3480646</v>
      </c>
      <c r="D29" s="8">
        <v>1488089</v>
      </c>
      <c r="E29" s="8">
        <v>1721219</v>
      </c>
      <c r="F29" s="8">
        <v>-125162</v>
      </c>
      <c r="G29" s="8">
        <v>0</v>
      </c>
      <c r="H29" s="8">
        <v>146176</v>
      </c>
      <c r="I29" s="8">
        <v>4086156</v>
      </c>
      <c r="J29" s="8">
        <v>1603284</v>
      </c>
      <c r="K29" s="8">
        <v>1936643</v>
      </c>
      <c r="L29" s="8">
        <v>-186855</v>
      </c>
      <c r="M29" s="8">
        <v>0</v>
      </c>
      <c r="N29" s="8">
        <v>359374</v>
      </c>
      <c r="O29" s="8">
        <f t="shared" si="0"/>
        <v>1352757.8701904393</v>
      </c>
      <c r="P29" s="8">
        <f t="shared" si="0"/>
        <v>578347.8429848426</v>
      </c>
      <c r="Q29" s="8">
        <f t="shared" si="0"/>
        <v>668954.13913719391</v>
      </c>
      <c r="R29" s="8">
        <f t="shared" si="0"/>
        <v>-48644.383987563153</v>
      </c>
      <c r="S29" s="8">
        <f t="shared" si="0"/>
        <v>0</v>
      </c>
      <c r="T29" s="8">
        <f t="shared" si="0"/>
        <v>56811.504080839484</v>
      </c>
      <c r="U29" s="8">
        <f t="shared" si="0"/>
        <v>1588090.1671200935</v>
      </c>
      <c r="V29" s="8">
        <f t="shared" si="0"/>
        <v>623118.53867081227</v>
      </c>
      <c r="W29" s="8">
        <f t="shared" si="0"/>
        <v>752678.9739603576</v>
      </c>
      <c r="X29" s="8">
        <f t="shared" si="0"/>
        <v>-72621.453556160122</v>
      </c>
      <c r="Y29" s="8">
        <f t="shared" si="0"/>
        <v>0</v>
      </c>
      <c r="Z29" s="8">
        <f t="shared" si="0"/>
        <v>139671.20093276328</v>
      </c>
    </row>
    <row r="30" spans="1:26">
      <c r="A30" t="s">
        <v>197</v>
      </c>
      <c r="B30" s="9">
        <v>2547</v>
      </c>
      <c r="C30" s="9">
        <v>3196591</v>
      </c>
      <c r="D30" s="9">
        <v>1805005</v>
      </c>
      <c r="E30" s="9">
        <v>1125529</v>
      </c>
      <c r="F30" s="9">
        <v>-48064</v>
      </c>
      <c r="G30" s="9">
        <v>0</v>
      </c>
      <c r="H30" s="9">
        <v>217993</v>
      </c>
      <c r="I30" s="9">
        <v>3488718</v>
      </c>
      <c r="J30" s="9">
        <v>1859377</v>
      </c>
      <c r="K30" s="9">
        <v>1276051</v>
      </c>
      <c r="L30" s="9">
        <v>-121547</v>
      </c>
      <c r="M30" s="9">
        <v>0</v>
      </c>
      <c r="N30" s="9">
        <v>231743</v>
      </c>
      <c r="O30" s="9">
        <f t="shared" si="0"/>
        <v>1255041.6175893208</v>
      </c>
      <c r="P30" s="9">
        <f t="shared" si="0"/>
        <v>708678.83784844913</v>
      </c>
      <c r="Q30" s="9">
        <f t="shared" si="0"/>
        <v>441903.80840204161</v>
      </c>
      <c r="R30" s="9">
        <f t="shared" ref="R30:Z58" si="1">(F30/$B30)*1000</f>
        <v>-18870.828425598746</v>
      </c>
      <c r="S30" s="9">
        <f t="shared" si="1"/>
        <v>0</v>
      </c>
      <c r="T30" s="9">
        <f t="shared" si="1"/>
        <v>85588.142913231248</v>
      </c>
      <c r="U30" s="9">
        <f t="shared" si="1"/>
        <v>1369736.160188457</v>
      </c>
      <c r="V30" s="9">
        <f t="shared" si="1"/>
        <v>730026.30545740086</v>
      </c>
      <c r="W30" s="9">
        <f t="shared" si="1"/>
        <v>501001.5704750687</v>
      </c>
      <c r="X30" s="9">
        <f t="shared" si="1"/>
        <v>-47721.633294071456</v>
      </c>
      <c r="Y30" s="9">
        <f t="shared" si="1"/>
        <v>0</v>
      </c>
      <c r="Z30" s="9">
        <f t="shared" si="1"/>
        <v>90986.650961915992</v>
      </c>
    </row>
    <row r="31" spans="1:26">
      <c r="A31" s="6" t="s">
        <v>200</v>
      </c>
      <c r="B31" s="8">
        <v>2035</v>
      </c>
      <c r="C31" s="8">
        <v>2739013</v>
      </c>
      <c r="D31" s="8">
        <v>1359992</v>
      </c>
      <c r="E31" s="8">
        <v>1152999</v>
      </c>
      <c r="F31" s="8">
        <v>-82299</v>
      </c>
      <c r="G31" s="8"/>
      <c r="H31" s="8">
        <v>143723</v>
      </c>
      <c r="I31" s="8">
        <v>2939834</v>
      </c>
      <c r="J31" s="8">
        <v>1396026</v>
      </c>
      <c r="K31" s="8">
        <v>1259904</v>
      </c>
      <c r="L31" s="8">
        <v>-116379</v>
      </c>
      <c r="M31" s="8">
        <v>-1397</v>
      </c>
      <c r="N31" s="8">
        <v>166128</v>
      </c>
      <c r="O31" s="8">
        <f t="shared" ref="O31:T62" si="2">(C31/$B31)*1000</f>
        <v>1345952.3341523341</v>
      </c>
      <c r="P31" s="8">
        <f t="shared" si="2"/>
        <v>668300.73710073717</v>
      </c>
      <c r="Q31" s="8">
        <f t="shared" si="2"/>
        <v>566584.27518427512</v>
      </c>
      <c r="R31" s="8">
        <f t="shared" si="1"/>
        <v>-40441.769041769039</v>
      </c>
      <c r="S31" s="8">
        <f t="shared" si="1"/>
        <v>0</v>
      </c>
      <c r="T31" s="8">
        <f t="shared" si="1"/>
        <v>70625.552825552833</v>
      </c>
      <c r="U31" s="8">
        <f t="shared" si="1"/>
        <v>1444635.8722358723</v>
      </c>
      <c r="V31" s="8">
        <f t="shared" si="1"/>
        <v>686007.86240786233</v>
      </c>
      <c r="W31" s="8">
        <f t="shared" si="1"/>
        <v>619117.44471744471</v>
      </c>
      <c r="X31" s="8">
        <f t="shared" si="1"/>
        <v>-57188.697788697784</v>
      </c>
      <c r="Y31" s="8">
        <f t="shared" si="1"/>
        <v>-686.48648648648646</v>
      </c>
      <c r="Z31" s="8">
        <f t="shared" si="1"/>
        <v>81635.380835380827</v>
      </c>
    </row>
    <row r="32" spans="1:26">
      <c r="A32" t="s">
        <v>199</v>
      </c>
      <c r="B32" s="9">
        <v>1977</v>
      </c>
      <c r="C32" s="9">
        <v>2884641</v>
      </c>
      <c r="D32" s="9">
        <v>1688490</v>
      </c>
      <c r="E32" s="9">
        <v>1063410</v>
      </c>
      <c r="F32" s="9">
        <v>32692</v>
      </c>
      <c r="G32" s="9"/>
      <c r="H32" s="9">
        <v>165433</v>
      </c>
      <c r="I32" s="9">
        <v>3838460</v>
      </c>
      <c r="J32" s="9">
        <v>2087737</v>
      </c>
      <c r="K32" s="9">
        <v>1297258</v>
      </c>
      <c r="L32" s="9">
        <v>-17453</v>
      </c>
      <c r="M32" s="9"/>
      <c r="N32" s="9">
        <v>436012</v>
      </c>
      <c r="O32" s="9">
        <f t="shared" si="2"/>
        <v>1459100.1517450684</v>
      </c>
      <c r="P32" s="9">
        <f t="shared" si="2"/>
        <v>854066.76783004543</v>
      </c>
      <c r="Q32" s="9">
        <f t="shared" si="2"/>
        <v>537890.7435508346</v>
      </c>
      <c r="R32" s="9">
        <f t="shared" si="1"/>
        <v>16536.165907941326</v>
      </c>
      <c r="S32" s="9">
        <f t="shared" si="1"/>
        <v>0</v>
      </c>
      <c r="T32" s="9">
        <f t="shared" si="1"/>
        <v>83678.806272129499</v>
      </c>
      <c r="U32" s="9">
        <f t="shared" si="1"/>
        <v>1941557.9160343956</v>
      </c>
      <c r="V32" s="9">
        <f t="shared" si="1"/>
        <v>1056012.6454223571</v>
      </c>
      <c r="W32" s="9">
        <f t="shared" si="1"/>
        <v>656175.01264542236</v>
      </c>
      <c r="X32" s="9">
        <f t="shared" si="1"/>
        <v>-8828.0222559433496</v>
      </c>
      <c r="Y32" s="9">
        <f t="shared" si="1"/>
        <v>0</v>
      </c>
      <c r="Z32" s="9">
        <f t="shared" si="1"/>
        <v>220542.23571067274</v>
      </c>
    </row>
    <row r="33" spans="1:26">
      <c r="A33" s="6" t="s">
        <v>201</v>
      </c>
      <c r="B33" s="8">
        <v>1906</v>
      </c>
      <c r="C33" s="8">
        <v>2589931</v>
      </c>
      <c r="D33" s="8">
        <v>1566294</v>
      </c>
      <c r="E33" s="8">
        <v>818317</v>
      </c>
      <c r="F33" s="8">
        <v>-31049</v>
      </c>
      <c r="G33" s="8">
        <v>0</v>
      </c>
      <c r="H33" s="8">
        <v>174271</v>
      </c>
      <c r="I33" s="8">
        <v>2970405</v>
      </c>
      <c r="J33" s="8">
        <v>1682449</v>
      </c>
      <c r="K33" s="8">
        <v>1009385</v>
      </c>
      <c r="L33" s="8">
        <v>-88741</v>
      </c>
      <c r="M33" s="8">
        <v>-16094</v>
      </c>
      <c r="N33" s="8">
        <v>173736</v>
      </c>
      <c r="O33" s="8">
        <f t="shared" si="2"/>
        <v>1358830.535152151</v>
      </c>
      <c r="P33" s="8">
        <f t="shared" si="2"/>
        <v>821770.19937040925</v>
      </c>
      <c r="Q33" s="8">
        <f t="shared" si="2"/>
        <v>429337.35571878281</v>
      </c>
      <c r="R33" s="8">
        <f t="shared" si="1"/>
        <v>-16290.136411332633</v>
      </c>
      <c r="S33" s="8">
        <f t="shared" si="1"/>
        <v>0</v>
      </c>
      <c r="T33" s="8">
        <f t="shared" si="1"/>
        <v>91432.843651626448</v>
      </c>
      <c r="U33" s="8">
        <f t="shared" si="1"/>
        <v>1558449.6327387199</v>
      </c>
      <c r="V33" s="8">
        <f t="shared" si="1"/>
        <v>882711.96222455404</v>
      </c>
      <c r="W33" s="8">
        <f t="shared" si="1"/>
        <v>529582.89611752366</v>
      </c>
      <c r="X33" s="8">
        <f t="shared" si="1"/>
        <v>-46558.761804826863</v>
      </c>
      <c r="Y33" s="8">
        <f t="shared" si="1"/>
        <v>-8443.8614900314806</v>
      </c>
      <c r="Z33" s="8">
        <f t="shared" si="1"/>
        <v>91152.151101783849</v>
      </c>
    </row>
    <row r="34" spans="1:26">
      <c r="A34" t="s">
        <v>202</v>
      </c>
      <c r="B34" s="9">
        <v>1866</v>
      </c>
      <c r="C34" s="9">
        <v>2806730</v>
      </c>
      <c r="D34" s="9">
        <v>1350571</v>
      </c>
      <c r="E34" s="9">
        <v>1110023</v>
      </c>
      <c r="F34" s="9">
        <v>-127947</v>
      </c>
      <c r="G34" s="9">
        <v>0</v>
      </c>
      <c r="H34" s="9">
        <v>218189</v>
      </c>
      <c r="I34" s="9">
        <v>3179444</v>
      </c>
      <c r="J34" s="9">
        <v>1399797</v>
      </c>
      <c r="K34" s="9">
        <v>1271992</v>
      </c>
      <c r="L34" s="9">
        <v>-224843</v>
      </c>
      <c r="M34" s="9">
        <v>10147</v>
      </c>
      <c r="N34" s="9">
        <v>292959</v>
      </c>
      <c r="O34" s="9">
        <f t="shared" si="2"/>
        <v>1504142.5509110398</v>
      </c>
      <c r="P34" s="9">
        <f t="shared" si="2"/>
        <v>723778.67095391208</v>
      </c>
      <c r="Q34" s="9">
        <f t="shared" si="2"/>
        <v>594867.63129689172</v>
      </c>
      <c r="R34" s="9">
        <f t="shared" si="1"/>
        <v>-68567.52411575563</v>
      </c>
      <c r="S34" s="9">
        <f t="shared" si="1"/>
        <v>0</v>
      </c>
      <c r="T34" s="9">
        <f t="shared" si="1"/>
        <v>116928.72454448018</v>
      </c>
      <c r="U34" s="9">
        <f t="shared" si="1"/>
        <v>1703882.100750268</v>
      </c>
      <c r="V34" s="9">
        <f t="shared" si="1"/>
        <v>750159.16398713831</v>
      </c>
      <c r="W34" s="9">
        <f t="shared" si="1"/>
        <v>681667.73847802787</v>
      </c>
      <c r="X34" s="9">
        <f t="shared" si="1"/>
        <v>-120494.640943194</v>
      </c>
      <c r="Y34" s="9">
        <f t="shared" si="1"/>
        <v>5437.8349410503752</v>
      </c>
      <c r="Z34" s="9">
        <f t="shared" si="1"/>
        <v>156998.3922829582</v>
      </c>
    </row>
    <row r="35" spans="1:26">
      <c r="A35" s="6" t="s">
        <v>203</v>
      </c>
      <c r="B35" s="8">
        <v>1678</v>
      </c>
      <c r="C35" s="8">
        <v>2644081</v>
      </c>
      <c r="D35" s="8">
        <v>1415854</v>
      </c>
      <c r="E35" s="8">
        <v>960185</v>
      </c>
      <c r="F35" s="8">
        <v>-61659</v>
      </c>
      <c r="G35" s="8">
        <v>0</v>
      </c>
      <c r="H35" s="8">
        <v>206383</v>
      </c>
      <c r="I35" s="8">
        <v>3416889</v>
      </c>
      <c r="J35" s="8">
        <v>1723567</v>
      </c>
      <c r="K35" s="8">
        <v>1181714</v>
      </c>
      <c r="L35" s="8">
        <v>-134208</v>
      </c>
      <c r="M35" s="8">
        <v>0</v>
      </c>
      <c r="N35" s="8">
        <v>377400</v>
      </c>
      <c r="O35" s="8">
        <f t="shared" si="2"/>
        <v>1575733.6114421929</v>
      </c>
      <c r="P35" s="8">
        <f t="shared" si="2"/>
        <v>843774.73182359955</v>
      </c>
      <c r="Q35" s="8">
        <f t="shared" si="2"/>
        <v>572219.90464839095</v>
      </c>
      <c r="R35" s="8">
        <f t="shared" si="1"/>
        <v>-36745.530393325389</v>
      </c>
      <c r="S35" s="8">
        <f t="shared" si="1"/>
        <v>0</v>
      </c>
      <c r="T35" s="8">
        <f t="shared" si="1"/>
        <v>122993.44457687724</v>
      </c>
      <c r="U35" s="8">
        <f t="shared" si="1"/>
        <v>2036286.650774732</v>
      </c>
      <c r="V35" s="8">
        <f t="shared" si="1"/>
        <v>1027155.5423122765</v>
      </c>
      <c r="W35" s="8">
        <f t="shared" si="1"/>
        <v>704239.57091775921</v>
      </c>
      <c r="X35" s="8">
        <f t="shared" si="1"/>
        <v>-79980.929678188317</v>
      </c>
      <c r="Y35" s="8">
        <f t="shared" si="1"/>
        <v>0</v>
      </c>
      <c r="Z35" s="8">
        <f t="shared" si="1"/>
        <v>224910.60786650775</v>
      </c>
    </row>
    <row r="36" spans="1:26">
      <c r="A36" t="s">
        <v>204</v>
      </c>
      <c r="B36" s="9">
        <v>1396</v>
      </c>
      <c r="C36" s="9">
        <v>1602397</v>
      </c>
      <c r="D36" s="9">
        <v>928541</v>
      </c>
      <c r="E36" s="9">
        <v>697679</v>
      </c>
      <c r="F36" s="9">
        <v>-116761</v>
      </c>
      <c r="G36" s="9">
        <v>0</v>
      </c>
      <c r="H36" s="9">
        <v>-140584</v>
      </c>
      <c r="I36" s="9">
        <v>1686186</v>
      </c>
      <c r="J36" s="9">
        <v>944037</v>
      </c>
      <c r="K36" s="9">
        <v>727957</v>
      </c>
      <c r="L36" s="9">
        <v>-122975</v>
      </c>
      <c r="M36" s="9">
        <v>0</v>
      </c>
      <c r="N36" s="9">
        <v>-108783</v>
      </c>
      <c r="O36" s="9">
        <f t="shared" si="2"/>
        <v>1147848.8538681946</v>
      </c>
      <c r="P36" s="9">
        <f t="shared" si="2"/>
        <v>665143.98280802288</v>
      </c>
      <c r="Q36" s="9">
        <f t="shared" si="2"/>
        <v>499770.05730659026</v>
      </c>
      <c r="R36" s="9">
        <f t="shared" si="1"/>
        <v>-83639.684813753571</v>
      </c>
      <c r="S36" s="9">
        <f t="shared" si="1"/>
        <v>0</v>
      </c>
      <c r="T36" s="9">
        <f t="shared" si="1"/>
        <v>-100704.87106017192</v>
      </c>
      <c r="U36" s="9">
        <f t="shared" si="1"/>
        <v>1207869.6275071634</v>
      </c>
      <c r="V36" s="9">
        <f t="shared" si="1"/>
        <v>676244.26934097428</v>
      </c>
      <c r="W36" s="9">
        <f t="shared" si="1"/>
        <v>521459.16905444133</v>
      </c>
      <c r="X36" s="9">
        <f t="shared" si="1"/>
        <v>-88090.974212034387</v>
      </c>
      <c r="Y36" s="9">
        <f t="shared" si="1"/>
        <v>0</v>
      </c>
      <c r="Z36" s="9">
        <f t="shared" si="1"/>
        <v>-77924.785100286521</v>
      </c>
    </row>
    <row r="37" spans="1:26">
      <c r="A37" s="6" t="s">
        <v>1159</v>
      </c>
      <c r="B37" s="8">
        <v>1393</v>
      </c>
      <c r="C37" s="8">
        <v>2055906</v>
      </c>
      <c r="D37" s="8">
        <v>1222040</v>
      </c>
      <c r="E37" s="8">
        <v>792114</v>
      </c>
      <c r="F37" s="8">
        <v>-60177</v>
      </c>
      <c r="G37" s="8">
        <v>0</v>
      </c>
      <c r="H37" s="8">
        <v>-18425</v>
      </c>
      <c r="I37" s="8">
        <v>2370522</v>
      </c>
      <c r="J37" s="8">
        <v>1363111</v>
      </c>
      <c r="K37" s="8">
        <v>932497</v>
      </c>
      <c r="L37" s="8">
        <v>-107288</v>
      </c>
      <c r="M37" s="8">
        <v>-13888</v>
      </c>
      <c r="N37" s="8">
        <v>-46262</v>
      </c>
      <c r="O37" s="8">
        <f t="shared" si="2"/>
        <v>1475883.7042354629</v>
      </c>
      <c r="P37" s="8">
        <f t="shared" si="2"/>
        <v>877272.07465900935</v>
      </c>
      <c r="Q37" s="8">
        <f t="shared" si="2"/>
        <v>568638.90882986353</v>
      </c>
      <c r="R37" s="8">
        <f t="shared" si="1"/>
        <v>-43199.56927494616</v>
      </c>
      <c r="S37" s="8">
        <f t="shared" si="1"/>
        <v>0</v>
      </c>
      <c r="T37" s="8">
        <f t="shared" si="1"/>
        <v>-13226.848528356068</v>
      </c>
      <c r="U37" s="8">
        <f t="shared" si="1"/>
        <v>1701738.6934673365</v>
      </c>
      <c r="V37" s="8">
        <f t="shared" si="1"/>
        <v>978543.43144292897</v>
      </c>
      <c r="W37" s="8">
        <f t="shared" si="1"/>
        <v>669416.36755204597</v>
      </c>
      <c r="X37" s="8">
        <f t="shared" si="1"/>
        <v>-77019.382627422834</v>
      </c>
      <c r="Y37" s="8">
        <f t="shared" si="1"/>
        <v>-9969.8492462311569</v>
      </c>
      <c r="Z37" s="8">
        <f t="shared" si="1"/>
        <v>-33210.33740129217</v>
      </c>
    </row>
    <row r="38" spans="1:26">
      <c r="A38" t="s">
        <v>1160</v>
      </c>
      <c r="B38" s="9">
        <v>1308</v>
      </c>
      <c r="C38" s="9">
        <v>1947053</v>
      </c>
      <c r="D38" s="9">
        <v>1168594</v>
      </c>
      <c r="E38" s="9">
        <v>736186</v>
      </c>
      <c r="F38" s="9">
        <v>-200571</v>
      </c>
      <c r="G38" s="9">
        <v>0</v>
      </c>
      <c r="H38" s="9">
        <v>-158298</v>
      </c>
      <c r="I38" s="9">
        <v>2270641</v>
      </c>
      <c r="J38" s="9">
        <v>1408684</v>
      </c>
      <c r="K38" s="9">
        <v>710257</v>
      </c>
      <c r="L38" s="9">
        <v>-246025</v>
      </c>
      <c r="M38" s="9">
        <v>14510</v>
      </c>
      <c r="N38" s="9">
        <v>-79815</v>
      </c>
      <c r="O38" s="9">
        <f t="shared" si="2"/>
        <v>1488572.629969419</v>
      </c>
      <c r="P38" s="9">
        <f t="shared" si="2"/>
        <v>893420.48929663608</v>
      </c>
      <c r="Q38" s="9">
        <f t="shared" si="2"/>
        <v>562833.33333333337</v>
      </c>
      <c r="R38" s="9">
        <f t="shared" si="1"/>
        <v>-153341.74311926606</v>
      </c>
      <c r="S38" s="9">
        <f t="shared" si="1"/>
        <v>0</v>
      </c>
      <c r="T38" s="9">
        <f t="shared" si="1"/>
        <v>-121022.9357798165</v>
      </c>
      <c r="U38" s="9">
        <f t="shared" si="1"/>
        <v>1735964.0672782876</v>
      </c>
      <c r="V38" s="9">
        <f t="shared" si="1"/>
        <v>1076975.5351681956</v>
      </c>
      <c r="W38" s="9">
        <f t="shared" si="1"/>
        <v>543009.93883792043</v>
      </c>
      <c r="X38" s="9">
        <f t="shared" si="1"/>
        <v>-188092.50764525993</v>
      </c>
      <c r="Y38" s="9">
        <f t="shared" si="1"/>
        <v>11093.272171253822</v>
      </c>
      <c r="Z38" s="9">
        <f t="shared" si="1"/>
        <v>-61020.64220183486</v>
      </c>
    </row>
    <row r="39" spans="1:26">
      <c r="A39" s="6" t="s">
        <v>1161</v>
      </c>
      <c r="B39" s="8">
        <v>1295</v>
      </c>
      <c r="C39" s="8">
        <v>2046889</v>
      </c>
      <c r="D39" s="8">
        <v>1250831</v>
      </c>
      <c r="E39" s="8">
        <v>837819</v>
      </c>
      <c r="F39" s="8">
        <v>-171623</v>
      </c>
      <c r="G39" s="8">
        <v>0</v>
      </c>
      <c r="H39" s="8">
        <v>-213384</v>
      </c>
      <c r="I39" s="8">
        <v>2248291</v>
      </c>
      <c r="J39" s="8">
        <v>1294116</v>
      </c>
      <c r="K39" s="8">
        <v>923771</v>
      </c>
      <c r="L39" s="8">
        <v>-250868</v>
      </c>
      <c r="M39" s="8">
        <v>0</v>
      </c>
      <c r="N39" s="8">
        <v>-220464</v>
      </c>
      <c r="O39" s="8">
        <f t="shared" si="2"/>
        <v>1580609.2664092665</v>
      </c>
      <c r="P39" s="8">
        <f t="shared" si="2"/>
        <v>965892.66409266402</v>
      </c>
      <c r="Q39" s="8">
        <f t="shared" si="2"/>
        <v>646964.4787644787</v>
      </c>
      <c r="R39" s="8">
        <f t="shared" si="1"/>
        <v>-132527.41312741314</v>
      </c>
      <c r="S39" s="8">
        <f t="shared" si="1"/>
        <v>0</v>
      </c>
      <c r="T39" s="8">
        <f t="shared" si="1"/>
        <v>-164775.28957528959</v>
      </c>
      <c r="U39" s="8">
        <f t="shared" si="1"/>
        <v>1736132.0463320462</v>
      </c>
      <c r="V39" s="8">
        <f t="shared" si="1"/>
        <v>999317.37451737456</v>
      </c>
      <c r="W39" s="8">
        <f t="shared" si="1"/>
        <v>713336.67953667953</v>
      </c>
      <c r="X39" s="8">
        <f t="shared" si="1"/>
        <v>-193720.46332046331</v>
      </c>
      <c r="Y39" s="8">
        <f t="shared" si="1"/>
        <v>0</v>
      </c>
      <c r="Z39" s="8">
        <f t="shared" si="1"/>
        <v>-170242.47104247104</v>
      </c>
    </row>
    <row r="40" spans="1:26">
      <c r="A40" t="s">
        <v>206</v>
      </c>
      <c r="B40" s="9">
        <v>1280</v>
      </c>
      <c r="C40" s="9">
        <v>1947611</v>
      </c>
      <c r="D40" s="9">
        <v>949785</v>
      </c>
      <c r="E40" s="9">
        <v>892068</v>
      </c>
      <c r="F40" s="9">
        <v>-102143</v>
      </c>
      <c r="G40" s="9"/>
      <c r="H40" s="9">
        <v>3615</v>
      </c>
      <c r="I40" s="9">
        <v>2186130</v>
      </c>
      <c r="J40" s="9">
        <v>975070</v>
      </c>
      <c r="K40" s="9">
        <v>1011193</v>
      </c>
      <c r="L40" s="9">
        <v>-162154</v>
      </c>
      <c r="M40" s="9">
        <v>-17297</v>
      </c>
      <c r="N40" s="9">
        <v>20416</v>
      </c>
      <c r="O40" s="9">
        <f t="shared" si="2"/>
        <v>1521571.09375</v>
      </c>
      <c r="P40" s="9">
        <f t="shared" si="2"/>
        <v>742019.53125</v>
      </c>
      <c r="Q40" s="9">
        <f t="shared" si="2"/>
        <v>696928.125</v>
      </c>
      <c r="R40" s="9">
        <f t="shared" si="1"/>
        <v>-79799.21875</v>
      </c>
      <c r="S40" s="9">
        <f t="shared" si="1"/>
        <v>0</v>
      </c>
      <c r="T40" s="9">
        <f t="shared" si="1"/>
        <v>2824.21875</v>
      </c>
      <c r="U40" s="9">
        <f t="shared" si="1"/>
        <v>1707914.0625</v>
      </c>
      <c r="V40" s="9">
        <f t="shared" si="1"/>
        <v>761773.4375</v>
      </c>
      <c r="W40" s="9">
        <f t="shared" si="1"/>
        <v>789994.53125</v>
      </c>
      <c r="X40" s="9">
        <f t="shared" si="1"/>
        <v>-126682.8125</v>
      </c>
      <c r="Y40" s="9">
        <f t="shared" si="1"/>
        <v>-13513.28125</v>
      </c>
      <c r="Z40" s="9">
        <f t="shared" si="1"/>
        <v>15950</v>
      </c>
    </row>
    <row r="41" spans="1:26">
      <c r="A41" s="6" t="s">
        <v>205</v>
      </c>
      <c r="B41" s="8">
        <v>1258</v>
      </c>
      <c r="C41" s="8">
        <v>1613496</v>
      </c>
      <c r="D41" s="8">
        <v>924532</v>
      </c>
      <c r="E41" s="8">
        <v>672617</v>
      </c>
      <c r="F41" s="8">
        <v>-22632</v>
      </c>
      <c r="G41" s="8"/>
      <c r="H41" s="8">
        <v>-6285</v>
      </c>
      <c r="I41" s="8">
        <v>1858988</v>
      </c>
      <c r="J41" s="8">
        <v>963561</v>
      </c>
      <c r="K41" s="8">
        <v>886511</v>
      </c>
      <c r="L41" s="8">
        <v>-102951</v>
      </c>
      <c r="M41" s="8">
        <v>8163</v>
      </c>
      <c r="N41" s="8">
        <v>-85872</v>
      </c>
      <c r="O41" s="8">
        <f t="shared" si="2"/>
        <v>1282588.2352941176</v>
      </c>
      <c r="P41" s="8">
        <f t="shared" si="2"/>
        <v>734922.0985691573</v>
      </c>
      <c r="Q41" s="8">
        <f t="shared" si="2"/>
        <v>534671.70111287758</v>
      </c>
      <c r="R41" s="8">
        <f t="shared" si="1"/>
        <v>-17990.461049284579</v>
      </c>
      <c r="S41" s="8">
        <f t="shared" si="1"/>
        <v>0</v>
      </c>
      <c r="T41" s="8">
        <f t="shared" si="1"/>
        <v>-4996.0254372019081</v>
      </c>
      <c r="U41" s="8">
        <f t="shared" si="1"/>
        <v>1477732.9093799684</v>
      </c>
      <c r="V41" s="8">
        <f t="shared" si="1"/>
        <v>765946.7408585056</v>
      </c>
      <c r="W41" s="8">
        <f t="shared" si="1"/>
        <v>704698.72813990456</v>
      </c>
      <c r="X41" s="8">
        <f t="shared" si="1"/>
        <v>-81837.04292527822</v>
      </c>
      <c r="Y41" s="8">
        <f t="shared" si="1"/>
        <v>6488.871224165342</v>
      </c>
      <c r="Z41" s="8">
        <f t="shared" si="1"/>
        <v>-68260.731319554849</v>
      </c>
    </row>
    <row r="42" spans="1:26">
      <c r="A42" t="s">
        <v>208</v>
      </c>
      <c r="B42" s="9">
        <v>1182</v>
      </c>
      <c r="C42" s="9">
        <v>1644901</v>
      </c>
      <c r="D42" s="9">
        <v>892484</v>
      </c>
      <c r="E42" s="9">
        <v>698945</v>
      </c>
      <c r="F42" s="9">
        <v>-146352</v>
      </c>
      <c r="G42" s="9"/>
      <c r="H42" s="9">
        <v>-92880</v>
      </c>
      <c r="I42" s="9">
        <v>2141832</v>
      </c>
      <c r="J42" s="9">
        <v>975082</v>
      </c>
      <c r="K42" s="9">
        <v>887090</v>
      </c>
      <c r="L42" s="9">
        <v>-191878</v>
      </c>
      <c r="M42" s="9"/>
      <c r="N42" s="9">
        <v>87782</v>
      </c>
      <c r="O42" s="9">
        <f t="shared" si="2"/>
        <v>1391625.2115059223</v>
      </c>
      <c r="P42" s="9">
        <f t="shared" si="2"/>
        <v>755062.60575296113</v>
      </c>
      <c r="Q42" s="9">
        <f t="shared" si="2"/>
        <v>591324.02707275795</v>
      </c>
      <c r="R42" s="9">
        <f t="shared" si="1"/>
        <v>-123817.25888324872</v>
      </c>
      <c r="S42" s="9">
        <f t="shared" si="1"/>
        <v>0</v>
      </c>
      <c r="T42" s="9">
        <f t="shared" si="1"/>
        <v>-78578.680203045675</v>
      </c>
      <c r="U42" s="9">
        <f t="shared" si="1"/>
        <v>1812040.6091370557</v>
      </c>
      <c r="V42" s="9">
        <f t="shared" si="1"/>
        <v>824942.47038917092</v>
      </c>
      <c r="W42" s="9">
        <f t="shared" si="1"/>
        <v>750499.15397631144</v>
      </c>
      <c r="X42" s="9">
        <f t="shared" si="1"/>
        <v>-162333.33333333334</v>
      </c>
      <c r="Y42" s="9">
        <f t="shared" si="1"/>
        <v>0</v>
      </c>
      <c r="Z42" s="9">
        <f t="shared" si="1"/>
        <v>74265.651438240267</v>
      </c>
    </row>
    <row r="43" spans="1:26">
      <c r="A43" s="6" t="s">
        <v>207</v>
      </c>
      <c r="B43" s="8">
        <v>1171</v>
      </c>
      <c r="C43" s="8">
        <v>1387621</v>
      </c>
      <c r="D43" s="8">
        <v>680854</v>
      </c>
      <c r="E43" s="8">
        <v>562141</v>
      </c>
      <c r="F43" s="8">
        <v>13044</v>
      </c>
      <c r="G43" s="8"/>
      <c r="H43" s="8">
        <v>157670</v>
      </c>
      <c r="I43" s="8">
        <v>1399832</v>
      </c>
      <c r="J43" s="8">
        <v>680854</v>
      </c>
      <c r="K43" s="8">
        <v>566240</v>
      </c>
      <c r="L43" s="8">
        <v>-6217</v>
      </c>
      <c r="M43" s="8"/>
      <c r="N43" s="8">
        <v>146521</v>
      </c>
      <c r="O43" s="8">
        <f t="shared" si="2"/>
        <v>1184988.0444064902</v>
      </c>
      <c r="P43" s="8">
        <f t="shared" si="2"/>
        <v>581429.5473953886</v>
      </c>
      <c r="Q43" s="8">
        <f t="shared" si="2"/>
        <v>480052.09222886426</v>
      </c>
      <c r="R43" s="8">
        <f t="shared" si="1"/>
        <v>11139.197267292913</v>
      </c>
      <c r="S43" s="8">
        <f t="shared" si="1"/>
        <v>0</v>
      </c>
      <c r="T43" s="8">
        <f t="shared" si="1"/>
        <v>134645.60204953031</v>
      </c>
      <c r="U43" s="8">
        <f t="shared" si="1"/>
        <v>1195415.8838599487</v>
      </c>
      <c r="V43" s="8">
        <f t="shared" si="1"/>
        <v>581429.5473953886</v>
      </c>
      <c r="W43" s="8">
        <f t="shared" si="1"/>
        <v>483552.51921434671</v>
      </c>
      <c r="X43" s="8">
        <f t="shared" si="1"/>
        <v>-5309.1374893253633</v>
      </c>
      <c r="Y43" s="8">
        <f t="shared" si="1"/>
        <v>0</v>
      </c>
      <c r="Z43" s="8">
        <f t="shared" si="1"/>
        <v>125124.67976088813</v>
      </c>
    </row>
    <row r="44" spans="1:26">
      <c r="A44" t="s">
        <v>209</v>
      </c>
      <c r="B44" s="9">
        <v>997</v>
      </c>
      <c r="C44" s="9">
        <v>1448000</v>
      </c>
      <c r="D44" s="9">
        <v>868000</v>
      </c>
      <c r="E44" s="9">
        <v>594000</v>
      </c>
      <c r="F44" s="9">
        <v>-105000</v>
      </c>
      <c r="G44" s="9"/>
      <c r="H44" s="9">
        <v>-119000</v>
      </c>
      <c r="I44" s="9">
        <v>1631000</v>
      </c>
      <c r="J44" s="9">
        <v>926000</v>
      </c>
      <c r="K44" s="9">
        <v>619000</v>
      </c>
      <c r="L44" s="9">
        <v>-175000</v>
      </c>
      <c r="M44" s="9"/>
      <c r="N44" s="9">
        <v>-89000</v>
      </c>
      <c r="O44" s="9">
        <f t="shared" si="2"/>
        <v>1452357.071213641</v>
      </c>
      <c r="P44" s="9">
        <f t="shared" si="2"/>
        <v>870611.83550651954</v>
      </c>
      <c r="Q44" s="9">
        <f t="shared" si="2"/>
        <v>595787.36208625883</v>
      </c>
      <c r="R44" s="9">
        <f t="shared" si="1"/>
        <v>-105315.94784353059</v>
      </c>
      <c r="S44" s="9">
        <f t="shared" si="1"/>
        <v>0</v>
      </c>
      <c r="T44" s="9">
        <f t="shared" si="1"/>
        <v>-119358.07422266802</v>
      </c>
      <c r="U44" s="9">
        <f t="shared" si="1"/>
        <v>1635907.7231695084</v>
      </c>
      <c r="V44" s="9">
        <f t="shared" si="1"/>
        <v>928786.35907723173</v>
      </c>
      <c r="W44" s="9">
        <f t="shared" si="1"/>
        <v>620862.58776328992</v>
      </c>
      <c r="X44" s="9">
        <f t="shared" si="1"/>
        <v>-175526.57973921765</v>
      </c>
      <c r="Y44" s="9">
        <f t="shared" si="1"/>
        <v>0</v>
      </c>
      <c r="Z44" s="9">
        <f t="shared" si="1"/>
        <v>-89267.803410230699</v>
      </c>
    </row>
    <row r="45" spans="1:26">
      <c r="A45" s="6" t="s">
        <v>212</v>
      </c>
      <c r="B45" s="8">
        <v>877</v>
      </c>
      <c r="C45" s="8">
        <v>1144589</v>
      </c>
      <c r="D45" s="8">
        <v>519115</v>
      </c>
      <c r="E45" s="8">
        <v>407137</v>
      </c>
      <c r="F45" s="8">
        <v>17062</v>
      </c>
      <c r="G45" s="8">
        <v>0</v>
      </c>
      <c r="H45" s="8">
        <v>235399</v>
      </c>
      <c r="I45" s="8">
        <v>1202438</v>
      </c>
      <c r="J45" s="8">
        <v>519115</v>
      </c>
      <c r="K45" s="8">
        <v>438755</v>
      </c>
      <c r="L45" s="8">
        <v>-56310</v>
      </c>
      <c r="M45" s="8">
        <v>125</v>
      </c>
      <c r="N45" s="8">
        <v>188383</v>
      </c>
      <c r="O45" s="8">
        <f t="shared" si="2"/>
        <v>1305118.5860889396</v>
      </c>
      <c r="P45" s="8">
        <f t="shared" si="2"/>
        <v>591921.32269099203</v>
      </c>
      <c r="Q45" s="8">
        <f t="shared" si="2"/>
        <v>464238.31242873432</v>
      </c>
      <c r="R45" s="8">
        <f t="shared" si="1"/>
        <v>19454.960091220069</v>
      </c>
      <c r="S45" s="8">
        <f t="shared" si="1"/>
        <v>0</v>
      </c>
      <c r="T45" s="8">
        <f t="shared" si="1"/>
        <v>268413.91106043331</v>
      </c>
      <c r="U45" s="8">
        <f t="shared" si="1"/>
        <v>1371080.9578107183</v>
      </c>
      <c r="V45" s="8">
        <f t="shared" si="1"/>
        <v>591921.32269099203</v>
      </c>
      <c r="W45" s="8">
        <f t="shared" si="1"/>
        <v>500290.76396807295</v>
      </c>
      <c r="X45" s="8">
        <f t="shared" si="1"/>
        <v>-64207.525655644247</v>
      </c>
      <c r="Y45" s="8">
        <f t="shared" si="1"/>
        <v>142.53135689851769</v>
      </c>
      <c r="Z45" s="8">
        <f t="shared" si="1"/>
        <v>214803.87685290765</v>
      </c>
    </row>
    <row r="46" spans="1:26">
      <c r="A46" t="s">
        <v>211</v>
      </c>
      <c r="B46" s="9">
        <v>874</v>
      </c>
      <c r="C46" s="9">
        <v>1339520</v>
      </c>
      <c r="D46" s="9">
        <v>750882</v>
      </c>
      <c r="E46" s="9">
        <v>518551</v>
      </c>
      <c r="F46" s="9">
        <v>-39160</v>
      </c>
      <c r="G46" s="9">
        <v>0</v>
      </c>
      <c r="H46" s="9">
        <v>30927</v>
      </c>
      <c r="I46" s="9">
        <v>1571651</v>
      </c>
      <c r="J46" s="9">
        <v>817003</v>
      </c>
      <c r="K46" s="9">
        <v>629397</v>
      </c>
      <c r="L46" s="9">
        <v>-111999</v>
      </c>
      <c r="M46" s="9">
        <v>-401</v>
      </c>
      <c r="N46" s="9">
        <v>12851</v>
      </c>
      <c r="O46" s="9">
        <f t="shared" si="2"/>
        <v>1532631.5789473683</v>
      </c>
      <c r="P46" s="9">
        <f t="shared" si="2"/>
        <v>859132.72311212809</v>
      </c>
      <c r="Q46" s="9">
        <f t="shared" si="2"/>
        <v>593307.78032036603</v>
      </c>
      <c r="R46" s="9">
        <f t="shared" si="1"/>
        <v>-44805.491990846684</v>
      </c>
      <c r="S46" s="9">
        <f t="shared" si="1"/>
        <v>0</v>
      </c>
      <c r="T46" s="9">
        <f t="shared" si="1"/>
        <v>35385.583524027461</v>
      </c>
      <c r="U46" s="9">
        <f t="shared" si="1"/>
        <v>1798227.6887871854</v>
      </c>
      <c r="V46" s="9">
        <f t="shared" si="1"/>
        <v>934786.04118993133</v>
      </c>
      <c r="W46" s="9">
        <f t="shared" si="1"/>
        <v>720133.86727688788</v>
      </c>
      <c r="X46" s="9">
        <f t="shared" si="1"/>
        <v>-128145.30892448513</v>
      </c>
      <c r="Y46" s="9">
        <f t="shared" si="1"/>
        <v>-458.81006864988558</v>
      </c>
      <c r="Z46" s="9">
        <f t="shared" si="1"/>
        <v>14703.661327231121</v>
      </c>
    </row>
    <row r="47" spans="1:26">
      <c r="A47" s="6" t="s">
        <v>210</v>
      </c>
      <c r="B47" s="8">
        <v>861</v>
      </c>
      <c r="C47" s="8">
        <v>1257763</v>
      </c>
      <c r="D47" s="8">
        <v>688353</v>
      </c>
      <c r="E47" s="8">
        <v>452286</v>
      </c>
      <c r="F47" s="8">
        <v>-145591</v>
      </c>
      <c r="G47" s="8"/>
      <c r="H47" s="8">
        <v>-28467</v>
      </c>
      <c r="I47" s="8">
        <v>1531330</v>
      </c>
      <c r="J47" s="8">
        <v>748832</v>
      </c>
      <c r="K47" s="8">
        <v>556765</v>
      </c>
      <c r="L47" s="8">
        <v>-176167</v>
      </c>
      <c r="M47" s="8"/>
      <c r="N47" s="8">
        <v>49566</v>
      </c>
      <c r="O47" s="8">
        <f t="shared" si="2"/>
        <v>1460816.4924506389</v>
      </c>
      <c r="P47" s="8">
        <f t="shared" si="2"/>
        <v>799480.83623693383</v>
      </c>
      <c r="Q47" s="8">
        <f t="shared" si="2"/>
        <v>525303.13588850177</v>
      </c>
      <c r="R47" s="8">
        <f t="shared" si="1"/>
        <v>-169095.23809523811</v>
      </c>
      <c r="S47" s="8">
        <f t="shared" si="1"/>
        <v>0</v>
      </c>
      <c r="T47" s="8">
        <f t="shared" si="1"/>
        <v>-33062.717770034847</v>
      </c>
      <c r="U47" s="8">
        <f t="shared" si="1"/>
        <v>1778548.199767712</v>
      </c>
      <c r="V47" s="8">
        <f t="shared" si="1"/>
        <v>869723.57723577239</v>
      </c>
      <c r="W47" s="8">
        <f t="shared" si="1"/>
        <v>646649.24506387918</v>
      </c>
      <c r="X47" s="8">
        <f t="shared" si="1"/>
        <v>-204607.4332171893</v>
      </c>
      <c r="Y47" s="8">
        <f t="shared" si="1"/>
        <v>0</v>
      </c>
      <c r="Z47" s="8">
        <f t="shared" si="1"/>
        <v>57567.944250871078</v>
      </c>
    </row>
    <row r="48" spans="1:26">
      <c r="A48" t="s">
        <v>214</v>
      </c>
      <c r="B48" s="9">
        <v>780</v>
      </c>
      <c r="C48" s="9">
        <v>990825</v>
      </c>
      <c r="D48" s="9">
        <v>512399</v>
      </c>
      <c r="E48" s="9">
        <v>407982</v>
      </c>
      <c r="F48" s="9">
        <v>-22821</v>
      </c>
      <c r="G48" s="9"/>
      <c r="H48" s="9">
        <v>47623</v>
      </c>
      <c r="I48" s="9">
        <v>1088246</v>
      </c>
      <c r="J48" s="9">
        <v>565207</v>
      </c>
      <c r="K48" s="9">
        <v>444347</v>
      </c>
      <c r="L48" s="9">
        <v>-23828</v>
      </c>
      <c r="M48" s="9">
        <v>1666</v>
      </c>
      <c r="N48" s="9">
        <v>56530</v>
      </c>
      <c r="O48" s="9">
        <f t="shared" si="2"/>
        <v>1270288.4615384615</v>
      </c>
      <c r="P48" s="9">
        <f t="shared" si="2"/>
        <v>656921.79487179487</v>
      </c>
      <c r="Q48" s="9">
        <f t="shared" si="2"/>
        <v>523053.84615384619</v>
      </c>
      <c r="R48" s="9">
        <f t="shared" si="1"/>
        <v>-29257.692307692309</v>
      </c>
      <c r="S48" s="9">
        <f t="shared" si="1"/>
        <v>0</v>
      </c>
      <c r="T48" s="9">
        <f t="shared" si="1"/>
        <v>61055.128205128203</v>
      </c>
      <c r="U48" s="9">
        <f t="shared" si="1"/>
        <v>1395187.1794871795</v>
      </c>
      <c r="V48" s="9">
        <f t="shared" si="1"/>
        <v>724624.358974359</v>
      </c>
      <c r="W48" s="9">
        <f t="shared" si="1"/>
        <v>569675.641025641</v>
      </c>
      <c r="X48" s="9">
        <f t="shared" si="1"/>
        <v>-30548.717948717949</v>
      </c>
      <c r="Y48" s="9">
        <f t="shared" si="1"/>
        <v>2135.897435897436</v>
      </c>
      <c r="Z48" s="9">
        <f t="shared" si="1"/>
        <v>72474.358974358984</v>
      </c>
    </row>
    <row r="49" spans="1:26">
      <c r="A49" s="6" t="s">
        <v>216</v>
      </c>
      <c r="B49" s="8">
        <v>765</v>
      </c>
      <c r="C49" s="8">
        <v>1247032.4999999998</v>
      </c>
      <c r="D49" s="8">
        <v>588623.30000000005</v>
      </c>
      <c r="E49" s="8">
        <v>501528.7</v>
      </c>
      <c r="F49" s="8">
        <v>127879.5</v>
      </c>
      <c r="G49" s="8"/>
      <c r="H49" s="8">
        <v>284759.99999999977</v>
      </c>
      <c r="I49" s="8">
        <v>1258691.7</v>
      </c>
      <c r="J49" s="8">
        <v>588623.30000000005</v>
      </c>
      <c r="K49" s="8">
        <v>509786.39999999997</v>
      </c>
      <c r="L49" s="8">
        <v>124802.69999999998</v>
      </c>
      <c r="M49" s="8">
        <v>-227</v>
      </c>
      <c r="N49" s="8">
        <v>284857.69999999995</v>
      </c>
      <c r="O49" s="8">
        <f t="shared" si="2"/>
        <v>1630107.8431372545</v>
      </c>
      <c r="P49" s="8">
        <f t="shared" si="2"/>
        <v>769442.22222222236</v>
      </c>
      <c r="Q49" s="8">
        <f t="shared" si="2"/>
        <v>655593.07189542486</v>
      </c>
      <c r="R49" s="8">
        <f t="shared" si="1"/>
        <v>167162.74509803922</v>
      </c>
      <c r="S49" s="8">
        <f t="shared" si="1"/>
        <v>0</v>
      </c>
      <c r="T49" s="8">
        <f t="shared" si="1"/>
        <v>372235.29411764676</v>
      </c>
      <c r="U49" s="8">
        <f t="shared" si="1"/>
        <v>1645348.6274509802</v>
      </c>
      <c r="V49" s="8">
        <f t="shared" si="1"/>
        <v>769442.22222222236</v>
      </c>
      <c r="W49" s="8">
        <f t="shared" si="1"/>
        <v>666387.45098039217</v>
      </c>
      <c r="X49" s="8">
        <f t="shared" si="1"/>
        <v>163140.78431372548</v>
      </c>
      <c r="Y49" s="8">
        <f t="shared" si="1"/>
        <v>-296.73202614379085</v>
      </c>
      <c r="Z49" s="8">
        <f t="shared" si="1"/>
        <v>372363.00653594767</v>
      </c>
    </row>
    <row r="50" spans="1:26">
      <c r="A50" t="s">
        <v>213</v>
      </c>
      <c r="B50" s="9">
        <v>708</v>
      </c>
      <c r="C50" s="9">
        <v>1010208</v>
      </c>
      <c r="D50" s="9">
        <v>567214</v>
      </c>
      <c r="E50" s="9">
        <v>427152</v>
      </c>
      <c r="F50" s="9">
        <v>-7845</v>
      </c>
      <c r="G50" s="9">
        <v>0</v>
      </c>
      <c r="H50" s="9">
        <v>7997</v>
      </c>
      <c r="I50" s="9">
        <v>1041808</v>
      </c>
      <c r="J50" s="9">
        <v>567214</v>
      </c>
      <c r="K50" s="9">
        <v>447780</v>
      </c>
      <c r="L50" s="9">
        <v>-14928</v>
      </c>
      <c r="M50" s="9">
        <v>0</v>
      </c>
      <c r="N50" s="9">
        <v>11886</v>
      </c>
      <c r="O50" s="9">
        <f t="shared" si="2"/>
        <v>1426847.4576271188</v>
      </c>
      <c r="P50" s="9">
        <f t="shared" si="2"/>
        <v>801149.71751412423</v>
      </c>
      <c r="Q50" s="9">
        <f t="shared" si="2"/>
        <v>603322.03389830515</v>
      </c>
      <c r="R50" s="9">
        <f t="shared" si="1"/>
        <v>-11080.508474576272</v>
      </c>
      <c r="S50" s="9">
        <f t="shared" si="1"/>
        <v>0</v>
      </c>
      <c r="T50" s="9">
        <f t="shared" si="1"/>
        <v>11295.197740112995</v>
      </c>
      <c r="U50" s="9">
        <f t="shared" si="1"/>
        <v>1471480.2259887005</v>
      </c>
      <c r="V50" s="9">
        <f t="shared" si="1"/>
        <v>801149.71751412423</v>
      </c>
      <c r="W50" s="9">
        <f t="shared" si="1"/>
        <v>632457.62711864407</v>
      </c>
      <c r="X50" s="9">
        <f t="shared" si="1"/>
        <v>-21084.745762711864</v>
      </c>
      <c r="Y50" s="9">
        <f t="shared" si="1"/>
        <v>0</v>
      </c>
      <c r="Z50" s="9">
        <f t="shared" si="1"/>
        <v>16788.135593220341</v>
      </c>
    </row>
    <row r="51" spans="1:26">
      <c r="A51" s="6" t="s">
        <v>217</v>
      </c>
      <c r="B51" s="8">
        <v>680</v>
      </c>
      <c r="C51" s="8">
        <v>942796</v>
      </c>
      <c r="D51" s="8">
        <v>512168</v>
      </c>
      <c r="E51" s="8">
        <v>429367</v>
      </c>
      <c r="F51" s="8">
        <v>-22549</v>
      </c>
      <c r="G51" s="8">
        <v>0</v>
      </c>
      <c r="H51" s="8">
        <v>-21288</v>
      </c>
      <c r="I51" s="8">
        <v>960760</v>
      </c>
      <c r="J51" s="8">
        <v>512168</v>
      </c>
      <c r="K51" s="8">
        <v>448293</v>
      </c>
      <c r="L51" s="8">
        <v>-31923</v>
      </c>
      <c r="M51" s="8">
        <v>0</v>
      </c>
      <c r="N51" s="8">
        <v>-31624</v>
      </c>
      <c r="O51" s="8">
        <f t="shared" si="2"/>
        <v>1386464.705882353</v>
      </c>
      <c r="P51" s="8">
        <f t="shared" si="2"/>
        <v>753188.23529411771</v>
      </c>
      <c r="Q51" s="8">
        <f t="shared" si="2"/>
        <v>631422.0588235294</v>
      </c>
      <c r="R51" s="8">
        <f t="shared" si="1"/>
        <v>-33160.294117647063</v>
      </c>
      <c r="S51" s="8">
        <f t="shared" si="1"/>
        <v>0</v>
      </c>
      <c r="T51" s="8">
        <f t="shared" si="1"/>
        <v>-31305.882352941175</v>
      </c>
      <c r="U51" s="8">
        <f t="shared" si="1"/>
        <v>1412882.3529411766</v>
      </c>
      <c r="V51" s="8">
        <f t="shared" si="1"/>
        <v>753188.23529411771</v>
      </c>
      <c r="W51" s="8">
        <f t="shared" si="1"/>
        <v>659254.4117647059</v>
      </c>
      <c r="X51" s="8">
        <f t="shared" si="1"/>
        <v>-46945.588235294119</v>
      </c>
      <c r="Y51" s="8">
        <f t="shared" si="1"/>
        <v>0</v>
      </c>
      <c r="Z51" s="8">
        <f t="shared" si="1"/>
        <v>-46505.882352941175</v>
      </c>
    </row>
    <row r="52" spans="1:26">
      <c r="A52" t="s">
        <v>215</v>
      </c>
      <c r="B52" s="9">
        <v>661</v>
      </c>
      <c r="C52" s="9">
        <v>968081</v>
      </c>
      <c r="D52" s="9">
        <v>630214</v>
      </c>
      <c r="E52" s="9">
        <v>424475</v>
      </c>
      <c r="F52" s="9">
        <v>-20334</v>
      </c>
      <c r="G52" s="9">
        <v>0</v>
      </c>
      <c r="H52" s="9">
        <v>-106942</v>
      </c>
      <c r="I52" s="9">
        <v>1432127</v>
      </c>
      <c r="J52" s="9">
        <v>895901</v>
      </c>
      <c r="K52" s="9">
        <v>460741</v>
      </c>
      <c r="L52" s="9">
        <v>-69905</v>
      </c>
      <c r="M52" s="9">
        <v>-4025</v>
      </c>
      <c r="N52" s="9">
        <v>1555</v>
      </c>
      <c r="O52" s="9">
        <f t="shared" si="2"/>
        <v>1464570.34795764</v>
      </c>
      <c r="P52" s="9">
        <f t="shared" si="2"/>
        <v>953425.11346444779</v>
      </c>
      <c r="Q52" s="9">
        <f t="shared" si="2"/>
        <v>642170.95310136152</v>
      </c>
      <c r="R52" s="9">
        <f t="shared" si="1"/>
        <v>-30762.481089258697</v>
      </c>
      <c r="S52" s="9">
        <f t="shared" si="1"/>
        <v>0</v>
      </c>
      <c r="T52" s="9">
        <f t="shared" si="1"/>
        <v>-161788.19969742812</v>
      </c>
      <c r="U52" s="9">
        <f t="shared" si="1"/>
        <v>2166606.656580938</v>
      </c>
      <c r="V52" s="9">
        <f t="shared" si="1"/>
        <v>1355372.163388805</v>
      </c>
      <c r="W52" s="9">
        <f t="shared" si="1"/>
        <v>697036.30862329807</v>
      </c>
      <c r="X52" s="9">
        <f t="shared" si="1"/>
        <v>-105756.42965204235</v>
      </c>
      <c r="Y52" s="9">
        <f t="shared" si="1"/>
        <v>-6089.2586989409983</v>
      </c>
      <c r="Z52" s="9">
        <f t="shared" si="1"/>
        <v>2352.4962178517399</v>
      </c>
    </row>
    <row r="53" spans="1:26">
      <c r="A53" s="6" t="s">
        <v>218</v>
      </c>
      <c r="B53" s="8">
        <v>653</v>
      </c>
      <c r="C53" s="8">
        <v>925130</v>
      </c>
      <c r="D53" s="8">
        <v>523927</v>
      </c>
      <c r="E53" s="8">
        <v>365368</v>
      </c>
      <c r="F53" s="8">
        <v>-651</v>
      </c>
      <c r="G53" s="8"/>
      <c r="H53" s="8">
        <v>35184</v>
      </c>
      <c r="I53" s="8">
        <v>1153677</v>
      </c>
      <c r="J53" s="8">
        <v>688460</v>
      </c>
      <c r="K53" s="8">
        <v>448676</v>
      </c>
      <c r="L53" s="8">
        <v>-31903</v>
      </c>
      <c r="M53" s="8">
        <v>2371</v>
      </c>
      <c r="N53" s="8">
        <v>-12991</v>
      </c>
      <c r="O53" s="8">
        <f t="shared" si="2"/>
        <v>1416738.1316998468</v>
      </c>
      <c r="P53" s="8">
        <f t="shared" si="2"/>
        <v>802338.43797856045</v>
      </c>
      <c r="Q53" s="8">
        <f t="shared" si="2"/>
        <v>559522.20520673809</v>
      </c>
      <c r="R53" s="8">
        <f t="shared" si="1"/>
        <v>-996.93721286370601</v>
      </c>
      <c r="S53" s="8">
        <f t="shared" si="1"/>
        <v>0</v>
      </c>
      <c r="T53" s="8">
        <f t="shared" si="1"/>
        <v>53880.551301684536</v>
      </c>
      <c r="U53" s="8">
        <f t="shared" si="1"/>
        <v>1766733.5375191423</v>
      </c>
      <c r="V53" s="8">
        <f t="shared" si="1"/>
        <v>1054303.2159264931</v>
      </c>
      <c r="W53" s="8">
        <f t="shared" si="1"/>
        <v>687099.5405819295</v>
      </c>
      <c r="X53" s="8">
        <f t="shared" si="1"/>
        <v>-48856.049004594184</v>
      </c>
      <c r="Y53" s="8">
        <f t="shared" si="1"/>
        <v>3630.9341500765695</v>
      </c>
      <c r="Z53" s="8">
        <f t="shared" si="1"/>
        <v>-19894.333843797856</v>
      </c>
    </row>
    <row r="54" spans="1:26">
      <c r="A54" t="s">
        <v>1162</v>
      </c>
      <c r="B54" s="9">
        <v>592</v>
      </c>
      <c r="C54" s="9">
        <v>991881</v>
      </c>
      <c r="D54" s="9">
        <v>463613</v>
      </c>
      <c r="E54" s="9">
        <v>428437</v>
      </c>
      <c r="F54" s="9">
        <v>-75775</v>
      </c>
      <c r="G54" s="9">
        <v>0</v>
      </c>
      <c r="H54" s="9">
        <v>24056</v>
      </c>
      <c r="I54" s="9">
        <v>1271411</v>
      </c>
      <c r="J54" s="9">
        <v>632005</v>
      </c>
      <c r="K54" s="9">
        <v>485135</v>
      </c>
      <c r="L54" s="9">
        <v>-91875</v>
      </c>
      <c r="M54" s="9">
        <v>0</v>
      </c>
      <c r="N54" s="9">
        <v>62396</v>
      </c>
      <c r="O54" s="9">
        <f t="shared" si="2"/>
        <v>1675474.6621621621</v>
      </c>
      <c r="P54" s="9">
        <f t="shared" si="2"/>
        <v>783130.06756756757</v>
      </c>
      <c r="Q54" s="9">
        <f t="shared" si="2"/>
        <v>723711.14864864864</v>
      </c>
      <c r="R54" s="9">
        <f t="shared" si="1"/>
        <v>-127998.31081081081</v>
      </c>
      <c r="S54" s="9">
        <f t="shared" si="1"/>
        <v>0</v>
      </c>
      <c r="T54" s="9">
        <f t="shared" si="1"/>
        <v>40635.13513513514</v>
      </c>
      <c r="U54" s="9">
        <f t="shared" si="1"/>
        <v>2147653.7162162163</v>
      </c>
      <c r="V54" s="9">
        <f t="shared" si="1"/>
        <v>1067576.0135135136</v>
      </c>
      <c r="W54" s="9">
        <f t="shared" si="1"/>
        <v>819484.79729729728</v>
      </c>
      <c r="X54" s="9">
        <f t="shared" si="1"/>
        <v>-155194.25675675675</v>
      </c>
      <c r="Y54" s="9">
        <f t="shared" si="1"/>
        <v>0</v>
      </c>
      <c r="Z54" s="9">
        <f t="shared" si="1"/>
        <v>105398.64864864864</v>
      </c>
    </row>
    <row r="55" spans="1:26">
      <c r="A55" s="6" t="s">
        <v>219</v>
      </c>
      <c r="B55" s="8">
        <v>577</v>
      </c>
      <c r="C55" s="8">
        <v>1036566</v>
      </c>
      <c r="D55" s="8">
        <v>388954</v>
      </c>
      <c r="E55" s="8">
        <v>527384</v>
      </c>
      <c r="F55" s="8">
        <v>-11070</v>
      </c>
      <c r="G55" s="8"/>
      <c r="H55" s="8">
        <v>109158</v>
      </c>
      <c r="I55" s="8">
        <v>1091526</v>
      </c>
      <c r="J55" s="8">
        <v>388954</v>
      </c>
      <c r="K55" s="8">
        <v>551333</v>
      </c>
      <c r="L55" s="8">
        <v>-35119</v>
      </c>
      <c r="M55" s="8">
        <v>-789</v>
      </c>
      <c r="N55" s="8">
        <v>115331</v>
      </c>
      <c r="O55" s="8">
        <f t="shared" si="2"/>
        <v>1796474.8700173311</v>
      </c>
      <c r="P55" s="8">
        <f t="shared" si="2"/>
        <v>674097.05372616986</v>
      </c>
      <c r="Q55" s="8">
        <f t="shared" si="2"/>
        <v>914010.39861351822</v>
      </c>
      <c r="R55" s="8">
        <f t="shared" si="1"/>
        <v>-19185.441941074521</v>
      </c>
      <c r="S55" s="8">
        <f t="shared" si="1"/>
        <v>0</v>
      </c>
      <c r="T55" s="8">
        <f t="shared" si="1"/>
        <v>189181.97573656845</v>
      </c>
      <c r="U55" s="8">
        <f t="shared" si="1"/>
        <v>1891726.1698440209</v>
      </c>
      <c r="V55" s="8">
        <f t="shared" si="1"/>
        <v>674097.05372616986</v>
      </c>
      <c r="W55" s="8">
        <f t="shared" si="1"/>
        <v>955516.46447140374</v>
      </c>
      <c r="X55" s="8">
        <f t="shared" si="1"/>
        <v>-60864.818024263426</v>
      </c>
      <c r="Y55" s="8">
        <f t="shared" si="1"/>
        <v>-1367.4176776429808</v>
      </c>
      <c r="Z55" s="8">
        <f t="shared" si="1"/>
        <v>199880.41594454073</v>
      </c>
    </row>
    <row r="56" spans="1:26">
      <c r="A56" t="s">
        <v>220</v>
      </c>
      <c r="B56" s="9">
        <v>535</v>
      </c>
      <c r="C56" s="9">
        <v>1320755</v>
      </c>
      <c r="D56" s="9">
        <v>584276</v>
      </c>
      <c r="E56" s="9">
        <v>635045</v>
      </c>
      <c r="F56" s="9">
        <v>-49362</v>
      </c>
      <c r="G56" s="9"/>
      <c r="H56" s="9">
        <v>52072</v>
      </c>
      <c r="I56" s="9">
        <v>1517801</v>
      </c>
      <c r="J56" s="9">
        <v>618428</v>
      </c>
      <c r="K56" s="9">
        <v>730976</v>
      </c>
      <c r="L56" s="9">
        <v>-91501</v>
      </c>
      <c r="M56" s="9"/>
      <c r="N56" s="9">
        <v>76896</v>
      </c>
      <c r="O56" s="9">
        <f t="shared" si="2"/>
        <v>2468700.934579439</v>
      </c>
      <c r="P56" s="9">
        <f t="shared" si="2"/>
        <v>1092104.6728971961</v>
      </c>
      <c r="Q56" s="9">
        <f t="shared" si="2"/>
        <v>1187000</v>
      </c>
      <c r="R56" s="9">
        <f t="shared" si="1"/>
        <v>-92265.420560747662</v>
      </c>
      <c r="S56" s="9">
        <f t="shared" si="1"/>
        <v>0</v>
      </c>
      <c r="T56" s="9">
        <f t="shared" si="1"/>
        <v>97330.841121495323</v>
      </c>
      <c r="U56" s="9">
        <f t="shared" si="1"/>
        <v>2837011.2149532712</v>
      </c>
      <c r="V56" s="9">
        <f t="shared" si="1"/>
        <v>1155940.1869158878</v>
      </c>
      <c r="W56" s="9">
        <f t="shared" si="1"/>
        <v>1366310.2803738317</v>
      </c>
      <c r="X56" s="9">
        <f t="shared" si="1"/>
        <v>-171029.90654205607</v>
      </c>
      <c r="Y56" s="9">
        <f t="shared" si="1"/>
        <v>0</v>
      </c>
      <c r="Z56" s="9">
        <f t="shared" si="1"/>
        <v>143730.84112149532</v>
      </c>
    </row>
    <row r="57" spans="1:26">
      <c r="A57" s="6" t="s">
        <v>222</v>
      </c>
      <c r="B57" s="8">
        <v>485</v>
      </c>
      <c r="C57" s="8">
        <v>644959</v>
      </c>
      <c r="D57" s="8">
        <v>324841</v>
      </c>
      <c r="E57" s="8">
        <v>209100</v>
      </c>
      <c r="F57" s="8">
        <v>7249</v>
      </c>
      <c r="G57" s="8">
        <v>0</v>
      </c>
      <c r="H57" s="8">
        <v>118267</v>
      </c>
      <c r="I57" s="8">
        <v>649743</v>
      </c>
      <c r="J57" s="8">
        <v>324841</v>
      </c>
      <c r="K57" s="8">
        <v>225321</v>
      </c>
      <c r="L57" s="8">
        <v>-2993</v>
      </c>
      <c r="M57" s="8">
        <v>0</v>
      </c>
      <c r="N57" s="8">
        <v>96588</v>
      </c>
      <c r="O57" s="8">
        <f t="shared" si="2"/>
        <v>1329812.3711340206</v>
      </c>
      <c r="P57" s="8">
        <f t="shared" si="2"/>
        <v>669775.25773195876</v>
      </c>
      <c r="Q57" s="8">
        <f t="shared" si="2"/>
        <v>431134.02061855671</v>
      </c>
      <c r="R57" s="8">
        <f t="shared" si="1"/>
        <v>14946.391752577319</v>
      </c>
      <c r="S57" s="8">
        <f t="shared" si="1"/>
        <v>0</v>
      </c>
      <c r="T57" s="8">
        <f t="shared" si="1"/>
        <v>243849.48453608248</v>
      </c>
      <c r="U57" s="8">
        <f t="shared" si="1"/>
        <v>1339676.2886597938</v>
      </c>
      <c r="V57" s="8">
        <f t="shared" si="1"/>
        <v>669775.25773195876</v>
      </c>
      <c r="W57" s="8">
        <f t="shared" si="1"/>
        <v>464579.381443299</v>
      </c>
      <c r="X57" s="8">
        <f t="shared" si="1"/>
        <v>-6171.1340206185569</v>
      </c>
      <c r="Y57" s="8">
        <f t="shared" si="1"/>
        <v>0</v>
      </c>
      <c r="Z57" s="8">
        <f t="shared" si="1"/>
        <v>199150.51546391752</v>
      </c>
    </row>
    <row r="58" spans="1:26">
      <c r="A58" t="s">
        <v>221</v>
      </c>
      <c r="B58" s="9">
        <v>484</v>
      </c>
      <c r="C58" s="9">
        <v>667390</v>
      </c>
      <c r="D58" s="9">
        <v>346870</v>
      </c>
      <c r="E58" s="9">
        <v>381294</v>
      </c>
      <c r="F58" s="9">
        <v>8067</v>
      </c>
      <c r="G58" s="9"/>
      <c r="H58" s="9">
        <v>-52707</v>
      </c>
      <c r="I58" s="9">
        <v>792135</v>
      </c>
      <c r="J58" s="9">
        <v>368612</v>
      </c>
      <c r="K58" s="9">
        <v>418930</v>
      </c>
      <c r="L58" s="9">
        <v>-3964</v>
      </c>
      <c r="M58" s="9"/>
      <c r="N58" s="9">
        <v>629</v>
      </c>
      <c r="O58" s="9">
        <f t="shared" si="2"/>
        <v>1378904.9586776861</v>
      </c>
      <c r="P58" s="9">
        <f t="shared" si="2"/>
        <v>716673.55371900823</v>
      </c>
      <c r="Q58" s="9">
        <f t="shared" si="2"/>
        <v>787797.52066115697</v>
      </c>
      <c r="R58" s="9">
        <f t="shared" si="1"/>
        <v>16667.355371900827</v>
      </c>
      <c r="S58" s="9">
        <f t="shared" si="1"/>
        <v>0</v>
      </c>
      <c r="T58" s="9">
        <f t="shared" si="1"/>
        <v>-108898.76033057852</v>
      </c>
      <c r="U58" s="9">
        <f t="shared" ref="U58:Z72" si="3">(I58/$B58)*1000</f>
        <v>1636642.561983471</v>
      </c>
      <c r="V58" s="9">
        <f t="shared" si="3"/>
        <v>761595.04132231406</v>
      </c>
      <c r="W58" s="9">
        <f t="shared" si="3"/>
        <v>865557.85123966937</v>
      </c>
      <c r="X58" s="9">
        <f t="shared" si="3"/>
        <v>-8190.0826446280989</v>
      </c>
      <c r="Y58" s="9">
        <f t="shared" si="3"/>
        <v>0</v>
      </c>
      <c r="Z58" s="9">
        <f t="shared" si="3"/>
        <v>1299.5867768595042</v>
      </c>
    </row>
    <row r="59" spans="1:26">
      <c r="A59" s="6" t="s">
        <v>223</v>
      </c>
      <c r="B59" s="8">
        <v>428</v>
      </c>
      <c r="C59" s="8">
        <v>824460</v>
      </c>
      <c r="D59" s="8">
        <v>435906</v>
      </c>
      <c r="E59" s="8">
        <v>299980</v>
      </c>
      <c r="F59" s="8">
        <v>-67160</v>
      </c>
      <c r="G59" s="8"/>
      <c r="H59" s="8">
        <v>21414</v>
      </c>
      <c r="I59" s="8">
        <v>878385</v>
      </c>
      <c r="J59" s="8">
        <v>450672</v>
      </c>
      <c r="K59" s="8">
        <v>335278</v>
      </c>
      <c r="L59" s="8">
        <v>-86613</v>
      </c>
      <c r="M59" s="8">
        <v>2795</v>
      </c>
      <c r="N59" s="8">
        <v>8617</v>
      </c>
      <c r="O59" s="8">
        <f t="shared" si="2"/>
        <v>1926308.4112149533</v>
      </c>
      <c r="P59" s="8">
        <f t="shared" si="2"/>
        <v>1018471.9626168224</v>
      </c>
      <c r="Q59" s="8">
        <f t="shared" si="2"/>
        <v>700887.85046728968</v>
      </c>
      <c r="R59" s="8">
        <f t="shared" si="2"/>
        <v>-156915.88785046729</v>
      </c>
      <c r="S59" s="8">
        <f t="shared" si="2"/>
        <v>0</v>
      </c>
      <c r="T59" s="8">
        <f t="shared" si="2"/>
        <v>50032.710280373831</v>
      </c>
      <c r="U59" s="8">
        <f t="shared" si="3"/>
        <v>2052301.4018691587</v>
      </c>
      <c r="V59" s="8">
        <f t="shared" si="3"/>
        <v>1052971.9626168224</v>
      </c>
      <c r="W59" s="8">
        <f t="shared" si="3"/>
        <v>783359.81308411213</v>
      </c>
      <c r="X59" s="8">
        <f t="shared" si="3"/>
        <v>-202366.82242990655</v>
      </c>
      <c r="Y59" s="8">
        <f t="shared" si="3"/>
        <v>6530.3738317757006</v>
      </c>
      <c r="Z59" s="8">
        <f t="shared" si="3"/>
        <v>20133.17757009346</v>
      </c>
    </row>
    <row r="60" spans="1:26">
      <c r="A60" t="s">
        <v>224</v>
      </c>
      <c r="B60" s="9">
        <v>379</v>
      </c>
      <c r="C60" s="9">
        <v>514951</v>
      </c>
      <c r="D60" s="9">
        <v>319001</v>
      </c>
      <c r="E60" s="9">
        <v>207607</v>
      </c>
      <c r="F60" s="9">
        <v>-928</v>
      </c>
      <c r="G60" s="9">
        <v>0</v>
      </c>
      <c r="H60" s="9">
        <v>-12585</v>
      </c>
      <c r="I60" s="9">
        <v>716238</v>
      </c>
      <c r="J60" s="9">
        <v>482081</v>
      </c>
      <c r="K60" s="9">
        <v>237591</v>
      </c>
      <c r="L60" s="9">
        <v>-13591</v>
      </c>
      <c r="M60" s="9">
        <v>0</v>
      </c>
      <c r="N60" s="9">
        <v>-17025</v>
      </c>
      <c r="O60" s="9">
        <f t="shared" si="2"/>
        <v>1358709.7625329816</v>
      </c>
      <c r="P60" s="9">
        <f t="shared" si="2"/>
        <v>841691.29287598946</v>
      </c>
      <c r="Q60" s="9">
        <f t="shared" si="2"/>
        <v>547775.72559366748</v>
      </c>
      <c r="R60" s="9">
        <f t="shared" si="2"/>
        <v>-2448.5488126649075</v>
      </c>
      <c r="S60" s="9">
        <f t="shared" si="2"/>
        <v>0</v>
      </c>
      <c r="T60" s="9">
        <f t="shared" si="2"/>
        <v>-33205.804749340365</v>
      </c>
      <c r="U60" s="9">
        <f t="shared" si="3"/>
        <v>1889810.0263852244</v>
      </c>
      <c r="V60" s="9">
        <f t="shared" si="3"/>
        <v>1271981.530343008</v>
      </c>
      <c r="W60" s="9">
        <f t="shared" si="3"/>
        <v>626889.1820580475</v>
      </c>
      <c r="X60" s="9">
        <f t="shared" si="3"/>
        <v>-35860.158311345651</v>
      </c>
      <c r="Y60" s="9">
        <f t="shared" si="3"/>
        <v>0</v>
      </c>
      <c r="Z60" s="9">
        <f t="shared" si="3"/>
        <v>-44920.844327176783</v>
      </c>
    </row>
    <row r="61" spans="1:26">
      <c r="A61" s="6" t="s">
        <v>225</v>
      </c>
      <c r="B61" s="8">
        <v>295</v>
      </c>
      <c r="C61" s="8">
        <v>452638</v>
      </c>
      <c r="D61" s="8">
        <v>197392</v>
      </c>
      <c r="E61" s="8">
        <v>250678</v>
      </c>
      <c r="F61" s="8">
        <v>-426</v>
      </c>
      <c r="G61" s="8">
        <v>0</v>
      </c>
      <c r="H61" s="8">
        <v>4142</v>
      </c>
      <c r="I61" s="8">
        <v>480013</v>
      </c>
      <c r="J61" s="8">
        <v>202652</v>
      </c>
      <c r="K61" s="8">
        <v>266586</v>
      </c>
      <c r="L61" s="8">
        <v>-5710</v>
      </c>
      <c r="M61" s="8">
        <v>0</v>
      </c>
      <c r="N61" s="8">
        <v>5065</v>
      </c>
      <c r="O61" s="8">
        <f t="shared" si="2"/>
        <v>1534366.1016949152</v>
      </c>
      <c r="P61" s="8">
        <f t="shared" si="2"/>
        <v>669125.42372881353</v>
      </c>
      <c r="Q61" s="8">
        <f t="shared" si="2"/>
        <v>849755.93220338982</v>
      </c>
      <c r="R61" s="8">
        <f t="shared" si="2"/>
        <v>-1444.0677966101696</v>
      </c>
      <c r="S61" s="8">
        <f t="shared" si="2"/>
        <v>0</v>
      </c>
      <c r="T61" s="8">
        <f t="shared" si="2"/>
        <v>14040.677966101695</v>
      </c>
      <c r="U61" s="8">
        <f t="shared" si="3"/>
        <v>1627162.7118644067</v>
      </c>
      <c r="V61" s="8">
        <f t="shared" si="3"/>
        <v>686955.93220338982</v>
      </c>
      <c r="W61" s="8">
        <f t="shared" si="3"/>
        <v>903681.35593220335</v>
      </c>
      <c r="X61" s="8">
        <f t="shared" si="3"/>
        <v>-19355.932203389832</v>
      </c>
      <c r="Y61" s="8">
        <f t="shared" si="3"/>
        <v>0</v>
      </c>
      <c r="Z61" s="8">
        <f t="shared" si="3"/>
        <v>17169.491525423731</v>
      </c>
    </row>
    <row r="62" spans="1:26">
      <c r="A62" t="s">
        <v>227</v>
      </c>
      <c r="B62" s="9">
        <v>285</v>
      </c>
      <c r="C62" s="9">
        <v>305782.90000000002</v>
      </c>
      <c r="D62" s="9">
        <v>69486.399999999994</v>
      </c>
      <c r="E62" s="9">
        <v>234793.1</v>
      </c>
      <c r="F62" s="9">
        <v>-10198.299999999999</v>
      </c>
      <c r="G62" s="9"/>
      <c r="H62" s="9">
        <v>-8694.899999999976</v>
      </c>
      <c r="I62" s="9">
        <v>424063.80000000005</v>
      </c>
      <c r="J62" s="9">
        <v>88260.1</v>
      </c>
      <c r="K62" s="9">
        <v>300025.60000000003</v>
      </c>
      <c r="L62" s="9">
        <v>-55678.9</v>
      </c>
      <c r="M62" s="9"/>
      <c r="N62" s="9">
        <v>-19900.799999999967</v>
      </c>
      <c r="O62" s="9">
        <f t="shared" si="2"/>
        <v>1072922.456140351</v>
      </c>
      <c r="P62" s="9">
        <f t="shared" si="2"/>
        <v>243811.92982456138</v>
      </c>
      <c r="Q62" s="9">
        <f t="shared" si="2"/>
        <v>823835.43859649124</v>
      </c>
      <c r="R62" s="9">
        <f t="shared" si="2"/>
        <v>-35783.508771929824</v>
      </c>
      <c r="S62" s="9">
        <f t="shared" si="2"/>
        <v>0</v>
      </c>
      <c r="T62" s="9">
        <f t="shared" si="2"/>
        <v>-30508.421052631493</v>
      </c>
      <c r="U62" s="9">
        <f t="shared" si="3"/>
        <v>1487943.1578947369</v>
      </c>
      <c r="V62" s="9">
        <f t="shared" si="3"/>
        <v>309684.56140350876</v>
      </c>
      <c r="W62" s="9">
        <f t="shared" si="3"/>
        <v>1052721.4035087721</v>
      </c>
      <c r="X62" s="9">
        <f t="shared" si="3"/>
        <v>-195364.56140350879</v>
      </c>
      <c r="Y62" s="9">
        <f t="shared" si="3"/>
        <v>0</v>
      </c>
      <c r="Z62" s="9">
        <f t="shared" si="3"/>
        <v>-69827.36842105251</v>
      </c>
    </row>
    <row r="63" spans="1:26">
      <c r="A63" s="6" t="s">
        <v>226</v>
      </c>
      <c r="B63" s="8">
        <v>268</v>
      </c>
      <c r="C63" s="8">
        <v>382682</v>
      </c>
      <c r="D63" s="8">
        <v>251910</v>
      </c>
      <c r="E63" s="8">
        <v>215418</v>
      </c>
      <c r="F63" s="8">
        <v>-24975</v>
      </c>
      <c r="G63" s="8">
        <v>0</v>
      </c>
      <c r="H63" s="8">
        <v>-109621</v>
      </c>
      <c r="I63" s="8">
        <v>458593</v>
      </c>
      <c r="J63" s="8">
        <v>274595</v>
      </c>
      <c r="K63" s="8">
        <v>243481</v>
      </c>
      <c r="L63" s="8">
        <v>-39535</v>
      </c>
      <c r="M63" s="8">
        <v>0</v>
      </c>
      <c r="N63" s="8">
        <v>-99018</v>
      </c>
      <c r="O63" s="8">
        <f t="shared" ref="O63:T72" si="4">(C63/$B63)*1000</f>
        <v>1427917.9104477612</v>
      </c>
      <c r="P63" s="8">
        <f t="shared" si="4"/>
        <v>939962.68656716414</v>
      </c>
      <c r="Q63" s="8">
        <f t="shared" si="4"/>
        <v>803798.50746268651</v>
      </c>
      <c r="R63" s="8">
        <f t="shared" si="4"/>
        <v>-93190.298507462692</v>
      </c>
      <c r="S63" s="8">
        <f t="shared" si="4"/>
        <v>0</v>
      </c>
      <c r="T63" s="8">
        <f t="shared" si="4"/>
        <v>-409033.58208955225</v>
      </c>
      <c r="U63" s="8">
        <f t="shared" si="3"/>
        <v>1711167.9104477612</v>
      </c>
      <c r="V63" s="8">
        <f t="shared" si="3"/>
        <v>1024608.208955224</v>
      </c>
      <c r="W63" s="8">
        <f t="shared" si="3"/>
        <v>908511.19402985077</v>
      </c>
      <c r="X63" s="8">
        <f t="shared" si="3"/>
        <v>-147518.65671641793</v>
      </c>
      <c r="Y63" s="8">
        <f t="shared" si="3"/>
        <v>0</v>
      </c>
      <c r="Z63" s="8">
        <f t="shared" si="3"/>
        <v>-369470.14925373136</v>
      </c>
    </row>
    <row r="64" spans="1:26">
      <c r="A64" t="s">
        <v>228</v>
      </c>
      <c r="B64" s="9">
        <v>242</v>
      </c>
      <c r="C64" s="9">
        <v>599901</v>
      </c>
      <c r="D64" s="9">
        <v>278726</v>
      </c>
      <c r="E64" s="9">
        <v>269374</v>
      </c>
      <c r="F64" s="9">
        <v>-3215</v>
      </c>
      <c r="G64" s="9">
        <v>13319</v>
      </c>
      <c r="H64" s="9">
        <v>61905</v>
      </c>
      <c r="I64" s="9">
        <v>834244</v>
      </c>
      <c r="J64" s="9">
        <v>442446</v>
      </c>
      <c r="K64" s="9">
        <v>313022</v>
      </c>
      <c r="L64" s="9">
        <v>-9789</v>
      </c>
      <c r="M64" s="9">
        <v>13319</v>
      </c>
      <c r="N64" s="9">
        <v>82306</v>
      </c>
      <c r="O64" s="9">
        <f t="shared" si="4"/>
        <v>2478929.7520661158</v>
      </c>
      <c r="P64" s="9">
        <f t="shared" si="4"/>
        <v>1151760.3305785123</v>
      </c>
      <c r="Q64" s="9">
        <f t="shared" si="4"/>
        <v>1113115.7024793387</v>
      </c>
      <c r="R64" s="9">
        <f t="shared" si="4"/>
        <v>-13285.123966942148</v>
      </c>
      <c r="S64" s="9">
        <f t="shared" si="4"/>
        <v>55037.190082644629</v>
      </c>
      <c r="T64" s="9">
        <f t="shared" si="4"/>
        <v>255805.78512396695</v>
      </c>
      <c r="U64" s="9">
        <f t="shared" si="3"/>
        <v>3447289.2561983471</v>
      </c>
      <c r="V64" s="9">
        <f t="shared" si="3"/>
        <v>1828289.2561983471</v>
      </c>
      <c r="W64" s="9">
        <f t="shared" si="3"/>
        <v>1293479.3388429752</v>
      </c>
      <c r="X64" s="9">
        <f t="shared" si="3"/>
        <v>-40450.413223140495</v>
      </c>
      <c r="Y64" s="9">
        <f t="shared" si="3"/>
        <v>55037.190082644629</v>
      </c>
      <c r="Z64" s="9">
        <f t="shared" si="3"/>
        <v>340107.4380165289</v>
      </c>
    </row>
    <row r="65" spans="1:26">
      <c r="A65" s="6" t="s">
        <v>229</v>
      </c>
      <c r="B65" s="8">
        <v>235</v>
      </c>
      <c r="C65" s="8">
        <v>330372</v>
      </c>
      <c r="D65" s="8">
        <v>159339</v>
      </c>
      <c r="E65" s="8">
        <v>148268</v>
      </c>
      <c r="F65" s="8">
        <v>2003</v>
      </c>
      <c r="G65" s="8">
        <v>0</v>
      </c>
      <c r="H65" s="8">
        <v>24768</v>
      </c>
      <c r="I65" s="8">
        <v>366115</v>
      </c>
      <c r="J65" s="8">
        <v>164082</v>
      </c>
      <c r="K65" s="8">
        <v>159225</v>
      </c>
      <c r="L65" s="8">
        <v>2293</v>
      </c>
      <c r="M65" s="8">
        <v>0</v>
      </c>
      <c r="N65" s="8">
        <v>45101</v>
      </c>
      <c r="O65" s="8">
        <f t="shared" si="4"/>
        <v>1405838.2978723405</v>
      </c>
      <c r="P65" s="8">
        <f t="shared" si="4"/>
        <v>678038.29787234042</v>
      </c>
      <c r="Q65" s="8">
        <f t="shared" si="4"/>
        <v>630927.65957446804</v>
      </c>
      <c r="R65" s="8">
        <f t="shared" si="4"/>
        <v>8523.4042553191484</v>
      </c>
      <c r="S65" s="8">
        <f t="shared" si="4"/>
        <v>0</v>
      </c>
      <c r="T65" s="8">
        <f t="shared" si="4"/>
        <v>105395.74468085107</v>
      </c>
      <c r="U65" s="8">
        <f t="shared" si="3"/>
        <v>1557936.1702127659</v>
      </c>
      <c r="V65" s="8">
        <f t="shared" si="3"/>
        <v>698221.27659574477</v>
      </c>
      <c r="W65" s="8">
        <f t="shared" si="3"/>
        <v>677553.19148936169</v>
      </c>
      <c r="X65" s="8">
        <f t="shared" si="3"/>
        <v>9757.4468085106382</v>
      </c>
      <c r="Y65" s="8">
        <f t="shared" si="3"/>
        <v>0</v>
      </c>
      <c r="Z65" s="8">
        <f t="shared" si="3"/>
        <v>191919.14893617021</v>
      </c>
    </row>
    <row r="66" spans="1:26">
      <c r="A66" t="s">
        <v>231</v>
      </c>
      <c r="B66" s="9">
        <v>116</v>
      </c>
      <c r="C66" s="9">
        <v>161295</v>
      </c>
      <c r="D66" s="9">
        <v>84231</v>
      </c>
      <c r="E66" s="9">
        <v>71748</v>
      </c>
      <c r="F66" s="9">
        <v>10295</v>
      </c>
      <c r="G66" s="9"/>
      <c r="H66" s="9">
        <v>15611</v>
      </c>
      <c r="I66" s="9">
        <v>192456</v>
      </c>
      <c r="J66" s="9">
        <v>88566</v>
      </c>
      <c r="K66" s="9">
        <v>87406</v>
      </c>
      <c r="L66" s="9">
        <v>-387</v>
      </c>
      <c r="M66" s="9">
        <v>-4444</v>
      </c>
      <c r="N66" s="9">
        <v>11653</v>
      </c>
      <c r="O66" s="9">
        <f t="shared" si="4"/>
        <v>1390474.1379310344</v>
      </c>
      <c r="P66" s="9">
        <f t="shared" si="4"/>
        <v>726129.31034482759</v>
      </c>
      <c r="Q66" s="9">
        <f t="shared" si="4"/>
        <v>618517.24137931038</v>
      </c>
      <c r="R66" s="9">
        <f t="shared" si="4"/>
        <v>88750</v>
      </c>
      <c r="S66" s="9">
        <f t="shared" si="4"/>
        <v>0</v>
      </c>
      <c r="T66" s="9">
        <f t="shared" si="4"/>
        <v>134577.58620689655</v>
      </c>
      <c r="U66" s="9">
        <f t="shared" si="3"/>
        <v>1659103.448275862</v>
      </c>
      <c r="V66" s="9">
        <f t="shared" si="3"/>
        <v>763500</v>
      </c>
      <c r="W66" s="9">
        <f t="shared" si="3"/>
        <v>753500</v>
      </c>
      <c r="X66" s="9">
        <f t="shared" si="3"/>
        <v>-3336.2068965517242</v>
      </c>
      <c r="Y66" s="9">
        <f t="shared" si="3"/>
        <v>-38310.344827586203</v>
      </c>
      <c r="Z66" s="9">
        <f t="shared" si="3"/>
        <v>100456.89655172414</v>
      </c>
    </row>
    <row r="67" spans="1:26">
      <c r="A67" s="6" t="s">
        <v>230</v>
      </c>
      <c r="B67" s="8">
        <v>114</v>
      </c>
      <c r="C67" s="8">
        <v>181104</v>
      </c>
      <c r="D67" s="8">
        <v>92738</v>
      </c>
      <c r="E67" s="8">
        <v>76371</v>
      </c>
      <c r="F67" s="8">
        <v>10740</v>
      </c>
      <c r="G67" s="8">
        <v>0</v>
      </c>
      <c r="H67" s="8">
        <v>22735</v>
      </c>
      <c r="I67" s="8">
        <v>183602</v>
      </c>
      <c r="J67" s="8">
        <v>92738</v>
      </c>
      <c r="K67" s="8">
        <v>78373</v>
      </c>
      <c r="L67" s="8">
        <v>2288</v>
      </c>
      <c r="M67" s="8">
        <v>0</v>
      </c>
      <c r="N67" s="8">
        <v>14779</v>
      </c>
      <c r="O67" s="8">
        <f t="shared" si="4"/>
        <v>1588631.5789473683</v>
      </c>
      <c r="P67" s="8">
        <f t="shared" si="4"/>
        <v>813491.22807017551</v>
      </c>
      <c r="Q67" s="8">
        <f t="shared" si="4"/>
        <v>669921.05263157899</v>
      </c>
      <c r="R67" s="8">
        <f t="shared" si="4"/>
        <v>94210.526315789481</v>
      </c>
      <c r="S67" s="8">
        <f t="shared" si="4"/>
        <v>0</v>
      </c>
      <c r="T67" s="8">
        <f t="shared" si="4"/>
        <v>199429.82456140351</v>
      </c>
      <c r="U67" s="8">
        <f t="shared" si="3"/>
        <v>1610543.8596491229</v>
      </c>
      <c r="V67" s="8">
        <f t="shared" si="3"/>
        <v>813491.22807017551</v>
      </c>
      <c r="W67" s="8">
        <f t="shared" si="3"/>
        <v>687482.4561403509</v>
      </c>
      <c r="X67" s="8">
        <f t="shared" si="3"/>
        <v>20070.175438596489</v>
      </c>
      <c r="Y67" s="8">
        <f t="shared" si="3"/>
        <v>0</v>
      </c>
      <c r="Z67" s="8">
        <f t="shared" si="3"/>
        <v>129640.35087719299</v>
      </c>
    </row>
    <row r="68" spans="1:26">
      <c r="A68" t="s">
        <v>232</v>
      </c>
      <c r="B68" s="9">
        <v>96</v>
      </c>
      <c r="C68" s="9">
        <v>235594</v>
      </c>
      <c r="D68" s="9">
        <v>28954</v>
      </c>
      <c r="E68" s="9">
        <v>229377</v>
      </c>
      <c r="F68" s="9">
        <v>7154</v>
      </c>
      <c r="G68" s="9"/>
      <c r="H68" s="9">
        <v>-15583</v>
      </c>
      <c r="I68" s="9">
        <v>252366</v>
      </c>
      <c r="J68" s="9">
        <v>29241</v>
      </c>
      <c r="K68" s="9">
        <v>231114</v>
      </c>
      <c r="L68" s="9">
        <v>4113</v>
      </c>
      <c r="M68" s="9"/>
      <c r="N68" s="9">
        <v>-3876</v>
      </c>
      <c r="O68" s="9">
        <f t="shared" si="4"/>
        <v>2454104.1666666665</v>
      </c>
      <c r="P68" s="9">
        <f t="shared" si="4"/>
        <v>301604.16666666669</v>
      </c>
      <c r="Q68" s="9">
        <f t="shared" si="4"/>
        <v>2389343.75</v>
      </c>
      <c r="R68" s="9">
        <f t="shared" si="4"/>
        <v>74520.833333333328</v>
      </c>
      <c r="S68" s="9">
        <f t="shared" si="4"/>
        <v>0</v>
      </c>
      <c r="T68" s="9">
        <f t="shared" si="4"/>
        <v>-162322.91666666666</v>
      </c>
      <c r="U68" s="9">
        <f t="shared" si="3"/>
        <v>2628812.5</v>
      </c>
      <c r="V68" s="9">
        <f t="shared" si="3"/>
        <v>304593.75</v>
      </c>
      <c r="W68" s="9">
        <f t="shared" si="3"/>
        <v>2407437.5</v>
      </c>
      <c r="X68" s="9">
        <f t="shared" si="3"/>
        <v>42843.75</v>
      </c>
      <c r="Y68" s="9">
        <f t="shared" si="3"/>
        <v>0</v>
      </c>
      <c r="Z68" s="9">
        <f t="shared" si="3"/>
        <v>-40375</v>
      </c>
    </row>
    <row r="69" spans="1:26">
      <c r="A69" s="6" t="s">
        <v>233</v>
      </c>
      <c r="B69" s="8">
        <v>89</v>
      </c>
      <c r="C69" s="8">
        <v>115007</v>
      </c>
      <c r="D69" s="8">
        <v>11696</v>
      </c>
      <c r="E69" s="8">
        <v>107770</v>
      </c>
      <c r="F69" s="8">
        <v>183</v>
      </c>
      <c r="G69" s="8"/>
      <c r="H69" s="8">
        <v>-4276</v>
      </c>
      <c r="I69" s="8">
        <v>117643</v>
      </c>
      <c r="J69" s="8">
        <v>11696</v>
      </c>
      <c r="K69" s="8">
        <v>112316</v>
      </c>
      <c r="L69" s="8">
        <v>-476</v>
      </c>
      <c r="M69" s="8"/>
      <c r="N69" s="8">
        <v>-6845</v>
      </c>
      <c r="O69" s="8">
        <f t="shared" si="4"/>
        <v>1292213.4831460672</v>
      </c>
      <c r="P69" s="8">
        <f t="shared" si="4"/>
        <v>131415.73033707865</v>
      </c>
      <c r="Q69" s="8">
        <f t="shared" si="4"/>
        <v>1210898.8764044943</v>
      </c>
      <c r="R69" s="8">
        <f t="shared" si="4"/>
        <v>2056.1797752808989</v>
      </c>
      <c r="S69" s="8">
        <f t="shared" si="4"/>
        <v>0</v>
      </c>
      <c r="T69" s="8">
        <f t="shared" si="4"/>
        <v>-48044.943820224718</v>
      </c>
      <c r="U69" s="8">
        <f t="shared" si="3"/>
        <v>1321831.4606741574</v>
      </c>
      <c r="V69" s="8">
        <f t="shared" si="3"/>
        <v>131415.73033707865</v>
      </c>
      <c r="W69" s="8">
        <f t="shared" si="3"/>
        <v>1261977.5280898875</v>
      </c>
      <c r="X69" s="8">
        <f t="shared" si="3"/>
        <v>-5348.3146067415728</v>
      </c>
      <c r="Y69" s="8">
        <f t="shared" si="3"/>
        <v>0</v>
      </c>
      <c r="Z69" s="8">
        <f t="shared" si="3"/>
        <v>-76910.112359550563</v>
      </c>
    </row>
    <row r="70" spans="1:26">
      <c r="A70" t="s">
        <v>234</v>
      </c>
      <c r="B70" s="9">
        <v>75</v>
      </c>
      <c r="C70" s="9">
        <v>133256</v>
      </c>
      <c r="D70" s="9">
        <v>18684</v>
      </c>
      <c r="E70" s="9">
        <v>138699</v>
      </c>
      <c r="F70" s="9">
        <v>-484</v>
      </c>
      <c r="G70" s="9"/>
      <c r="H70" s="9">
        <v>-24611</v>
      </c>
      <c r="I70" s="9">
        <v>150704</v>
      </c>
      <c r="J70" s="9">
        <v>21922</v>
      </c>
      <c r="K70" s="9">
        <v>144779</v>
      </c>
      <c r="L70" s="9">
        <v>-5165</v>
      </c>
      <c r="M70" s="9"/>
      <c r="N70" s="9">
        <v>-21162</v>
      </c>
      <c r="O70" s="9">
        <f t="shared" si="4"/>
        <v>1776746.6666666667</v>
      </c>
      <c r="P70" s="9">
        <f t="shared" si="4"/>
        <v>249120</v>
      </c>
      <c r="Q70" s="9">
        <f t="shared" si="4"/>
        <v>1849320</v>
      </c>
      <c r="R70" s="9">
        <f t="shared" si="4"/>
        <v>-6453.333333333333</v>
      </c>
      <c r="S70" s="9">
        <f t="shared" si="4"/>
        <v>0</v>
      </c>
      <c r="T70" s="9">
        <f t="shared" si="4"/>
        <v>-328146.66666666663</v>
      </c>
      <c r="U70" s="9">
        <f t="shared" si="3"/>
        <v>2009386.6666666667</v>
      </c>
      <c r="V70" s="9">
        <f t="shared" si="3"/>
        <v>292293.33333333337</v>
      </c>
      <c r="W70" s="9">
        <f t="shared" si="3"/>
        <v>1930386.6666666667</v>
      </c>
      <c r="X70" s="9">
        <f t="shared" si="3"/>
        <v>-68866.666666666657</v>
      </c>
      <c r="Y70" s="9">
        <f t="shared" si="3"/>
        <v>0</v>
      </c>
      <c r="Z70" s="9">
        <f t="shared" si="3"/>
        <v>-282160</v>
      </c>
    </row>
    <row r="71" spans="1:26">
      <c r="A71" s="6" t="s">
        <v>235</v>
      </c>
      <c r="B71" s="8">
        <v>60</v>
      </c>
      <c r="C71" s="8">
        <v>53555.6</v>
      </c>
      <c r="D71" s="8">
        <v>9922.7999999999993</v>
      </c>
      <c r="E71" s="8">
        <v>33736.799999999996</v>
      </c>
      <c r="F71" s="8">
        <v>1458.6</v>
      </c>
      <c r="G71" s="8">
        <v>-19427.8</v>
      </c>
      <c r="H71" s="8">
        <v>-8073.1999999999989</v>
      </c>
      <c r="I71" s="8">
        <v>53555.6</v>
      </c>
      <c r="J71" s="8">
        <v>9922.7999999999993</v>
      </c>
      <c r="K71" s="8">
        <v>33736.799999999996</v>
      </c>
      <c r="L71" s="8">
        <v>1458.6</v>
      </c>
      <c r="M71" s="8">
        <v>-19427.8</v>
      </c>
      <c r="N71" s="8">
        <v>-8073.1999999999989</v>
      </c>
      <c r="O71" s="8">
        <f t="shared" si="4"/>
        <v>892593.33333333337</v>
      </c>
      <c r="P71" s="8">
        <f t="shared" si="4"/>
        <v>165380</v>
      </c>
      <c r="Q71" s="8">
        <f t="shared" si="4"/>
        <v>562280</v>
      </c>
      <c r="R71" s="8">
        <f t="shared" si="4"/>
        <v>24310</v>
      </c>
      <c r="S71" s="8">
        <f t="shared" si="4"/>
        <v>-323796.66666666669</v>
      </c>
      <c r="T71" s="8">
        <f t="shared" si="4"/>
        <v>-134553.33333333331</v>
      </c>
      <c r="U71" s="8">
        <f t="shared" si="3"/>
        <v>892593.33333333337</v>
      </c>
      <c r="V71" s="8">
        <f t="shared" si="3"/>
        <v>165380</v>
      </c>
      <c r="W71" s="8">
        <f t="shared" si="3"/>
        <v>562280</v>
      </c>
      <c r="X71" s="8">
        <f t="shared" si="3"/>
        <v>24310</v>
      </c>
      <c r="Y71" s="8">
        <f t="shared" si="3"/>
        <v>-323796.66666666669</v>
      </c>
      <c r="Z71" s="8">
        <f t="shared" si="3"/>
        <v>-134553.33333333331</v>
      </c>
    </row>
    <row r="72" spans="1:26">
      <c r="A72" t="s">
        <v>236</v>
      </c>
      <c r="B72" s="9">
        <v>47</v>
      </c>
      <c r="C72" s="9">
        <v>74788</v>
      </c>
      <c r="D72" s="9">
        <v>9094</v>
      </c>
      <c r="E72" s="9">
        <v>53699</v>
      </c>
      <c r="F72" s="9">
        <v>1495</v>
      </c>
      <c r="G72" s="9">
        <v>0</v>
      </c>
      <c r="H72" s="9">
        <v>13490</v>
      </c>
      <c r="I72" s="9">
        <v>84564</v>
      </c>
      <c r="J72" s="9">
        <v>9126</v>
      </c>
      <c r="K72" s="9">
        <v>59958</v>
      </c>
      <c r="L72" s="9">
        <v>72</v>
      </c>
      <c r="M72" s="9">
        <v>0</v>
      </c>
      <c r="N72" s="9">
        <v>15552</v>
      </c>
      <c r="O72" s="9">
        <f t="shared" si="4"/>
        <v>1591234.0425531915</v>
      </c>
      <c r="P72" s="9">
        <f t="shared" si="4"/>
        <v>193489.36170212767</v>
      </c>
      <c r="Q72" s="9">
        <f t="shared" si="4"/>
        <v>1142531.9148936172</v>
      </c>
      <c r="R72" s="9">
        <f t="shared" si="4"/>
        <v>31808.51063829787</v>
      </c>
      <c r="S72" s="9">
        <f t="shared" si="4"/>
        <v>0</v>
      </c>
      <c r="T72" s="9">
        <f t="shared" si="4"/>
        <v>287021.27659574465</v>
      </c>
      <c r="U72" s="9">
        <f t="shared" si="3"/>
        <v>1799234.0425531915</v>
      </c>
      <c r="V72" s="9">
        <f t="shared" si="3"/>
        <v>194170.21276595743</v>
      </c>
      <c r="W72" s="9">
        <f t="shared" si="3"/>
        <v>1275702.1276595744</v>
      </c>
      <c r="X72" s="9">
        <f t="shared" si="3"/>
        <v>1531.9148936170213</v>
      </c>
      <c r="Y72" s="9">
        <f t="shared" si="3"/>
        <v>0</v>
      </c>
      <c r="Z72" s="9">
        <f t="shared" si="3"/>
        <v>330893.61702127662</v>
      </c>
    </row>
    <row r="73" spans="1:26"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>
      <c r="B74" s="14">
        <f>SUM(B9:B72)</f>
        <v>387758</v>
      </c>
      <c r="C74" s="14">
        <f t="shared" ref="C74:N74" si="5">SUM(C9:C72)</f>
        <v>461206510.69999999</v>
      </c>
      <c r="D74" s="14">
        <f t="shared" si="5"/>
        <v>269538359.30000001</v>
      </c>
      <c r="E74" s="14">
        <f t="shared" si="5"/>
        <v>190130898.19999999</v>
      </c>
      <c r="F74" s="14">
        <f t="shared" si="5"/>
        <v>-22942511.400000002</v>
      </c>
      <c r="G74" s="14">
        <f t="shared" si="5"/>
        <v>86338.3</v>
      </c>
      <c r="H74" s="14">
        <f t="shared" si="5"/>
        <v>-21318919.899999972</v>
      </c>
      <c r="I74" s="14">
        <f t="shared" si="5"/>
        <v>577392953.60000002</v>
      </c>
      <c r="J74" s="14">
        <f t="shared" si="5"/>
        <v>298492881.10000002</v>
      </c>
      <c r="K74" s="14">
        <f t="shared" si="5"/>
        <v>238452371.90000001</v>
      </c>
      <c r="L74" s="14">
        <f t="shared" si="5"/>
        <v>-53373916.399999984</v>
      </c>
      <c r="M74" s="14">
        <f t="shared" si="5"/>
        <v>18048945.399999999</v>
      </c>
      <c r="N74" s="14">
        <f t="shared" si="5"/>
        <v>5122729.6000000332</v>
      </c>
      <c r="O74" s="14">
        <f t="shared" ref="O74:Z74" si="6">(C74/$B74)*1000</f>
        <v>1189418.4277306979</v>
      </c>
      <c r="P74" s="14">
        <f t="shared" si="6"/>
        <v>695120.04729754128</v>
      </c>
      <c r="Q74" s="14">
        <f t="shared" si="6"/>
        <v>490333.91496758285</v>
      </c>
      <c r="R74" s="14">
        <f t="shared" si="6"/>
        <v>-59167.087203874587</v>
      </c>
      <c r="S74" s="14">
        <f t="shared" si="6"/>
        <v>222.66026748642196</v>
      </c>
      <c r="T74" s="14">
        <f t="shared" si="6"/>
        <v>-54979.961470814203</v>
      </c>
      <c r="U74" s="14">
        <f t="shared" si="6"/>
        <v>1489054.9095054131</v>
      </c>
      <c r="V74" s="14">
        <f t="shared" si="6"/>
        <v>769791.67702536122</v>
      </c>
      <c r="W74" s="14">
        <f t="shared" si="6"/>
        <v>614951.52105178998</v>
      </c>
      <c r="X74" s="14">
        <f t="shared" si="6"/>
        <v>-137647.49250821385</v>
      </c>
      <c r="Y74" s="14">
        <f t="shared" si="6"/>
        <v>46546.932365031797</v>
      </c>
      <c r="Z74" s="14">
        <f t="shared" si="6"/>
        <v>13211.151285079955</v>
      </c>
    </row>
  </sheetData>
  <mergeCells count="2">
    <mergeCell ref="O4:T4"/>
    <mergeCell ref="U4:Z4"/>
  </mergeCells>
  <hyperlinks>
    <hyperlink ref="A1" location="Efnisyfirlit!A1" display="Efnisyfirlit" xr:uid="{9D330864-CA38-40C7-A88A-31067980177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C530-0AAD-4466-BB10-E4E958870E57}">
  <dimension ref="A1:V73"/>
  <sheetViews>
    <sheetView workbookViewId="0"/>
  </sheetViews>
  <sheetFormatPr defaultRowHeight="14.5"/>
  <cols>
    <col min="1" max="1" width="26.81640625" customWidth="1"/>
    <col min="2" max="2" width="8.453125" customWidth="1"/>
    <col min="3" max="12" width="12.36328125" hidden="1" customWidth="1"/>
    <col min="13" max="13" width="10.90625" customWidth="1"/>
    <col min="14" max="14" width="13.36328125" customWidth="1"/>
    <col min="15" max="15" width="10.453125" customWidth="1"/>
    <col min="16" max="16" width="11.81640625" customWidth="1"/>
    <col min="17" max="17" width="13.36328125" customWidth="1"/>
    <col min="18" max="18" width="10.54296875" customWidth="1"/>
    <col min="19" max="19" width="13.36328125" customWidth="1"/>
    <col min="20" max="20" width="10.90625" customWidth="1"/>
    <col min="21" max="21" width="11.36328125" customWidth="1"/>
    <col min="22" max="22" width="13.36328125" customWidth="1"/>
  </cols>
  <sheetData>
    <row r="1" spans="1:22">
      <c r="A1" s="101" t="s">
        <v>1044</v>
      </c>
    </row>
    <row r="2" spans="1:22" ht="15.5">
      <c r="M2" s="1" t="s">
        <v>280</v>
      </c>
      <c r="N2" s="1"/>
      <c r="O2" s="1"/>
      <c r="R2" s="1" t="s">
        <v>281</v>
      </c>
    </row>
    <row r="3" spans="1:22">
      <c r="R3" s="7"/>
    </row>
    <row r="4" spans="1:22">
      <c r="A4" s="7" t="s">
        <v>169</v>
      </c>
      <c r="M4" s="308" t="s">
        <v>13</v>
      </c>
      <c r="N4" s="309"/>
      <c r="O4" s="309"/>
      <c r="P4" s="309"/>
      <c r="Q4" s="310"/>
      <c r="R4" s="308" t="s">
        <v>14</v>
      </c>
      <c r="S4" s="309"/>
      <c r="T4" s="309"/>
      <c r="U4" s="309"/>
      <c r="V4" s="310"/>
    </row>
    <row r="5" spans="1:22">
      <c r="C5" t="s">
        <v>1054</v>
      </c>
      <c r="H5" t="s">
        <v>1055</v>
      </c>
      <c r="M5" s="27" t="s">
        <v>263</v>
      </c>
      <c r="N5" s="31" t="s">
        <v>282</v>
      </c>
      <c r="O5" s="31"/>
      <c r="P5" s="31" t="s">
        <v>265</v>
      </c>
      <c r="Q5" s="31" t="s">
        <v>283</v>
      </c>
      <c r="R5" s="27" t="s">
        <v>263</v>
      </c>
      <c r="S5" s="31" t="s">
        <v>282</v>
      </c>
      <c r="T5" s="31"/>
      <c r="U5" s="31" t="s">
        <v>265</v>
      </c>
      <c r="V5" s="31" t="s">
        <v>283</v>
      </c>
    </row>
    <row r="6" spans="1:22">
      <c r="C6" s="189"/>
      <c r="D6" s="189"/>
      <c r="E6" s="189"/>
      <c r="F6" s="189"/>
      <c r="G6" s="189"/>
      <c r="H6" s="190"/>
      <c r="I6" s="190"/>
      <c r="J6" s="190"/>
      <c r="K6" s="190"/>
      <c r="L6" s="190"/>
      <c r="M6" s="5" t="s">
        <v>268</v>
      </c>
      <c r="N6" s="32" t="s">
        <v>269</v>
      </c>
      <c r="O6" s="32" t="s">
        <v>35</v>
      </c>
      <c r="P6" s="32" t="s">
        <v>270</v>
      </c>
      <c r="Q6" s="32" t="s">
        <v>270</v>
      </c>
      <c r="R6" s="5" t="s">
        <v>268</v>
      </c>
      <c r="S6" s="32" t="s">
        <v>269</v>
      </c>
      <c r="T6" s="32" t="s">
        <v>35</v>
      </c>
      <c r="U6" s="32" t="s">
        <v>270</v>
      </c>
      <c r="V6" s="32" t="s">
        <v>270</v>
      </c>
    </row>
    <row r="7" spans="1:22">
      <c r="A7" t="s">
        <v>1049</v>
      </c>
      <c r="B7" t="s">
        <v>171</v>
      </c>
      <c r="C7" t="s">
        <v>46</v>
      </c>
      <c r="D7" t="s">
        <v>49</v>
      </c>
      <c r="E7" t="s">
        <v>35</v>
      </c>
      <c r="F7" t="s">
        <v>1057</v>
      </c>
      <c r="G7" t="s">
        <v>283</v>
      </c>
      <c r="H7" t="s">
        <v>46</v>
      </c>
      <c r="I7" t="s">
        <v>49</v>
      </c>
      <c r="J7" t="s">
        <v>35</v>
      </c>
      <c r="K7" t="s">
        <v>1057</v>
      </c>
      <c r="L7" t="s">
        <v>283</v>
      </c>
    </row>
    <row r="8" spans="1:22">
      <c r="A8" s="6" t="s">
        <v>180</v>
      </c>
      <c r="B8" s="8">
        <v>139875</v>
      </c>
      <c r="C8" s="8">
        <v>-2049736.2999999986</v>
      </c>
      <c r="D8" s="8">
        <v>-18856503.800000001</v>
      </c>
      <c r="E8" s="8">
        <v>257096991</v>
      </c>
      <c r="F8" s="8">
        <v>137547293.30000001</v>
      </c>
      <c r="G8" s="8">
        <v>174486573.30000001</v>
      </c>
      <c r="H8" s="8">
        <v>25232301.199999996</v>
      </c>
      <c r="I8" s="8">
        <v>-40205668.399999999</v>
      </c>
      <c r="J8" s="8">
        <v>870332714.49999988</v>
      </c>
      <c r="K8" s="8">
        <v>381951772.79999995</v>
      </c>
      <c r="L8" s="8">
        <v>446377586</v>
      </c>
      <c r="M8" s="8">
        <f t="shared" ref="M8:V33" si="0">(C8/$B8)*1000</f>
        <v>-14654.057551385156</v>
      </c>
      <c r="N8" s="8">
        <f t="shared" si="0"/>
        <v>-134809.67864164434</v>
      </c>
      <c r="O8" s="8">
        <f t="shared" si="0"/>
        <v>1838048.1930294908</v>
      </c>
      <c r="P8" s="8">
        <f t="shared" si="0"/>
        <v>983358.6652368186</v>
      </c>
      <c r="Q8" s="8">
        <f t="shared" si="0"/>
        <v>1247446.4579088474</v>
      </c>
      <c r="R8" s="8">
        <f t="shared" si="0"/>
        <v>180391.78695263623</v>
      </c>
      <c r="S8" s="8">
        <f t="shared" si="0"/>
        <v>-287439.9885612154</v>
      </c>
      <c r="T8" s="8">
        <f t="shared" si="0"/>
        <v>6222217.7980339583</v>
      </c>
      <c r="U8" s="8">
        <f t="shared" si="0"/>
        <v>2730665.0423592492</v>
      </c>
      <c r="V8" s="8">
        <f t="shared" si="0"/>
        <v>3191260.668453977</v>
      </c>
    </row>
    <row r="9" spans="1:22">
      <c r="A9" t="s">
        <v>181</v>
      </c>
      <c r="B9" s="9">
        <v>39810</v>
      </c>
      <c r="C9" s="9">
        <v>2216820</v>
      </c>
      <c r="D9" s="9">
        <v>-3547716</v>
      </c>
      <c r="E9" s="9">
        <v>66756221</v>
      </c>
      <c r="F9" s="9">
        <v>35506734</v>
      </c>
      <c r="G9" s="9">
        <v>48143223</v>
      </c>
      <c r="H9" s="9">
        <v>3181825</v>
      </c>
      <c r="I9" s="9">
        <v>-3671461</v>
      </c>
      <c r="J9" s="9">
        <v>90252174</v>
      </c>
      <c r="K9" s="9">
        <v>41734886</v>
      </c>
      <c r="L9" s="9">
        <v>54371375</v>
      </c>
      <c r="M9" s="9">
        <f t="shared" si="0"/>
        <v>55685.003767897513</v>
      </c>
      <c r="N9" s="9">
        <f t="shared" si="0"/>
        <v>-89116.201959306709</v>
      </c>
      <c r="O9" s="9">
        <f t="shared" si="0"/>
        <v>1676870.6606380306</v>
      </c>
      <c r="P9" s="9">
        <f t="shared" si="0"/>
        <v>891904.89826676715</v>
      </c>
      <c r="Q9" s="9">
        <f t="shared" si="0"/>
        <v>1209324.868123587</v>
      </c>
      <c r="R9" s="9">
        <f t="shared" si="0"/>
        <v>79925.270032655113</v>
      </c>
      <c r="S9" s="9">
        <f t="shared" si="0"/>
        <v>-92224.591811102742</v>
      </c>
      <c r="T9" s="9">
        <f t="shared" si="0"/>
        <v>2267072.9464958552</v>
      </c>
      <c r="U9" s="9">
        <f t="shared" si="0"/>
        <v>1048351.8211504647</v>
      </c>
      <c r="V9" s="9">
        <f t="shared" si="0"/>
        <v>1365771.7910072845</v>
      </c>
    </row>
    <row r="10" spans="1:22">
      <c r="A10" s="6" t="s">
        <v>182</v>
      </c>
      <c r="B10" s="8">
        <v>30568</v>
      </c>
      <c r="C10" s="8">
        <v>117294</v>
      </c>
      <c r="D10" s="8">
        <v>4659711</v>
      </c>
      <c r="E10" s="8">
        <v>63046944</v>
      </c>
      <c r="F10" s="8">
        <v>35424542</v>
      </c>
      <c r="G10" s="8">
        <v>51793316</v>
      </c>
      <c r="H10" s="8">
        <v>1766511</v>
      </c>
      <c r="I10" s="8">
        <v>3934366</v>
      </c>
      <c r="J10" s="8">
        <v>84657617</v>
      </c>
      <c r="K10" s="8">
        <v>39832737</v>
      </c>
      <c r="L10" s="8">
        <v>56470679</v>
      </c>
      <c r="M10" s="8">
        <f t="shared" si="0"/>
        <v>3837.1499607432611</v>
      </c>
      <c r="N10" s="8">
        <f t="shared" si="0"/>
        <v>152437.54907092382</v>
      </c>
      <c r="O10" s="8">
        <f t="shared" si="0"/>
        <v>2062514.5249934571</v>
      </c>
      <c r="P10" s="8">
        <f t="shared" si="0"/>
        <v>1158876.6684114106</v>
      </c>
      <c r="Q10" s="8">
        <f t="shared" si="0"/>
        <v>1694363.9099712118</v>
      </c>
      <c r="R10" s="8">
        <f t="shared" si="0"/>
        <v>57789.551164616591</v>
      </c>
      <c r="S10" s="8">
        <f t="shared" si="0"/>
        <v>128708.64956817587</v>
      </c>
      <c r="T10" s="8">
        <f t="shared" si="0"/>
        <v>2769484.9842973044</v>
      </c>
      <c r="U10" s="8">
        <f t="shared" si="0"/>
        <v>1303086.1358283171</v>
      </c>
      <c r="V10" s="8">
        <f t="shared" si="0"/>
        <v>1847378.9256739074</v>
      </c>
    </row>
    <row r="11" spans="1:22">
      <c r="A11" t="s">
        <v>183</v>
      </c>
      <c r="B11" s="9">
        <v>22059</v>
      </c>
      <c r="C11" s="9">
        <v>2533813</v>
      </c>
      <c r="D11" s="9">
        <v>-939585</v>
      </c>
      <c r="E11" s="9">
        <v>43892457</v>
      </c>
      <c r="F11" s="9">
        <v>21689284</v>
      </c>
      <c r="G11" s="9">
        <v>29333289</v>
      </c>
      <c r="H11" s="9">
        <v>6367515</v>
      </c>
      <c r="I11" s="9">
        <v>-3632179</v>
      </c>
      <c r="J11" s="9">
        <v>83004440</v>
      </c>
      <c r="K11" s="9">
        <v>40527497</v>
      </c>
      <c r="L11" s="9">
        <v>50981118</v>
      </c>
      <c r="M11" s="9">
        <f t="shared" si="0"/>
        <v>114865.27041117004</v>
      </c>
      <c r="N11" s="9">
        <f t="shared" si="0"/>
        <v>-42594.179246566026</v>
      </c>
      <c r="O11" s="9">
        <f t="shared" si="0"/>
        <v>1989775.4657962737</v>
      </c>
      <c r="P11" s="9">
        <f t="shared" si="0"/>
        <v>983239.67541592999</v>
      </c>
      <c r="Q11" s="9">
        <f t="shared" si="0"/>
        <v>1329765.129878961</v>
      </c>
      <c r="R11" s="9">
        <f t="shared" si="0"/>
        <v>288658.37073303416</v>
      </c>
      <c r="S11" s="9">
        <f t="shared" si="0"/>
        <v>-164657.46407362077</v>
      </c>
      <c r="T11" s="9">
        <f t="shared" si="0"/>
        <v>3762837.843963915</v>
      </c>
      <c r="U11" s="9">
        <f t="shared" si="0"/>
        <v>1837231.832812004</v>
      </c>
      <c r="V11" s="9">
        <f t="shared" si="0"/>
        <v>2311125.5269957841</v>
      </c>
    </row>
    <row r="12" spans="1:22">
      <c r="A12" s="6" t="s">
        <v>1052</v>
      </c>
      <c r="B12" s="8">
        <v>19893</v>
      </c>
      <c r="C12" s="8">
        <v>2591685</v>
      </c>
      <c r="D12" s="8">
        <v>-1092365</v>
      </c>
      <c r="E12" s="8">
        <v>42329796</v>
      </c>
      <c r="F12" s="8">
        <v>21651597</v>
      </c>
      <c r="G12" s="8">
        <v>26830463</v>
      </c>
      <c r="H12" s="8">
        <v>4594969</v>
      </c>
      <c r="I12" s="8">
        <v>-2726132</v>
      </c>
      <c r="J12" s="8">
        <v>66506749</v>
      </c>
      <c r="K12" s="8">
        <v>31988931</v>
      </c>
      <c r="L12" s="8">
        <v>38216838</v>
      </c>
      <c r="M12" s="8">
        <f t="shared" si="0"/>
        <v>130281.25471271301</v>
      </c>
      <c r="N12" s="8">
        <f t="shared" si="0"/>
        <v>-54912.029357060266</v>
      </c>
      <c r="O12" s="8">
        <f t="shared" si="0"/>
        <v>2127873.9255014323</v>
      </c>
      <c r="P12" s="8">
        <f t="shared" si="0"/>
        <v>1088402.8050067862</v>
      </c>
      <c r="Q12" s="8">
        <f t="shared" si="0"/>
        <v>1348738.9031317548</v>
      </c>
      <c r="R12" s="8">
        <f t="shared" si="0"/>
        <v>230984.21555320968</v>
      </c>
      <c r="S12" s="8">
        <f t="shared" si="0"/>
        <v>-137039.76273060875</v>
      </c>
      <c r="T12" s="8">
        <f t="shared" si="0"/>
        <v>3343223.6967777614</v>
      </c>
      <c r="U12" s="8">
        <f t="shared" si="0"/>
        <v>1608049.615442618</v>
      </c>
      <c r="V12" s="8">
        <f t="shared" si="0"/>
        <v>1921119.8914190922</v>
      </c>
    </row>
    <row r="13" spans="1:22">
      <c r="A13" t="s">
        <v>184</v>
      </c>
      <c r="B13" s="9">
        <v>18891</v>
      </c>
      <c r="C13" s="9">
        <v>-113996</v>
      </c>
      <c r="D13" s="9">
        <v>-577650</v>
      </c>
      <c r="E13" s="9">
        <v>48185166</v>
      </c>
      <c r="F13" s="9">
        <v>25414821</v>
      </c>
      <c r="G13" s="9">
        <v>28850025</v>
      </c>
      <c r="H13" s="9">
        <v>711279</v>
      </c>
      <c r="I13" s="9">
        <v>-2035849</v>
      </c>
      <c r="J13" s="9">
        <v>53902334</v>
      </c>
      <c r="K13" s="9">
        <v>26529015</v>
      </c>
      <c r="L13" s="9">
        <v>29999532</v>
      </c>
      <c r="M13" s="9">
        <f t="shared" si="0"/>
        <v>-6034.4079191149231</v>
      </c>
      <c r="N13" s="9">
        <f t="shared" si="0"/>
        <v>-30578.053041130697</v>
      </c>
      <c r="O13" s="9">
        <f t="shared" si="0"/>
        <v>2550694.2988724792</v>
      </c>
      <c r="P13" s="9">
        <f t="shared" si="0"/>
        <v>1345340.1619818963</v>
      </c>
      <c r="Q13" s="9">
        <f t="shared" si="0"/>
        <v>1527183.5794822932</v>
      </c>
      <c r="R13" s="9">
        <f t="shared" si="0"/>
        <v>37651.738923296813</v>
      </c>
      <c r="S13" s="9">
        <f t="shared" si="0"/>
        <v>-107768.19649568577</v>
      </c>
      <c r="T13" s="9">
        <f t="shared" si="0"/>
        <v>2853334.074426976</v>
      </c>
      <c r="U13" s="9">
        <f t="shared" si="0"/>
        <v>1404320.3112593298</v>
      </c>
      <c r="V13" s="9">
        <f t="shared" si="0"/>
        <v>1588033.0316023503</v>
      </c>
    </row>
    <row r="14" spans="1:22">
      <c r="A14" s="6" t="s">
        <v>185</v>
      </c>
      <c r="B14" s="8">
        <v>13430</v>
      </c>
      <c r="C14" s="8">
        <v>962361</v>
      </c>
      <c r="D14" s="8">
        <v>-1549974</v>
      </c>
      <c r="E14" s="8">
        <v>25276295</v>
      </c>
      <c r="F14" s="8">
        <v>17702706</v>
      </c>
      <c r="G14" s="8">
        <v>20182945</v>
      </c>
      <c r="H14" s="8">
        <v>1232865</v>
      </c>
      <c r="I14" s="8">
        <v>-1846079</v>
      </c>
      <c r="J14" s="8">
        <v>28829265</v>
      </c>
      <c r="K14" s="8">
        <v>19496214</v>
      </c>
      <c r="L14" s="8">
        <v>22064373</v>
      </c>
      <c r="M14" s="8">
        <f t="shared" si="0"/>
        <v>71657.557706626962</v>
      </c>
      <c r="N14" s="8">
        <f t="shared" si="0"/>
        <v>-115411.31794489948</v>
      </c>
      <c r="O14" s="8">
        <f t="shared" si="0"/>
        <v>1882077.0662695458</v>
      </c>
      <c r="P14" s="8">
        <f t="shared" si="0"/>
        <v>1318146.3886820553</v>
      </c>
      <c r="Q14" s="8">
        <f t="shared" si="0"/>
        <v>1502825.39091586</v>
      </c>
      <c r="R14" s="8">
        <f t="shared" si="0"/>
        <v>91799.3298585257</v>
      </c>
      <c r="S14" s="8">
        <f t="shared" si="0"/>
        <v>-137459.34475055843</v>
      </c>
      <c r="T14" s="8">
        <f t="shared" si="0"/>
        <v>2146631.7944899481</v>
      </c>
      <c r="U14" s="8">
        <f t="shared" si="0"/>
        <v>1451691.288160834</v>
      </c>
      <c r="V14" s="8">
        <f t="shared" si="0"/>
        <v>1642916.8279970216</v>
      </c>
    </row>
    <row r="15" spans="1:22">
      <c r="A15" t="s">
        <v>186</v>
      </c>
      <c r="B15" s="9">
        <v>11239</v>
      </c>
      <c r="C15" s="9">
        <v>-972824</v>
      </c>
      <c r="D15" s="9">
        <v>-3246133</v>
      </c>
      <c r="E15" s="9">
        <v>25890871</v>
      </c>
      <c r="F15" s="9">
        <v>24706540</v>
      </c>
      <c r="G15" s="9">
        <v>27596437</v>
      </c>
      <c r="H15" s="9">
        <v>132927</v>
      </c>
      <c r="I15" s="9">
        <v>-3845939</v>
      </c>
      <c r="J15" s="9">
        <v>30742032</v>
      </c>
      <c r="K15" s="9">
        <v>25029283</v>
      </c>
      <c r="L15" s="9">
        <v>28270307</v>
      </c>
      <c r="M15" s="9">
        <f t="shared" si="0"/>
        <v>-86557.87881484117</v>
      </c>
      <c r="N15" s="9">
        <f t="shared" si="0"/>
        <v>-288827.56472995819</v>
      </c>
      <c r="O15" s="9">
        <f t="shared" si="0"/>
        <v>2303663.2262656824</v>
      </c>
      <c r="P15" s="9">
        <f t="shared" si="0"/>
        <v>2198286.324406086</v>
      </c>
      <c r="Q15" s="9">
        <f t="shared" si="0"/>
        <v>2455417.474864312</v>
      </c>
      <c r="R15" s="9">
        <f t="shared" si="0"/>
        <v>11827.297802295578</v>
      </c>
      <c r="S15" s="9">
        <f t="shared" si="0"/>
        <v>-342195.83592846338</v>
      </c>
      <c r="T15" s="9">
        <f t="shared" si="0"/>
        <v>2735299.5818133284</v>
      </c>
      <c r="U15" s="9">
        <f t="shared" si="0"/>
        <v>2227002.6692766258</v>
      </c>
      <c r="V15" s="9">
        <f t="shared" si="0"/>
        <v>2515375.6561971703</v>
      </c>
    </row>
    <row r="16" spans="1:22">
      <c r="A16" s="6" t="s">
        <v>187</v>
      </c>
      <c r="B16" s="8">
        <v>7997</v>
      </c>
      <c r="C16" s="8">
        <v>828093.60000000009</v>
      </c>
      <c r="D16" s="8">
        <v>-1682724.8</v>
      </c>
      <c r="E16" s="8">
        <v>16118228.900000002</v>
      </c>
      <c r="F16" s="8">
        <v>2677847</v>
      </c>
      <c r="G16" s="8">
        <v>6830613.7999999998</v>
      </c>
      <c r="H16" s="8">
        <v>823332.4</v>
      </c>
      <c r="I16" s="8">
        <v>-1780569.9</v>
      </c>
      <c r="J16" s="8">
        <v>16467744.5</v>
      </c>
      <c r="K16" s="8">
        <v>3096018.0999999996</v>
      </c>
      <c r="L16" s="8">
        <v>7279701.3000000007</v>
      </c>
      <c r="M16" s="8">
        <f t="shared" si="0"/>
        <v>103550.5314492935</v>
      </c>
      <c r="N16" s="8">
        <f t="shared" si="0"/>
        <v>-210419.50731524322</v>
      </c>
      <c r="O16" s="8">
        <f t="shared" si="0"/>
        <v>2015534.4379142183</v>
      </c>
      <c r="P16" s="8">
        <f t="shared" si="0"/>
        <v>334856.44616731274</v>
      </c>
      <c r="Q16" s="8">
        <f t="shared" si="0"/>
        <v>854147.03013630107</v>
      </c>
      <c r="R16" s="8">
        <f t="shared" si="0"/>
        <v>102955.15818431912</v>
      </c>
      <c r="S16" s="8">
        <f t="shared" si="0"/>
        <v>-222654.73302488431</v>
      </c>
      <c r="T16" s="8">
        <f t="shared" si="0"/>
        <v>2059240.2776041017</v>
      </c>
      <c r="U16" s="8">
        <f t="shared" si="0"/>
        <v>387147.44279104663</v>
      </c>
      <c r="V16" s="8">
        <f t="shared" si="0"/>
        <v>910304.02650994132</v>
      </c>
    </row>
    <row r="17" spans="1:22">
      <c r="A17" t="s">
        <v>188</v>
      </c>
      <c r="B17" s="9">
        <v>5262</v>
      </c>
      <c r="C17" s="9">
        <v>504282</v>
      </c>
      <c r="D17" s="9">
        <v>-526093</v>
      </c>
      <c r="E17" s="9">
        <v>11770675</v>
      </c>
      <c r="F17" s="9">
        <v>7644558</v>
      </c>
      <c r="G17" s="9">
        <v>10982751</v>
      </c>
      <c r="H17" s="9">
        <v>1290171</v>
      </c>
      <c r="I17" s="9">
        <v>-1126363</v>
      </c>
      <c r="J17" s="9">
        <v>17868380</v>
      </c>
      <c r="K17" s="9">
        <v>7455032</v>
      </c>
      <c r="L17" s="9">
        <v>10964584</v>
      </c>
      <c r="M17" s="9">
        <f t="shared" si="0"/>
        <v>95834.663625997724</v>
      </c>
      <c r="N17" s="9">
        <f t="shared" si="0"/>
        <v>-99979.665526415818</v>
      </c>
      <c r="O17" s="9">
        <f t="shared" si="0"/>
        <v>2236920.3724819459</v>
      </c>
      <c r="P17" s="9">
        <f t="shared" si="0"/>
        <v>1452785.6328392248</v>
      </c>
      <c r="Q17" s="9">
        <f t="shared" si="0"/>
        <v>2087181.8700114028</v>
      </c>
      <c r="R17" s="9">
        <f t="shared" si="0"/>
        <v>245186.43101482326</v>
      </c>
      <c r="S17" s="9">
        <f t="shared" si="0"/>
        <v>-214056.0623337134</v>
      </c>
      <c r="T17" s="9">
        <f t="shared" si="0"/>
        <v>3395739.2626377805</v>
      </c>
      <c r="U17" s="9">
        <f t="shared" si="0"/>
        <v>1416767.76890916</v>
      </c>
      <c r="V17" s="9">
        <f t="shared" si="0"/>
        <v>2083729.3804637019</v>
      </c>
    </row>
    <row r="18" spans="1:22">
      <c r="A18" s="6" t="s">
        <v>189</v>
      </c>
      <c r="B18" s="8">
        <v>5208</v>
      </c>
      <c r="C18" s="8">
        <v>310240</v>
      </c>
      <c r="D18" s="8">
        <v>-1172218</v>
      </c>
      <c r="E18" s="8">
        <v>9870099</v>
      </c>
      <c r="F18" s="8">
        <v>7758469</v>
      </c>
      <c r="G18" s="8">
        <v>9071124</v>
      </c>
      <c r="H18" s="8">
        <v>1039764</v>
      </c>
      <c r="I18" s="8">
        <v>-1984726</v>
      </c>
      <c r="J18" s="8">
        <v>15169008</v>
      </c>
      <c r="K18" s="8">
        <v>10966400</v>
      </c>
      <c r="L18" s="8">
        <v>12397122</v>
      </c>
      <c r="M18" s="8">
        <f t="shared" si="0"/>
        <v>59569.892473118278</v>
      </c>
      <c r="N18" s="8">
        <f t="shared" si="0"/>
        <v>-225080.26113671274</v>
      </c>
      <c r="O18" s="8">
        <f t="shared" si="0"/>
        <v>1895180.2995391707</v>
      </c>
      <c r="P18" s="8">
        <f t="shared" si="0"/>
        <v>1489721.3901689709</v>
      </c>
      <c r="Q18" s="8">
        <f t="shared" si="0"/>
        <v>1741767.2811059908</v>
      </c>
      <c r="R18" s="8">
        <f t="shared" si="0"/>
        <v>199647.46543778802</v>
      </c>
      <c r="S18" s="8">
        <f t="shared" si="0"/>
        <v>-381091.78187403997</v>
      </c>
      <c r="T18" s="8">
        <f t="shared" si="0"/>
        <v>2912635.9447004604</v>
      </c>
      <c r="U18" s="8">
        <f t="shared" si="0"/>
        <v>2105683.5637480798</v>
      </c>
      <c r="V18" s="8">
        <f t="shared" si="0"/>
        <v>2380399.7695852537</v>
      </c>
    </row>
    <row r="19" spans="1:22">
      <c r="A19" t="s">
        <v>271</v>
      </c>
      <c r="B19" s="9">
        <v>4674</v>
      </c>
      <c r="C19" s="9">
        <v>255702</v>
      </c>
      <c r="D19" s="9">
        <v>-418016</v>
      </c>
      <c r="E19" s="9">
        <v>9910281</v>
      </c>
      <c r="F19" s="9">
        <v>4618508</v>
      </c>
      <c r="G19" s="9">
        <v>6799159</v>
      </c>
      <c r="H19" s="9">
        <v>478173</v>
      </c>
      <c r="I19" s="9">
        <v>-729530</v>
      </c>
      <c r="J19" s="9">
        <v>11072806</v>
      </c>
      <c r="K19" s="9">
        <v>5208739</v>
      </c>
      <c r="L19" s="9">
        <v>7486177</v>
      </c>
      <c r="M19" s="9">
        <f t="shared" si="0"/>
        <v>54707.317073170736</v>
      </c>
      <c r="N19" s="9">
        <f t="shared" si="0"/>
        <v>-89434.317501069745</v>
      </c>
      <c r="O19" s="9">
        <f t="shared" si="0"/>
        <v>2120299.7432605904</v>
      </c>
      <c r="P19" s="9">
        <f t="shared" si="0"/>
        <v>988127.513906718</v>
      </c>
      <c r="Q19" s="9">
        <f t="shared" si="0"/>
        <v>1454676.7222935387</v>
      </c>
      <c r="R19" s="9">
        <f t="shared" si="0"/>
        <v>102304.87804878049</v>
      </c>
      <c r="S19" s="9">
        <f t="shared" si="0"/>
        <v>-156082.58451005563</v>
      </c>
      <c r="T19" s="9">
        <f t="shared" si="0"/>
        <v>2369021.3949507917</v>
      </c>
      <c r="U19" s="9">
        <f t="shared" si="0"/>
        <v>1114407.1459135644</v>
      </c>
      <c r="V19" s="9">
        <f t="shared" si="0"/>
        <v>1601663.8853230639</v>
      </c>
    </row>
    <row r="20" spans="1:22">
      <c r="A20" s="6" t="s">
        <v>190</v>
      </c>
      <c r="B20" s="8">
        <v>4523</v>
      </c>
      <c r="C20" s="8">
        <v>581487.69999999995</v>
      </c>
      <c r="D20" s="8">
        <v>-246375.29999999993</v>
      </c>
      <c r="E20" s="8">
        <v>13512929.899999999</v>
      </c>
      <c r="F20" s="8">
        <v>1520522.4</v>
      </c>
      <c r="G20" s="8">
        <v>6020391.5999999996</v>
      </c>
      <c r="H20" s="8">
        <v>909737</v>
      </c>
      <c r="I20" s="8">
        <v>-683840.4</v>
      </c>
      <c r="J20" s="8">
        <v>16211085.599999998</v>
      </c>
      <c r="K20" s="8">
        <v>1347148.3</v>
      </c>
      <c r="L20" s="8">
        <v>6089767.1000000006</v>
      </c>
      <c r="M20" s="8">
        <f t="shared" si="0"/>
        <v>128562.3922175547</v>
      </c>
      <c r="N20" s="8">
        <f t="shared" si="0"/>
        <v>-54471.655980543874</v>
      </c>
      <c r="O20" s="8">
        <f t="shared" si="0"/>
        <v>2987603.3384921513</v>
      </c>
      <c r="P20" s="8">
        <f t="shared" si="0"/>
        <v>336175.63564006193</v>
      </c>
      <c r="Q20" s="8">
        <f t="shared" si="0"/>
        <v>1331061.596285651</v>
      </c>
      <c r="R20" s="8">
        <f t="shared" si="0"/>
        <v>201135.75060800355</v>
      </c>
      <c r="S20" s="8">
        <f t="shared" si="0"/>
        <v>-151191.77537032941</v>
      </c>
      <c r="T20" s="8">
        <f t="shared" si="0"/>
        <v>3584144.5058589424</v>
      </c>
      <c r="U20" s="8">
        <f t="shared" si="0"/>
        <v>297843.97523767408</v>
      </c>
      <c r="V20" s="8">
        <f t="shared" si="0"/>
        <v>1346399.9778907804</v>
      </c>
    </row>
    <row r="21" spans="1:22">
      <c r="A21" t="s">
        <v>1158</v>
      </c>
      <c r="B21" s="9">
        <v>4306</v>
      </c>
      <c r="C21" s="9">
        <v>486206</v>
      </c>
      <c r="D21" s="9">
        <v>-752915</v>
      </c>
      <c r="E21" s="9">
        <v>10191624</v>
      </c>
      <c r="F21" s="9">
        <v>6604168</v>
      </c>
      <c r="G21" s="9">
        <v>8163364</v>
      </c>
      <c r="H21" s="9">
        <v>860169</v>
      </c>
      <c r="I21" s="9">
        <v>-1065102</v>
      </c>
      <c r="J21" s="9">
        <v>13338480</v>
      </c>
      <c r="K21" s="9">
        <v>7773674</v>
      </c>
      <c r="L21" s="9">
        <v>9484641</v>
      </c>
      <c r="M21" s="9">
        <f t="shared" si="0"/>
        <v>112913.60891778913</v>
      </c>
      <c r="N21" s="9">
        <f t="shared" si="0"/>
        <v>-174852.5313516024</v>
      </c>
      <c r="O21" s="9">
        <f t="shared" si="0"/>
        <v>2366842.5452856482</v>
      </c>
      <c r="P21" s="9">
        <f t="shared" si="0"/>
        <v>1533712.9586623316</v>
      </c>
      <c r="Q21" s="9">
        <f t="shared" si="0"/>
        <v>1895811.4259173246</v>
      </c>
      <c r="R21" s="9">
        <f t="shared" si="0"/>
        <v>199760.5666511844</v>
      </c>
      <c r="S21" s="9">
        <f t="shared" si="0"/>
        <v>-247352.99581978633</v>
      </c>
      <c r="T21" s="9">
        <f t="shared" si="0"/>
        <v>3097649.7909893175</v>
      </c>
      <c r="U21" s="9">
        <f t="shared" si="0"/>
        <v>1805312.1226196005</v>
      </c>
      <c r="V21" s="9">
        <f t="shared" si="0"/>
        <v>2202656.9902461683</v>
      </c>
    </row>
    <row r="22" spans="1:22">
      <c r="A22" s="6" t="s">
        <v>192</v>
      </c>
      <c r="B22" s="8">
        <v>4090</v>
      </c>
      <c r="C22" s="8">
        <v>749482</v>
      </c>
      <c r="D22" s="8">
        <v>-261652</v>
      </c>
      <c r="E22" s="8">
        <v>9140543</v>
      </c>
      <c r="F22" s="8">
        <v>2663723</v>
      </c>
      <c r="G22" s="8">
        <v>3945000</v>
      </c>
      <c r="H22" s="8">
        <v>845667</v>
      </c>
      <c r="I22" s="8">
        <v>-343689</v>
      </c>
      <c r="J22" s="8">
        <v>11486728</v>
      </c>
      <c r="K22" s="8">
        <v>4599899</v>
      </c>
      <c r="L22" s="8">
        <v>5881176</v>
      </c>
      <c r="M22" s="8">
        <f t="shared" si="0"/>
        <v>183247.43276283619</v>
      </c>
      <c r="N22" s="8">
        <f t="shared" si="0"/>
        <v>-63973.594132029342</v>
      </c>
      <c r="O22" s="8">
        <f t="shared" si="0"/>
        <v>2234851.5892420537</v>
      </c>
      <c r="P22" s="8">
        <f t="shared" si="0"/>
        <v>651277.01711491437</v>
      </c>
      <c r="Q22" s="8">
        <f t="shared" si="0"/>
        <v>964547.67726161366</v>
      </c>
      <c r="R22" s="8">
        <f t="shared" si="0"/>
        <v>206764.54767726161</v>
      </c>
      <c r="S22" s="8">
        <f t="shared" si="0"/>
        <v>-84031.540342298278</v>
      </c>
      <c r="T22" s="8">
        <f t="shared" si="0"/>
        <v>2808490.9535452318</v>
      </c>
      <c r="U22" s="8">
        <f t="shared" si="0"/>
        <v>1124669.6821515893</v>
      </c>
      <c r="V22" s="8">
        <f t="shared" si="0"/>
        <v>1437940.3422982884</v>
      </c>
    </row>
    <row r="23" spans="1:22">
      <c r="A23" t="s">
        <v>193</v>
      </c>
      <c r="B23" s="9">
        <v>3925</v>
      </c>
      <c r="C23" s="9">
        <v>570163</v>
      </c>
      <c r="D23" s="9">
        <v>-416412</v>
      </c>
      <c r="E23" s="9">
        <v>8897324</v>
      </c>
      <c r="F23" s="9">
        <v>3196376</v>
      </c>
      <c r="G23" s="9">
        <v>4268789</v>
      </c>
      <c r="H23" s="9">
        <v>682872</v>
      </c>
      <c r="I23" s="9">
        <v>-461860</v>
      </c>
      <c r="J23" s="9">
        <v>9843548</v>
      </c>
      <c r="K23" s="9">
        <v>4337096</v>
      </c>
      <c r="L23" s="9">
        <v>5616517</v>
      </c>
      <c r="M23" s="9">
        <f t="shared" si="0"/>
        <v>145264.45859872611</v>
      </c>
      <c r="N23" s="9">
        <f t="shared" si="0"/>
        <v>-106092.22929936305</v>
      </c>
      <c r="O23" s="9">
        <f t="shared" si="0"/>
        <v>2266834.1401273883</v>
      </c>
      <c r="P23" s="9">
        <f t="shared" si="0"/>
        <v>814363.31210191082</v>
      </c>
      <c r="Q23" s="9">
        <f t="shared" si="0"/>
        <v>1087589.5541401273</v>
      </c>
      <c r="R23" s="9">
        <f t="shared" si="0"/>
        <v>173980.12738853504</v>
      </c>
      <c r="S23" s="9">
        <f t="shared" si="0"/>
        <v>-117671.33757961784</v>
      </c>
      <c r="T23" s="9">
        <f t="shared" si="0"/>
        <v>2507910.3184713377</v>
      </c>
      <c r="U23" s="9">
        <f t="shared" si="0"/>
        <v>1104992.6114649682</v>
      </c>
      <c r="V23" s="9">
        <f t="shared" si="0"/>
        <v>1430959.7452229301</v>
      </c>
    </row>
    <row r="24" spans="1:22">
      <c r="A24" s="6" t="s">
        <v>191</v>
      </c>
      <c r="B24" s="8">
        <v>3864</v>
      </c>
      <c r="C24" s="8">
        <v>360535</v>
      </c>
      <c r="D24" s="8">
        <v>-191482</v>
      </c>
      <c r="E24" s="8">
        <v>7453598</v>
      </c>
      <c r="F24" s="8">
        <v>4976560</v>
      </c>
      <c r="G24" s="8">
        <v>7092072</v>
      </c>
      <c r="H24" s="8">
        <v>604938</v>
      </c>
      <c r="I24" s="8">
        <v>-223123</v>
      </c>
      <c r="J24" s="8">
        <v>10657853</v>
      </c>
      <c r="K24" s="8">
        <v>7190647</v>
      </c>
      <c r="L24" s="8">
        <v>9360385</v>
      </c>
      <c r="M24" s="8">
        <f t="shared" si="0"/>
        <v>93306.159420289856</v>
      </c>
      <c r="N24" s="8">
        <f t="shared" si="0"/>
        <v>-49555.383022774331</v>
      </c>
      <c r="O24" s="8">
        <f t="shared" si="0"/>
        <v>1928984.9896480332</v>
      </c>
      <c r="P24" s="8">
        <f t="shared" si="0"/>
        <v>1287929.6066252589</v>
      </c>
      <c r="Q24" s="8">
        <f t="shared" si="0"/>
        <v>1835422.3602484472</v>
      </c>
      <c r="R24" s="8">
        <f t="shared" si="0"/>
        <v>156557.45341614904</v>
      </c>
      <c r="S24" s="8">
        <f t="shared" si="0"/>
        <v>-57744.047619047618</v>
      </c>
      <c r="T24" s="8">
        <f t="shared" si="0"/>
        <v>2758243.530020704</v>
      </c>
      <c r="U24" s="8">
        <f t="shared" si="0"/>
        <v>1860933.4886128365</v>
      </c>
      <c r="V24" s="8">
        <f t="shared" si="0"/>
        <v>2422459.8861283641</v>
      </c>
    </row>
    <row r="25" spans="1:22">
      <c r="A25" t="s">
        <v>194</v>
      </c>
      <c r="B25" s="9">
        <v>3669</v>
      </c>
      <c r="C25" s="9">
        <v>698305</v>
      </c>
      <c r="D25" s="9">
        <v>-140680</v>
      </c>
      <c r="E25" s="9">
        <v>11300192</v>
      </c>
      <c r="F25" s="9">
        <v>1402223</v>
      </c>
      <c r="G25" s="9">
        <v>2165827</v>
      </c>
      <c r="H25" s="9">
        <v>942816</v>
      </c>
      <c r="I25" s="9">
        <v>-417623</v>
      </c>
      <c r="J25" s="9">
        <v>11989279</v>
      </c>
      <c r="K25" s="9">
        <v>1574593</v>
      </c>
      <c r="L25" s="9">
        <v>2446206</v>
      </c>
      <c r="M25" s="9">
        <f t="shared" si="0"/>
        <v>190325.70182611066</v>
      </c>
      <c r="N25" s="9">
        <f t="shared" si="0"/>
        <v>-38342.872717361679</v>
      </c>
      <c r="O25" s="9">
        <f t="shared" si="0"/>
        <v>3079910.602343963</v>
      </c>
      <c r="P25" s="9">
        <f t="shared" si="0"/>
        <v>382181.24829653854</v>
      </c>
      <c r="Q25" s="9">
        <f t="shared" si="0"/>
        <v>590304.4426274189</v>
      </c>
      <c r="R25" s="9">
        <f t="shared" si="0"/>
        <v>256968.11120196243</v>
      </c>
      <c r="S25" s="9">
        <f t="shared" si="0"/>
        <v>-113824.74788770782</v>
      </c>
      <c r="T25" s="9">
        <f t="shared" si="0"/>
        <v>3267723.9029708365</v>
      </c>
      <c r="U25" s="9">
        <f t="shared" si="0"/>
        <v>429161.35186699376</v>
      </c>
      <c r="V25" s="9">
        <f t="shared" si="0"/>
        <v>666722.81275551929</v>
      </c>
    </row>
    <row r="26" spans="1:22">
      <c r="A26" s="6" t="s">
        <v>196</v>
      </c>
      <c r="B26" s="8">
        <v>3196</v>
      </c>
      <c r="C26" s="8">
        <v>340066</v>
      </c>
      <c r="D26" s="8">
        <v>65192</v>
      </c>
      <c r="E26" s="8">
        <v>6342359</v>
      </c>
      <c r="F26" s="8">
        <v>4650549</v>
      </c>
      <c r="G26" s="8">
        <v>5596675</v>
      </c>
      <c r="H26" s="8">
        <v>359722</v>
      </c>
      <c r="I26" s="8">
        <v>48839</v>
      </c>
      <c r="J26" s="8">
        <v>6758862</v>
      </c>
      <c r="K26" s="8">
        <v>4864722</v>
      </c>
      <c r="L26" s="8">
        <v>5810848</v>
      </c>
      <c r="M26" s="8">
        <f t="shared" si="0"/>
        <v>106403.62953692114</v>
      </c>
      <c r="N26" s="8">
        <f t="shared" si="0"/>
        <v>20397.997496871089</v>
      </c>
      <c r="O26" s="8">
        <f t="shared" si="0"/>
        <v>1984467.7722152693</v>
      </c>
      <c r="P26" s="8">
        <f t="shared" si="0"/>
        <v>1455115.4568210263</v>
      </c>
      <c r="Q26" s="8">
        <f t="shared" si="0"/>
        <v>1751149.8748435546</v>
      </c>
      <c r="R26" s="8">
        <f t="shared" si="0"/>
        <v>112553.81727158948</v>
      </c>
      <c r="S26" s="8">
        <f t="shared" si="0"/>
        <v>15281.289111389236</v>
      </c>
      <c r="T26" s="8">
        <f t="shared" si="0"/>
        <v>2114787.8598247808</v>
      </c>
      <c r="U26" s="8">
        <f t="shared" si="0"/>
        <v>1522128.2853566958</v>
      </c>
      <c r="V26" s="8">
        <f t="shared" si="0"/>
        <v>1818162.7033792241</v>
      </c>
    </row>
    <row r="27" spans="1:22">
      <c r="A27" t="s">
        <v>195</v>
      </c>
      <c r="B27" s="9">
        <v>3156</v>
      </c>
      <c r="C27" s="9">
        <v>702525</v>
      </c>
      <c r="D27" s="9">
        <v>-181476</v>
      </c>
      <c r="E27" s="9">
        <v>6677780</v>
      </c>
      <c r="F27" s="9">
        <v>2954006</v>
      </c>
      <c r="G27" s="9">
        <v>5305178</v>
      </c>
      <c r="H27" s="9">
        <v>948271</v>
      </c>
      <c r="I27" s="9">
        <v>-284450</v>
      </c>
      <c r="J27" s="9">
        <v>10085163</v>
      </c>
      <c r="K27" s="9">
        <v>5210077</v>
      </c>
      <c r="L27" s="9">
        <v>7643156</v>
      </c>
      <c r="M27" s="9">
        <f t="shared" si="0"/>
        <v>222599.80988593155</v>
      </c>
      <c r="N27" s="9">
        <f t="shared" si="0"/>
        <v>-57501.901140684407</v>
      </c>
      <c r="O27" s="9">
        <f t="shared" si="0"/>
        <v>2115899.8732572878</v>
      </c>
      <c r="P27" s="9">
        <f t="shared" si="0"/>
        <v>935996.83143219259</v>
      </c>
      <c r="Q27" s="9">
        <f t="shared" si="0"/>
        <v>1680981.6223067173</v>
      </c>
      <c r="R27" s="9">
        <f t="shared" si="0"/>
        <v>300466.09632446134</v>
      </c>
      <c r="S27" s="9">
        <f t="shared" si="0"/>
        <v>-90129.911280101398</v>
      </c>
      <c r="T27" s="9">
        <f t="shared" si="0"/>
        <v>3195552.2813688214</v>
      </c>
      <c r="U27" s="9">
        <f t="shared" si="0"/>
        <v>1650848.225602028</v>
      </c>
      <c r="V27" s="9">
        <f t="shared" si="0"/>
        <v>2421785.8048162227</v>
      </c>
    </row>
    <row r="28" spans="1:22">
      <c r="A28" s="6" t="s">
        <v>198</v>
      </c>
      <c r="B28" s="8">
        <v>2573</v>
      </c>
      <c r="C28" s="8">
        <v>445214</v>
      </c>
      <c r="D28" s="8">
        <v>-204846</v>
      </c>
      <c r="E28" s="8">
        <v>5000000</v>
      </c>
      <c r="F28" s="8">
        <v>1999848</v>
      </c>
      <c r="G28" s="8">
        <v>2623103</v>
      </c>
      <c r="H28" s="8">
        <v>809713</v>
      </c>
      <c r="I28" s="8">
        <v>-665815</v>
      </c>
      <c r="J28" s="8">
        <v>7294947</v>
      </c>
      <c r="K28" s="8">
        <v>2804166</v>
      </c>
      <c r="L28" s="8">
        <v>3453608</v>
      </c>
      <c r="M28" s="8">
        <f t="shared" si="0"/>
        <v>173033.03536727556</v>
      </c>
      <c r="N28" s="8">
        <f t="shared" si="0"/>
        <v>-79613.680528565877</v>
      </c>
      <c r="O28" s="8">
        <f t="shared" si="0"/>
        <v>1943256.8985619899</v>
      </c>
      <c r="P28" s="8">
        <f t="shared" si="0"/>
        <v>777243.68441507965</v>
      </c>
      <c r="Q28" s="8">
        <f t="shared" si="0"/>
        <v>1019472.6000777303</v>
      </c>
      <c r="R28" s="8">
        <f t="shared" si="0"/>
        <v>314696.07462106488</v>
      </c>
      <c r="S28" s="8">
        <f t="shared" si="0"/>
        <v>-258769.91838321026</v>
      </c>
      <c r="T28" s="8">
        <f t="shared" si="0"/>
        <v>2835191.2164788186</v>
      </c>
      <c r="U28" s="8">
        <f t="shared" si="0"/>
        <v>1089842.9848425963</v>
      </c>
      <c r="V28" s="8">
        <f t="shared" si="0"/>
        <v>1342249.5141857753</v>
      </c>
    </row>
    <row r="29" spans="1:22">
      <c r="A29" t="s">
        <v>197</v>
      </c>
      <c r="B29" s="9">
        <v>2547</v>
      </c>
      <c r="C29" s="9">
        <v>466588</v>
      </c>
      <c r="D29" s="9">
        <v>-135562</v>
      </c>
      <c r="E29" s="9">
        <v>6759947</v>
      </c>
      <c r="F29" s="9">
        <v>1179789</v>
      </c>
      <c r="G29" s="9">
        <v>1776103</v>
      </c>
      <c r="H29" s="9">
        <v>625525</v>
      </c>
      <c r="I29" s="9">
        <v>-365192</v>
      </c>
      <c r="J29" s="9">
        <v>7977904</v>
      </c>
      <c r="K29" s="9">
        <v>1569556</v>
      </c>
      <c r="L29" s="9">
        <v>2269297</v>
      </c>
      <c r="M29" s="9">
        <f t="shared" si="0"/>
        <v>183191.20533961523</v>
      </c>
      <c r="N29" s="9">
        <f t="shared" si="0"/>
        <v>-53224.185316058101</v>
      </c>
      <c r="O29" s="9">
        <f t="shared" si="0"/>
        <v>2654082.0573223401</v>
      </c>
      <c r="P29" s="9">
        <f t="shared" si="0"/>
        <v>463207.30270906951</v>
      </c>
      <c r="Q29" s="9">
        <f t="shared" si="0"/>
        <v>697331.37023949751</v>
      </c>
      <c r="R29" s="9">
        <f t="shared" si="0"/>
        <v>245592.85433843738</v>
      </c>
      <c r="S29" s="9">
        <f t="shared" si="0"/>
        <v>-143381.23282292893</v>
      </c>
      <c r="T29" s="9">
        <f t="shared" si="0"/>
        <v>3132274.8331370242</v>
      </c>
      <c r="U29" s="9">
        <f t="shared" si="0"/>
        <v>616237.14173537493</v>
      </c>
      <c r="V29" s="9">
        <f t="shared" si="0"/>
        <v>890968.59049862588</v>
      </c>
    </row>
    <row r="30" spans="1:22">
      <c r="A30" s="6" t="s">
        <v>200</v>
      </c>
      <c r="B30" s="8">
        <v>2035</v>
      </c>
      <c r="C30" s="8">
        <v>328862</v>
      </c>
      <c r="D30" s="8">
        <v>-700655</v>
      </c>
      <c r="E30" s="8">
        <v>4800821</v>
      </c>
      <c r="F30" s="8">
        <v>1728723</v>
      </c>
      <c r="G30" s="8">
        <v>1964359</v>
      </c>
      <c r="H30" s="8">
        <v>408752</v>
      </c>
      <c r="I30" s="8">
        <v>-716220</v>
      </c>
      <c r="J30" s="8">
        <v>5022022</v>
      </c>
      <c r="K30" s="8">
        <v>1815447</v>
      </c>
      <c r="L30" s="8">
        <v>2051083</v>
      </c>
      <c r="M30" s="8">
        <f t="shared" si="0"/>
        <v>161602.94840294842</v>
      </c>
      <c r="N30" s="8">
        <f t="shared" si="0"/>
        <v>-344302.21130221128</v>
      </c>
      <c r="O30" s="8">
        <f t="shared" si="0"/>
        <v>2359125.7985257986</v>
      </c>
      <c r="P30" s="8">
        <f t="shared" si="0"/>
        <v>849495.33169533173</v>
      </c>
      <c r="Q30" s="8">
        <f t="shared" si="0"/>
        <v>965286.97788697784</v>
      </c>
      <c r="R30" s="8">
        <f t="shared" si="0"/>
        <v>200860.93366093366</v>
      </c>
      <c r="S30" s="8">
        <f t="shared" si="0"/>
        <v>-351950.85995085997</v>
      </c>
      <c r="T30" s="8">
        <f t="shared" si="0"/>
        <v>2467824.0786240785</v>
      </c>
      <c r="U30" s="8">
        <f t="shared" si="0"/>
        <v>892111.54791154782</v>
      </c>
      <c r="V30" s="8">
        <f t="shared" si="0"/>
        <v>1007903.1941031941</v>
      </c>
    </row>
    <row r="31" spans="1:22">
      <c r="A31" t="s">
        <v>199</v>
      </c>
      <c r="B31" s="9">
        <v>1977</v>
      </c>
      <c r="C31" s="9">
        <v>403357</v>
      </c>
      <c r="D31" s="9">
        <v>-491836</v>
      </c>
      <c r="E31" s="9">
        <v>6015178</v>
      </c>
      <c r="F31" s="9">
        <v>843185</v>
      </c>
      <c r="G31" s="9">
        <v>2402457</v>
      </c>
      <c r="H31" s="9">
        <v>485012</v>
      </c>
      <c r="I31" s="9">
        <v>-320302</v>
      </c>
      <c r="J31" s="9">
        <v>6731719</v>
      </c>
      <c r="K31" s="9">
        <v>753000</v>
      </c>
      <c r="L31" s="9">
        <v>2361807</v>
      </c>
      <c r="M31" s="9">
        <f t="shared" si="0"/>
        <v>204024.78502781992</v>
      </c>
      <c r="N31" s="9">
        <f t="shared" si="0"/>
        <v>-248778.95801719776</v>
      </c>
      <c r="O31" s="9">
        <f t="shared" si="0"/>
        <v>3042578.6545270612</v>
      </c>
      <c r="P31" s="9">
        <f t="shared" si="0"/>
        <v>426497.21800708142</v>
      </c>
      <c r="Q31" s="9">
        <f t="shared" si="0"/>
        <v>1215203.3383915022</v>
      </c>
      <c r="R31" s="9">
        <f t="shared" si="0"/>
        <v>245327.26353060192</v>
      </c>
      <c r="S31" s="9">
        <f t="shared" si="0"/>
        <v>-162014.16287303995</v>
      </c>
      <c r="T31" s="9">
        <f t="shared" si="0"/>
        <v>3405017.1977744056</v>
      </c>
      <c r="U31" s="9">
        <f t="shared" si="0"/>
        <v>380880.12139605463</v>
      </c>
      <c r="V31" s="9">
        <f t="shared" si="0"/>
        <v>1194641.8816388468</v>
      </c>
    </row>
    <row r="32" spans="1:22">
      <c r="A32" s="6" t="s">
        <v>201</v>
      </c>
      <c r="B32" s="8">
        <v>1906</v>
      </c>
      <c r="C32" s="8">
        <v>383165</v>
      </c>
      <c r="D32" s="8">
        <v>-92448</v>
      </c>
      <c r="E32" s="8">
        <v>4702066</v>
      </c>
      <c r="F32" s="8">
        <v>1210001</v>
      </c>
      <c r="G32" s="8">
        <v>1909072</v>
      </c>
      <c r="H32" s="8">
        <v>485786</v>
      </c>
      <c r="I32" s="8">
        <v>-124929</v>
      </c>
      <c r="J32" s="8">
        <v>5708651</v>
      </c>
      <c r="K32" s="8">
        <v>1320852</v>
      </c>
      <c r="L32" s="8">
        <v>2085485</v>
      </c>
      <c r="M32" s="8">
        <f t="shared" si="0"/>
        <v>201030.95487932843</v>
      </c>
      <c r="N32" s="8">
        <f t="shared" si="0"/>
        <v>-48503.672612801682</v>
      </c>
      <c r="O32" s="8">
        <f t="shared" si="0"/>
        <v>2466981.1122770198</v>
      </c>
      <c r="P32" s="8">
        <f t="shared" si="0"/>
        <v>634837.88037775445</v>
      </c>
      <c r="Q32" s="8">
        <f t="shared" si="0"/>
        <v>1001611.7523609654</v>
      </c>
      <c r="R32" s="8">
        <f t="shared" si="0"/>
        <v>254871.98321091291</v>
      </c>
      <c r="S32" s="8">
        <f t="shared" si="0"/>
        <v>-65545.120671563476</v>
      </c>
      <c r="T32" s="8">
        <f t="shared" si="0"/>
        <v>2995094.9632738722</v>
      </c>
      <c r="U32" s="8">
        <f t="shared" si="0"/>
        <v>692996.85204617004</v>
      </c>
      <c r="V32" s="8">
        <f t="shared" si="0"/>
        <v>1094168.4155299056</v>
      </c>
    </row>
    <row r="33" spans="1:22">
      <c r="A33" t="s">
        <v>202</v>
      </c>
      <c r="B33" s="9">
        <v>1866</v>
      </c>
      <c r="C33" s="9">
        <v>396715</v>
      </c>
      <c r="D33" s="9">
        <v>-248956</v>
      </c>
      <c r="E33" s="9">
        <v>4612381</v>
      </c>
      <c r="F33" s="9">
        <v>1784747</v>
      </c>
      <c r="G33" s="9">
        <v>1873232</v>
      </c>
      <c r="H33" s="9">
        <v>484409</v>
      </c>
      <c r="I33" s="9">
        <v>-196182</v>
      </c>
      <c r="J33" s="9">
        <v>5449533</v>
      </c>
      <c r="K33" s="9">
        <v>2357669</v>
      </c>
      <c r="L33" s="9">
        <v>2446154</v>
      </c>
      <c r="M33" s="9">
        <f t="shared" si="0"/>
        <v>212601.82207931404</v>
      </c>
      <c r="N33" s="9">
        <f t="shared" si="0"/>
        <v>-133416.93461950697</v>
      </c>
      <c r="O33" s="9">
        <f t="shared" si="0"/>
        <v>2471801.1789924973</v>
      </c>
      <c r="P33" s="9">
        <f t="shared" si="0"/>
        <v>956456.05573419074</v>
      </c>
      <c r="Q33" s="9">
        <f t="shared" si="0"/>
        <v>1003875.6698821008</v>
      </c>
      <c r="R33" s="9">
        <f t="shared" ref="R33:V64" si="1">(H33/$B33)*1000</f>
        <v>259597.53483386926</v>
      </c>
      <c r="S33" s="9">
        <f t="shared" si="1"/>
        <v>-105135.04823151125</v>
      </c>
      <c r="T33" s="9">
        <f t="shared" si="1"/>
        <v>2920435.691318328</v>
      </c>
      <c r="U33" s="9">
        <f t="shared" si="1"/>
        <v>1263488.2100750266</v>
      </c>
      <c r="V33" s="9">
        <f t="shared" si="1"/>
        <v>1310907.8242229368</v>
      </c>
    </row>
    <row r="34" spans="1:22">
      <c r="A34" s="6" t="s">
        <v>203</v>
      </c>
      <c r="B34" s="8">
        <v>1678</v>
      </c>
      <c r="C34" s="8">
        <v>443107</v>
      </c>
      <c r="D34" s="8">
        <v>-214527</v>
      </c>
      <c r="E34" s="8">
        <v>5369835</v>
      </c>
      <c r="F34" s="8">
        <v>1392538</v>
      </c>
      <c r="G34" s="8">
        <v>1956619</v>
      </c>
      <c r="H34" s="8">
        <v>696729</v>
      </c>
      <c r="I34" s="8">
        <v>-354299</v>
      </c>
      <c r="J34" s="8">
        <v>6861520</v>
      </c>
      <c r="K34" s="8">
        <v>1519437</v>
      </c>
      <c r="L34" s="8">
        <v>2096610</v>
      </c>
      <c r="M34" s="8">
        <f t="shared" ref="M34:V65" si="2">(C34/$B34)*1000</f>
        <v>264068.53396901075</v>
      </c>
      <c r="N34" s="8">
        <f t="shared" si="2"/>
        <v>-127846.84147794994</v>
      </c>
      <c r="O34" s="8">
        <f t="shared" si="2"/>
        <v>3200140.0476758042</v>
      </c>
      <c r="P34" s="8">
        <f t="shared" si="2"/>
        <v>829879.61859356379</v>
      </c>
      <c r="Q34" s="8">
        <f t="shared" si="2"/>
        <v>1166042.3122765196</v>
      </c>
      <c r="R34" s="8">
        <f t="shared" si="1"/>
        <v>415213.94517282478</v>
      </c>
      <c r="S34" s="8">
        <f t="shared" si="1"/>
        <v>-211143.62336114421</v>
      </c>
      <c r="T34" s="8">
        <f t="shared" si="1"/>
        <v>4089106.0786650772</v>
      </c>
      <c r="U34" s="8">
        <f t="shared" si="1"/>
        <v>905504.76758045296</v>
      </c>
      <c r="V34" s="8">
        <f t="shared" si="1"/>
        <v>1249469.6066746125</v>
      </c>
    </row>
    <row r="35" spans="1:22">
      <c r="A35" t="s">
        <v>204</v>
      </c>
      <c r="B35" s="9">
        <v>1396</v>
      </c>
      <c r="C35" s="9">
        <v>19828</v>
      </c>
      <c r="D35" s="9">
        <v>7771</v>
      </c>
      <c r="E35" s="9">
        <v>2200467</v>
      </c>
      <c r="F35" s="9">
        <v>1651768</v>
      </c>
      <c r="G35" s="9">
        <v>1879810</v>
      </c>
      <c r="H35" s="9">
        <v>69552</v>
      </c>
      <c r="I35" s="9">
        <v>-16623</v>
      </c>
      <c r="J35" s="9">
        <v>2509725</v>
      </c>
      <c r="K35" s="9">
        <v>1687260</v>
      </c>
      <c r="L35" s="9">
        <v>1919935</v>
      </c>
      <c r="M35" s="9">
        <f t="shared" si="2"/>
        <v>14203.438395415473</v>
      </c>
      <c r="N35" s="9">
        <f t="shared" si="2"/>
        <v>5566.6189111747854</v>
      </c>
      <c r="O35" s="9">
        <f t="shared" si="2"/>
        <v>1576265.7593123207</v>
      </c>
      <c r="P35" s="9">
        <f t="shared" si="2"/>
        <v>1183214.8997134671</v>
      </c>
      <c r="Q35" s="9">
        <f t="shared" si="2"/>
        <v>1346568.7679083094</v>
      </c>
      <c r="R35" s="9">
        <f t="shared" si="1"/>
        <v>49822.349570200575</v>
      </c>
      <c r="S35" s="9">
        <f t="shared" si="1"/>
        <v>-11907.59312320917</v>
      </c>
      <c r="T35" s="9">
        <f t="shared" si="1"/>
        <v>1797797.2779369627</v>
      </c>
      <c r="U35" s="9">
        <f t="shared" si="1"/>
        <v>1208638.9684813754</v>
      </c>
      <c r="V35" s="9">
        <f t="shared" si="1"/>
        <v>1375311.6045845272</v>
      </c>
    </row>
    <row r="36" spans="1:22">
      <c r="A36" s="6" t="s">
        <v>1159</v>
      </c>
      <c r="B36" s="8">
        <v>1393</v>
      </c>
      <c r="C36" s="8">
        <v>105407</v>
      </c>
      <c r="D36" s="8">
        <v>-168882</v>
      </c>
      <c r="E36" s="8">
        <v>2406721</v>
      </c>
      <c r="F36" s="8">
        <v>1557300</v>
      </c>
      <c r="G36" s="8">
        <v>1669444</v>
      </c>
      <c r="H36" s="8">
        <v>141001</v>
      </c>
      <c r="I36" s="8">
        <v>-196964</v>
      </c>
      <c r="J36" s="8">
        <v>2819861</v>
      </c>
      <c r="K36" s="8">
        <v>1905274</v>
      </c>
      <c r="L36" s="8">
        <v>2017418</v>
      </c>
      <c r="M36" s="8">
        <f t="shared" si="2"/>
        <v>75669.05958363245</v>
      </c>
      <c r="N36" s="8">
        <f t="shared" si="2"/>
        <v>-121236.18090452261</v>
      </c>
      <c r="O36" s="8">
        <f t="shared" si="2"/>
        <v>1727725.0538406319</v>
      </c>
      <c r="P36" s="8">
        <f t="shared" si="2"/>
        <v>1117946.8772433598</v>
      </c>
      <c r="Q36" s="8">
        <f t="shared" si="2"/>
        <v>1198452.2613065327</v>
      </c>
      <c r="R36" s="8">
        <f t="shared" si="1"/>
        <v>101221.10552763818</v>
      </c>
      <c r="S36" s="8">
        <f t="shared" si="1"/>
        <v>-141395.54917444364</v>
      </c>
      <c r="T36" s="8">
        <f t="shared" si="1"/>
        <v>2024307.9684134962</v>
      </c>
      <c r="U36" s="8">
        <f t="shared" si="1"/>
        <v>1367748.7437185929</v>
      </c>
      <c r="V36" s="8">
        <f t="shared" si="1"/>
        <v>1448254.1277817658</v>
      </c>
    </row>
    <row r="37" spans="1:22">
      <c r="A37" t="s">
        <v>1160</v>
      </c>
      <c r="B37" s="9">
        <v>1308</v>
      </c>
      <c r="C37" s="9">
        <v>114822</v>
      </c>
      <c r="D37" s="9">
        <v>-75754</v>
      </c>
      <c r="E37" s="9">
        <v>3450507</v>
      </c>
      <c r="F37" s="9">
        <v>2265670</v>
      </c>
      <c r="G37" s="9">
        <v>2625473</v>
      </c>
      <c r="H37" s="9">
        <v>244201</v>
      </c>
      <c r="I37" s="9">
        <v>-108122</v>
      </c>
      <c r="J37" s="9">
        <v>3811879</v>
      </c>
      <c r="K37" s="9">
        <v>2489933</v>
      </c>
      <c r="L37" s="9">
        <v>2941452</v>
      </c>
      <c r="M37" s="9">
        <f t="shared" si="2"/>
        <v>87784.403669724765</v>
      </c>
      <c r="N37" s="9">
        <f t="shared" si="2"/>
        <v>-57915.902140672784</v>
      </c>
      <c r="O37" s="9">
        <f t="shared" si="2"/>
        <v>2638002.2935779816</v>
      </c>
      <c r="P37" s="9">
        <f t="shared" si="2"/>
        <v>1732163.6085626911</v>
      </c>
      <c r="Q37" s="9">
        <f t="shared" si="2"/>
        <v>2007242.3547400613</v>
      </c>
      <c r="R37" s="9">
        <f t="shared" si="1"/>
        <v>186698.0122324159</v>
      </c>
      <c r="S37" s="9">
        <f t="shared" si="1"/>
        <v>-82662.079510703363</v>
      </c>
      <c r="T37" s="9">
        <f t="shared" si="1"/>
        <v>2914280.5810397551</v>
      </c>
      <c r="U37" s="9">
        <f t="shared" si="1"/>
        <v>1903618.5015290522</v>
      </c>
      <c r="V37" s="9">
        <f t="shared" si="1"/>
        <v>2248816.5137614678</v>
      </c>
    </row>
    <row r="38" spans="1:22">
      <c r="A38" s="6" t="s">
        <v>1161</v>
      </c>
      <c r="B38" s="8">
        <v>1295</v>
      </c>
      <c r="C38" s="8">
        <v>44370</v>
      </c>
      <c r="D38" s="8">
        <v>-216929</v>
      </c>
      <c r="E38" s="8">
        <v>3840759</v>
      </c>
      <c r="F38" s="8">
        <v>2270112</v>
      </c>
      <c r="G38" s="8">
        <v>2683129</v>
      </c>
      <c r="H38" s="8">
        <v>91260</v>
      </c>
      <c r="I38" s="8">
        <v>-217607</v>
      </c>
      <c r="J38" s="8">
        <v>4414701</v>
      </c>
      <c r="K38" s="8">
        <v>2850345</v>
      </c>
      <c r="L38" s="8">
        <v>3263362</v>
      </c>
      <c r="M38" s="8">
        <f t="shared" si="2"/>
        <v>34262.548262548262</v>
      </c>
      <c r="N38" s="8">
        <f t="shared" si="2"/>
        <v>-167512.74131274133</v>
      </c>
      <c r="O38" s="8">
        <f t="shared" si="2"/>
        <v>2965837.0656370656</v>
      </c>
      <c r="P38" s="8">
        <f t="shared" si="2"/>
        <v>1752982.2393822395</v>
      </c>
      <c r="Q38" s="8">
        <f t="shared" si="2"/>
        <v>2071914.2857142857</v>
      </c>
      <c r="R38" s="8">
        <f t="shared" si="1"/>
        <v>70471.04247104247</v>
      </c>
      <c r="S38" s="8">
        <f t="shared" si="1"/>
        <v>-168036.29343629346</v>
      </c>
      <c r="T38" s="8">
        <f t="shared" si="1"/>
        <v>3409035.521235521</v>
      </c>
      <c r="U38" s="8">
        <f t="shared" si="1"/>
        <v>2201038.6100386097</v>
      </c>
      <c r="V38" s="8">
        <f t="shared" si="1"/>
        <v>2519970.6563706566</v>
      </c>
    </row>
    <row r="39" spans="1:22">
      <c r="A39" t="s">
        <v>206</v>
      </c>
      <c r="B39" s="9">
        <v>1280</v>
      </c>
      <c r="C39" s="9">
        <v>151887</v>
      </c>
      <c r="D39" s="9">
        <v>-177746</v>
      </c>
      <c r="E39" s="9">
        <v>3388921</v>
      </c>
      <c r="F39" s="9">
        <v>2191716</v>
      </c>
      <c r="G39" s="9">
        <v>2218214</v>
      </c>
      <c r="H39" s="9">
        <v>262088</v>
      </c>
      <c r="I39" s="9">
        <v>-334323</v>
      </c>
      <c r="J39" s="9">
        <v>3566776</v>
      </c>
      <c r="K39" s="9">
        <v>2061019</v>
      </c>
      <c r="L39" s="9">
        <v>2087517</v>
      </c>
      <c r="M39" s="9">
        <f t="shared" si="2"/>
        <v>118661.71875</v>
      </c>
      <c r="N39" s="9">
        <f t="shared" si="2"/>
        <v>-138864.0625</v>
      </c>
      <c r="O39" s="9">
        <f t="shared" si="2"/>
        <v>2647594.53125</v>
      </c>
      <c r="P39" s="9">
        <f t="shared" si="2"/>
        <v>1712278.125</v>
      </c>
      <c r="Q39" s="9">
        <f t="shared" si="2"/>
        <v>1732979.6875</v>
      </c>
      <c r="R39" s="9">
        <f t="shared" si="1"/>
        <v>204756.25</v>
      </c>
      <c r="S39" s="9">
        <f t="shared" si="1"/>
        <v>-261189.84375000003</v>
      </c>
      <c r="T39" s="9">
        <f t="shared" si="1"/>
        <v>2786543.75</v>
      </c>
      <c r="U39" s="9">
        <f t="shared" si="1"/>
        <v>1610171.09375</v>
      </c>
      <c r="V39" s="9">
        <f t="shared" si="1"/>
        <v>1630872.65625</v>
      </c>
    </row>
    <row r="40" spans="1:22">
      <c r="A40" s="6" t="s">
        <v>205</v>
      </c>
      <c r="B40" s="8">
        <v>1258</v>
      </c>
      <c r="C40" s="8">
        <v>87696</v>
      </c>
      <c r="D40" s="8">
        <v>-131374</v>
      </c>
      <c r="E40" s="8">
        <v>2976484</v>
      </c>
      <c r="F40" s="8">
        <v>802259</v>
      </c>
      <c r="G40" s="8">
        <v>1025470</v>
      </c>
      <c r="H40" s="8">
        <v>94076</v>
      </c>
      <c r="I40" s="8">
        <v>-170323</v>
      </c>
      <c r="J40" s="8">
        <v>3204791</v>
      </c>
      <c r="K40" s="8">
        <v>1327256</v>
      </c>
      <c r="L40" s="8">
        <v>1553592</v>
      </c>
      <c r="M40" s="8">
        <f t="shared" si="2"/>
        <v>69710.651828298898</v>
      </c>
      <c r="N40" s="8">
        <f t="shared" si="2"/>
        <v>-104430.8426073132</v>
      </c>
      <c r="O40" s="8">
        <f t="shared" si="2"/>
        <v>2366044.5151033388</v>
      </c>
      <c r="P40" s="8">
        <f t="shared" si="2"/>
        <v>637725.75516693166</v>
      </c>
      <c r="Q40" s="8">
        <f t="shared" si="2"/>
        <v>815158.98251192365</v>
      </c>
      <c r="R40" s="8">
        <f t="shared" si="1"/>
        <v>74782.193958664546</v>
      </c>
      <c r="S40" s="8">
        <f t="shared" si="1"/>
        <v>-135391.89189189189</v>
      </c>
      <c r="T40" s="8">
        <f t="shared" si="1"/>
        <v>2547528.6168521461</v>
      </c>
      <c r="U40" s="8">
        <f t="shared" si="1"/>
        <v>1055052.4642289348</v>
      </c>
      <c r="V40" s="8">
        <f t="shared" si="1"/>
        <v>1234969.7933227343</v>
      </c>
    </row>
    <row r="41" spans="1:22">
      <c r="A41" t="s">
        <v>208</v>
      </c>
      <c r="B41" s="9">
        <v>1182</v>
      </c>
      <c r="C41" s="9">
        <v>91185</v>
      </c>
      <c r="D41" s="9">
        <v>-153819</v>
      </c>
      <c r="E41" s="9">
        <v>2120739</v>
      </c>
      <c r="F41" s="9">
        <v>1858608</v>
      </c>
      <c r="G41" s="9">
        <v>2106521</v>
      </c>
      <c r="H41" s="9">
        <v>347689</v>
      </c>
      <c r="I41" s="9">
        <v>-312411</v>
      </c>
      <c r="J41" s="9">
        <v>3062749</v>
      </c>
      <c r="K41" s="9">
        <v>2214354</v>
      </c>
      <c r="L41" s="9">
        <v>2462285</v>
      </c>
      <c r="M41" s="9">
        <f t="shared" si="2"/>
        <v>77144.670050761415</v>
      </c>
      <c r="N41" s="9">
        <f t="shared" si="2"/>
        <v>-130134.51776649745</v>
      </c>
      <c r="O41" s="9">
        <f t="shared" si="2"/>
        <v>1794195.4314720812</v>
      </c>
      <c r="P41" s="9">
        <f t="shared" si="2"/>
        <v>1572426.3959390861</v>
      </c>
      <c r="Q41" s="9">
        <f t="shared" si="2"/>
        <v>1782166.6666666667</v>
      </c>
      <c r="R41" s="9">
        <f t="shared" si="1"/>
        <v>294153.13028764806</v>
      </c>
      <c r="S41" s="9">
        <f t="shared" si="1"/>
        <v>-264307.1065989848</v>
      </c>
      <c r="T41" s="9">
        <f t="shared" si="1"/>
        <v>2591158.20642978</v>
      </c>
      <c r="U41" s="9">
        <f t="shared" si="1"/>
        <v>1873395.9390862945</v>
      </c>
      <c r="V41" s="9">
        <f t="shared" si="1"/>
        <v>2083151.4382402706</v>
      </c>
    </row>
    <row r="42" spans="1:22">
      <c r="A42" s="6" t="s">
        <v>207</v>
      </c>
      <c r="B42" s="8">
        <v>1171</v>
      </c>
      <c r="C42" s="8">
        <v>184320</v>
      </c>
      <c r="D42" s="8">
        <v>-152078</v>
      </c>
      <c r="E42" s="8">
        <v>1716036</v>
      </c>
      <c r="F42" s="8">
        <v>177510</v>
      </c>
      <c r="G42" s="8">
        <v>177510</v>
      </c>
      <c r="H42" s="8">
        <v>192270</v>
      </c>
      <c r="I42" s="8">
        <v>-155088</v>
      </c>
      <c r="J42" s="8">
        <v>1669049</v>
      </c>
      <c r="K42" s="8">
        <v>240819</v>
      </c>
      <c r="L42" s="8">
        <v>240819</v>
      </c>
      <c r="M42" s="8">
        <f t="shared" si="2"/>
        <v>157403.92826643895</v>
      </c>
      <c r="N42" s="8">
        <f t="shared" si="2"/>
        <v>-129870.19641332193</v>
      </c>
      <c r="O42" s="8">
        <f t="shared" si="2"/>
        <v>1465444.9188727583</v>
      </c>
      <c r="P42" s="8">
        <f t="shared" si="2"/>
        <v>151588.38599487618</v>
      </c>
      <c r="Q42" s="8">
        <f t="shared" si="2"/>
        <v>151588.38599487618</v>
      </c>
      <c r="R42" s="8">
        <f t="shared" si="1"/>
        <v>164192.9974380871</v>
      </c>
      <c r="S42" s="8">
        <f t="shared" si="1"/>
        <v>-132440.64901793341</v>
      </c>
      <c r="T42" s="8">
        <f t="shared" si="1"/>
        <v>1425319.3851409054</v>
      </c>
      <c r="U42" s="8">
        <f t="shared" si="1"/>
        <v>205652.43381725022</v>
      </c>
      <c r="V42" s="8">
        <f t="shared" si="1"/>
        <v>205652.43381725022</v>
      </c>
    </row>
    <row r="43" spans="1:22">
      <c r="A43" t="s">
        <v>209</v>
      </c>
      <c r="B43" s="9">
        <v>997</v>
      </c>
      <c r="C43" s="9">
        <v>57000</v>
      </c>
      <c r="D43" s="9">
        <v>-21000</v>
      </c>
      <c r="E43" s="9">
        <v>2221000</v>
      </c>
      <c r="F43" s="9">
        <v>1789000</v>
      </c>
      <c r="G43" s="9">
        <v>1957000</v>
      </c>
      <c r="H43" s="9">
        <v>144000</v>
      </c>
      <c r="I43" s="9">
        <v>-52000</v>
      </c>
      <c r="J43" s="9">
        <v>2881000</v>
      </c>
      <c r="K43" s="9">
        <v>2292000</v>
      </c>
      <c r="L43" s="9">
        <v>2460000</v>
      </c>
      <c r="M43" s="9">
        <f t="shared" si="2"/>
        <v>57171.514543630889</v>
      </c>
      <c r="N43" s="9">
        <f t="shared" si="2"/>
        <v>-21063.189568706119</v>
      </c>
      <c r="O43" s="9">
        <f t="shared" si="2"/>
        <v>2227683.0491474424</v>
      </c>
      <c r="P43" s="9">
        <f t="shared" si="2"/>
        <v>1794383.1494483449</v>
      </c>
      <c r="Q43" s="9">
        <f t="shared" si="2"/>
        <v>1962888.6659979939</v>
      </c>
      <c r="R43" s="9">
        <f t="shared" si="1"/>
        <v>144433.29989969911</v>
      </c>
      <c r="S43" s="9">
        <f t="shared" si="1"/>
        <v>-52156.469408224671</v>
      </c>
      <c r="T43" s="9">
        <f t="shared" si="1"/>
        <v>2889669.0070210635</v>
      </c>
      <c r="U43" s="9">
        <f t="shared" si="1"/>
        <v>2298896.690070211</v>
      </c>
      <c r="V43" s="9">
        <f t="shared" si="1"/>
        <v>2467402.2066198597</v>
      </c>
    </row>
    <row r="44" spans="1:22">
      <c r="A44" s="6" t="s">
        <v>212</v>
      </c>
      <c r="B44" s="8">
        <v>877</v>
      </c>
      <c r="C44" s="8">
        <v>259772</v>
      </c>
      <c r="D44" s="8">
        <v>-79851</v>
      </c>
      <c r="E44" s="8">
        <v>2159894</v>
      </c>
      <c r="F44" s="8">
        <v>497179</v>
      </c>
      <c r="G44" s="8">
        <v>607388</v>
      </c>
      <c r="H44" s="8">
        <v>281728</v>
      </c>
      <c r="I44" s="8">
        <v>-118961</v>
      </c>
      <c r="J44" s="8">
        <v>2124312</v>
      </c>
      <c r="K44" s="8">
        <v>626655</v>
      </c>
      <c r="L44" s="8">
        <v>736864</v>
      </c>
      <c r="M44" s="8">
        <f t="shared" si="2"/>
        <v>296205.24515393382</v>
      </c>
      <c r="N44" s="8">
        <f t="shared" si="2"/>
        <v>-91050.171037628272</v>
      </c>
      <c r="O44" s="8">
        <f t="shared" si="2"/>
        <v>2462820.9806157355</v>
      </c>
      <c r="P44" s="8">
        <f t="shared" si="2"/>
        <v>566908.77993158496</v>
      </c>
      <c r="Q44" s="8">
        <f t="shared" si="2"/>
        <v>692574.68643101479</v>
      </c>
      <c r="R44" s="8">
        <f t="shared" si="1"/>
        <v>321240.59293044469</v>
      </c>
      <c r="S44" s="8">
        <f t="shared" si="1"/>
        <v>-135645.38198403647</v>
      </c>
      <c r="T44" s="8">
        <f t="shared" si="1"/>
        <v>2422248.5746864309</v>
      </c>
      <c r="U44" s="8">
        <f t="shared" si="1"/>
        <v>714543.89965792478</v>
      </c>
      <c r="V44" s="8">
        <f t="shared" si="1"/>
        <v>840209.80615735461</v>
      </c>
    </row>
    <row r="45" spans="1:22">
      <c r="A45" t="s">
        <v>211</v>
      </c>
      <c r="B45" s="9">
        <v>874</v>
      </c>
      <c r="C45" s="9">
        <v>100253</v>
      </c>
      <c r="D45" s="9">
        <v>-7923</v>
      </c>
      <c r="E45" s="9">
        <v>2017683</v>
      </c>
      <c r="F45" s="9">
        <v>1071869</v>
      </c>
      <c r="G45" s="9">
        <v>1089137</v>
      </c>
      <c r="H45" s="9">
        <v>179331</v>
      </c>
      <c r="I45" s="9">
        <v>-206680</v>
      </c>
      <c r="J45" s="9">
        <v>2308190</v>
      </c>
      <c r="K45" s="9">
        <v>1274138</v>
      </c>
      <c r="L45" s="9">
        <v>1308265</v>
      </c>
      <c r="M45" s="9">
        <f t="shared" si="2"/>
        <v>114705.94965675057</v>
      </c>
      <c r="N45" s="9">
        <f t="shared" si="2"/>
        <v>-9065.217391304348</v>
      </c>
      <c r="O45" s="9">
        <f t="shared" si="2"/>
        <v>2308561.7848970252</v>
      </c>
      <c r="P45" s="9">
        <f t="shared" si="2"/>
        <v>1226394.7368421052</v>
      </c>
      <c r="Q45" s="9">
        <f t="shared" si="2"/>
        <v>1246152.1739130435</v>
      </c>
      <c r="R45" s="9">
        <f t="shared" si="1"/>
        <v>205184.21052631579</v>
      </c>
      <c r="S45" s="9">
        <f t="shared" si="1"/>
        <v>-236475.97254004577</v>
      </c>
      <c r="T45" s="9">
        <f t="shared" si="1"/>
        <v>2640949.6567505719</v>
      </c>
      <c r="U45" s="9">
        <f t="shared" si="1"/>
        <v>1457823.7986270024</v>
      </c>
      <c r="V45" s="9">
        <f t="shared" si="1"/>
        <v>1496870.709382151</v>
      </c>
    </row>
    <row r="46" spans="1:22">
      <c r="A46" s="6" t="s">
        <v>210</v>
      </c>
      <c r="B46" s="8">
        <v>861</v>
      </c>
      <c r="C46" s="8">
        <v>143154</v>
      </c>
      <c r="D46" s="8">
        <v>-87916</v>
      </c>
      <c r="E46" s="8">
        <v>2435338</v>
      </c>
      <c r="F46" s="8">
        <v>1528891</v>
      </c>
      <c r="G46" s="8">
        <v>1637494</v>
      </c>
      <c r="H46" s="8">
        <v>266661</v>
      </c>
      <c r="I46" s="8">
        <v>-134426</v>
      </c>
      <c r="J46" s="8">
        <v>2992455</v>
      </c>
      <c r="K46" s="8">
        <v>1711140</v>
      </c>
      <c r="L46" s="8">
        <v>1905365</v>
      </c>
      <c r="M46" s="8">
        <f t="shared" si="2"/>
        <v>166264.80836236934</v>
      </c>
      <c r="N46" s="8">
        <f t="shared" si="2"/>
        <v>-102109.17537746807</v>
      </c>
      <c r="O46" s="8">
        <f t="shared" si="2"/>
        <v>2828499.4192799074</v>
      </c>
      <c r="P46" s="8">
        <f t="shared" si="2"/>
        <v>1775715.4471544717</v>
      </c>
      <c r="Q46" s="8">
        <f t="shared" si="2"/>
        <v>1901851.3356562136</v>
      </c>
      <c r="R46" s="8">
        <f t="shared" si="1"/>
        <v>309710.80139372824</v>
      </c>
      <c r="S46" s="8">
        <f t="shared" si="1"/>
        <v>-156127.75842044136</v>
      </c>
      <c r="T46" s="8">
        <f t="shared" si="1"/>
        <v>3475557.4912891984</v>
      </c>
      <c r="U46" s="8">
        <f t="shared" si="1"/>
        <v>1987386.7595818816</v>
      </c>
      <c r="V46" s="8">
        <f t="shared" si="1"/>
        <v>2212967.4796747966</v>
      </c>
    </row>
    <row r="47" spans="1:22">
      <c r="A47" t="s">
        <v>214</v>
      </c>
      <c r="B47" s="9">
        <v>780</v>
      </c>
      <c r="C47" s="9">
        <v>99853</v>
      </c>
      <c r="D47" s="9">
        <v>-287055</v>
      </c>
      <c r="E47" s="9">
        <v>1422938</v>
      </c>
      <c r="F47" s="9">
        <v>474227</v>
      </c>
      <c r="G47" s="9">
        <v>474227</v>
      </c>
      <c r="H47" s="9">
        <v>114898</v>
      </c>
      <c r="I47" s="9">
        <v>-292714</v>
      </c>
      <c r="J47" s="9">
        <v>1554731</v>
      </c>
      <c r="K47" s="9">
        <v>494384</v>
      </c>
      <c r="L47" s="9">
        <v>495169</v>
      </c>
      <c r="M47" s="9">
        <f t="shared" si="2"/>
        <v>128016.66666666669</v>
      </c>
      <c r="N47" s="9">
        <f t="shared" si="2"/>
        <v>-368019.23076923075</v>
      </c>
      <c r="O47" s="9">
        <f t="shared" si="2"/>
        <v>1824279.4871794872</v>
      </c>
      <c r="P47" s="9">
        <f t="shared" si="2"/>
        <v>607983.33333333337</v>
      </c>
      <c r="Q47" s="9">
        <f t="shared" si="2"/>
        <v>607983.33333333337</v>
      </c>
      <c r="R47" s="9">
        <f t="shared" si="1"/>
        <v>147305.12820512819</v>
      </c>
      <c r="S47" s="9">
        <f t="shared" si="1"/>
        <v>-375274.35897435894</v>
      </c>
      <c r="T47" s="9">
        <f t="shared" si="1"/>
        <v>1993244.871794872</v>
      </c>
      <c r="U47" s="9">
        <f t="shared" si="1"/>
        <v>633825.64102564112</v>
      </c>
      <c r="V47" s="9">
        <f t="shared" si="1"/>
        <v>634832.05128205137</v>
      </c>
    </row>
    <row r="48" spans="1:22">
      <c r="A48" s="6" t="s">
        <v>216</v>
      </c>
      <c r="B48" s="8">
        <v>765</v>
      </c>
      <c r="C48" s="8">
        <v>326315.5</v>
      </c>
      <c r="D48" s="8">
        <v>-194831.6</v>
      </c>
      <c r="E48" s="8">
        <v>4024199.4000000004</v>
      </c>
      <c r="F48" s="8">
        <v>169127.7</v>
      </c>
      <c r="G48" s="8">
        <v>169127.7</v>
      </c>
      <c r="H48" s="8">
        <v>331274.5</v>
      </c>
      <c r="I48" s="8">
        <v>-264126.3</v>
      </c>
      <c r="J48" s="8">
        <v>4044834</v>
      </c>
      <c r="K48" s="8">
        <v>169127.7</v>
      </c>
      <c r="L48" s="8">
        <v>169127.7</v>
      </c>
      <c r="M48" s="8">
        <f t="shared" si="2"/>
        <v>426556.20915032685</v>
      </c>
      <c r="N48" s="8">
        <f t="shared" si="2"/>
        <v>-254681.83006535948</v>
      </c>
      <c r="O48" s="8">
        <f t="shared" si="2"/>
        <v>5260391.3725490198</v>
      </c>
      <c r="P48" s="8">
        <f t="shared" si="2"/>
        <v>221081.96078431373</v>
      </c>
      <c r="Q48" s="8">
        <f t="shared" si="2"/>
        <v>221081.96078431373</v>
      </c>
      <c r="R48" s="8">
        <f t="shared" si="1"/>
        <v>433038.56209150323</v>
      </c>
      <c r="S48" s="8">
        <f t="shared" si="1"/>
        <v>-345263.13725490193</v>
      </c>
      <c r="T48" s="8">
        <f t="shared" si="1"/>
        <v>5287364.7058823528</v>
      </c>
      <c r="U48" s="8">
        <f t="shared" si="1"/>
        <v>221081.96078431373</v>
      </c>
      <c r="V48" s="8">
        <f t="shared" si="1"/>
        <v>221081.96078431373</v>
      </c>
    </row>
    <row r="49" spans="1:22">
      <c r="A49" t="s">
        <v>213</v>
      </c>
      <c r="B49" s="9">
        <v>708</v>
      </c>
      <c r="C49" s="9">
        <v>37479</v>
      </c>
      <c r="D49" s="9">
        <v>-12778</v>
      </c>
      <c r="E49" s="9">
        <v>1084475</v>
      </c>
      <c r="F49" s="9">
        <v>337508</v>
      </c>
      <c r="G49" s="9">
        <v>351327</v>
      </c>
      <c r="H49" s="9">
        <v>52887</v>
      </c>
      <c r="I49" s="9">
        <v>-20085</v>
      </c>
      <c r="J49" s="9">
        <v>1056268</v>
      </c>
      <c r="K49" s="9">
        <v>331874</v>
      </c>
      <c r="L49" s="9">
        <v>345693</v>
      </c>
      <c r="M49" s="9">
        <f t="shared" si="2"/>
        <v>52936.4406779661</v>
      </c>
      <c r="N49" s="9">
        <f t="shared" si="2"/>
        <v>-18048.022598870055</v>
      </c>
      <c r="O49" s="9">
        <f t="shared" si="2"/>
        <v>1531744.3502824858</v>
      </c>
      <c r="P49" s="9">
        <f t="shared" si="2"/>
        <v>476706.21468926553</v>
      </c>
      <c r="Q49" s="9">
        <f t="shared" si="2"/>
        <v>496224.57627118641</v>
      </c>
      <c r="R49" s="9">
        <f t="shared" si="1"/>
        <v>74699.152542372889</v>
      </c>
      <c r="S49" s="9">
        <f t="shared" si="1"/>
        <v>-28368.644067796609</v>
      </c>
      <c r="T49" s="9">
        <f t="shared" si="1"/>
        <v>1491903.95480226</v>
      </c>
      <c r="U49" s="9">
        <f t="shared" si="1"/>
        <v>468748.58757062146</v>
      </c>
      <c r="V49" s="9">
        <f t="shared" si="1"/>
        <v>488266.94915254239</v>
      </c>
    </row>
    <row r="50" spans="1:22">
      <c r="A50" s="6" t="s">
        <v>217</v>
      </c>
      <c r="B50" s="8">
        <v>680</v>
      </c>
      <c r="C50" s="8">
        <v>25197</v>
      </c>
      <c r="D50" s="8">
        <v>-22714</v>
      </c>
      <c r="E50" s="8">
        <v>1119484</v>
      </c>
      <c r="F50" s="8">
        <v>532042</v>
      </c>
      <c r="G50" s="8">
        <v>547137</v>
      </c>
      <c r="H50" s="8">
        <v>25658</v>
      </c>
      <c r="I50" s="8">
        <v>-29677</v>
      </c>
      <c r="J50" s="8">
        <v>1057781</v>
      </c>
      <c r="K50" s="8">
        <v>499114</v>
      </c>
      <c r="L50" s="8">
        <v>514209</v>
      </c>
      <c r="M50" s="8">
        <f t="shared" si="2"/>
        <v>37054.411764705881</v>
      </c>
      <c r="N50" s="8">
        <f t="shared" si="2"/>
        <v>-33402.941176470595</v>
      </c>
      <c r="O50" s="8">
        <f t="shared" si="2"/>
        <v>1646300</v>
      </c>
      <c r="P50" s="8">
        <f t="shared" si="2"/>
        <v>782414.70588235289</v>
      </c>
      <c r="Q50" s="8">
        <f t="shared" si="2"/>
        <v>804613.23529411771</v>
      </c>
      <c r="R50" s="8">
        <f t="shared" si="1"/>
        <v>37732.352941176476</v>
      </c>
      <c r="S50" s="8">
        <f t="shared" si="1"/>
        <v>-43642.647058823524</v>
      </c>
      <c r="T50" s="8">
        <f t="shared" si="1"/>
        <v>1555560.2941176472</v>
      </c>
      <c r="U50" s="8">
        <f t="shared" si="1"/>
        <v>733991.17647058819</v>
      </c>
      <c r="V50" s="8">
        <f t="shared" si="1"/>
        <v>756189.70588235301</v>
      </c>
    </row>
    <row r="51" spans="1:22">
      <c r="A51" t="s">
        <v>215</v>
      </c>
      <c r="B51" s="9">
        <v>661</v>
      </c>
      <c r="C51" s="9">
        <v>-32255</v>
      </c>
      <c r="D51" s="9">
        <v>-54866</v>
      </c>
      <c r="E51" s="9">
        <v>1432098</v>
      </c>
      <c r="F51" s="9">
        <v>1291710</v>
      </c>
      <c r="G51" s="9">
        <v>1375550</v>
      </c>
      <c r="H51" s="9">
        <v>130616</v>
      </c>
      <c r="I51" s="9">
        <v>-81295</v>
      </c>
      <c r="J51" s="9">
        <v>1946182</v>
      </c>
      <c r="K51" s="9">
        <v>925619</v>
      </c>
      <c r="L51" s="9">
        <v>1046872</v>
      </c>
      <c r="M51" s="9">
        <f t="shared" si="2"/>
        <v>-48797.276853252646</v>
      </c>
      <c r="N51" s="9">
        <f t="shared" si="2"/>
        <v>-83004.538577912259</v>
      </c>
      <c r="O51" s="9">
        <f t="shared" si="2"/>
        <v>2166562.7836611196</v>
      </c>
      <c r="P51" s="9">
        <f t="shared" si="2"/>
        <v>1954175.4916792738</v>
      </c>
      <c r="Q51" s="9">
        <f t="shared" si="2"/>
        <v>2081013.6157337369</v>
      </c>
      <c r="R51" s="9">
        <f t="shared" si="1"/>
        <v>197603.6308623298</v>
      </c>
      <c r="S51" s="9">
        <f t="shared" si="1"/>
        <v>-122987.89712556732</v>
      </c>
      <c r="T51" s="9">
        <f t="shared" si="1"/>
        <v>2944299.5461422089</v>
      </c>
      <c r="U51" s="9">
        <f t="shared" si="1"/>
        <v>1400331.3161875946</v>
      </c>
      <c r="V51" s="9">
        <f t="shared" si="1"/>
        <v>1583770.0453857791</v>
      </c>
    </row>
    <row r="52" spans="1:22">
      <c r="A52" s="6" t="s">
        <v>218</v>
      </c>
      <c r="B52" s="8">
        <v>653</v>
      </c>
      <c r="C52" s="8">
        <v>111967</v>
      </c>
      <c r="D52" s="8">
        <v>-97800</v>
      </c>
      <c r="E52" s="8">
        <v>1466489</v>
      </c>
      <c r="F52" s="8">
        <v>424567</v>
      </c>
      <c r="G52" s="8">
        <v>621786</v>
      </c>
      <c r="H52" s="8">
        <v>97821</v>
      </c>
      <c r="I52" s="8">
        <v>-132754</v>
      </c>
      <c r="J52" s="8">
        <v>1620674</v>
      </c>
      <c r="K52" s="8">
        <v>521563</v>
      </c>
      <c r="L52" s="8">
        <v>718782</v>
      </c>
      <c r="M52" s="8">
        <f t="shared" si="2"/>
        <v>171465.5436447167</v>
      </c>
      <c r="N52" s="8">
        <f t="shared" si="2"/>
        <v>-149770.29096477796</v>
      </c>
      <c r="O52" s="8">
        <f t="shared" si="2"/>
        <v>2245771.8223583461</v>
      </c>
      <c r="P52" s="8">
        <f t="shared" si="2"/>
        <v>650179.17304747319</v>
      </c>
      <c r="Q52" s="8">
        <f t="shared" si="2"/>
        <v>952199.08116385911</v>
      </c>
      <c r="R52" s="8">
        <f t="shared" si="1"/>
        <v>149802.45022970904</v>
      </c>
      <c r="S52" s="8">
        <f t="shared" si="1"/>
        <v>-203298.62174578867</v>
      </c>
      <c r="T52" s="8">
        <f t="shared" si="1"/>
        <v>2481889.7396630934</v>
      </c>
      <c r="U52" s="8">
        <f t="shared" si="1"/>
        <v>798718.2235834609</v>
      </c>
      <c r="V52" s="8">
        <f t="shared" si="1"/>
        <v>1100738.1316998468</v>
      </c>
    </row>
    <row r="53" spans="1:22">
      <c r="A53" t="s">
        <v>1162</v>
      </c>
      <c r="B53" s="9">
        <v>592</v>
      </c>
      <c r="C53" s="9">
        <v>136739</v>
      </c>
      <c r="D53" s="9">
        <v>-38359</v>
      </c>
      <c r="E53" s="9">
        <v>1920554</v>
      </c>
      <c r="F53" s="9">
        <v>1061406</v>
      </c>
      <c r="G53" s="9">
        <v>1114810</v>
      </c>
      <c r="H53" s="9">
        <v>211376</v>
      </c>
      <c r="I53" s="9">
        <v>-139075</v>
      </c>
      <c r="J53" s="9">
        <v>2149392</v>
      </c>
      <c r="K53" s="9">
        <v>964381</v>
      </c>
      <c r="L53" s="9">
        <v>1017785</v>
      </c>
      <c r="M53" s="9">
        <f t="shared" si="2"/>
        <v>230978.04054054056</v>
      </c>
      <c r="N53" s="9">
        <f t="shared" si="2"/>
        <v>-64795.608108108114</v>
      </c>
      <c r="O53" s="9">
        <f t="shared" si="2"/>
        <v>3244179.054054054</v>
      </c>
      <c r="P53" s="9">
        <f t="shared" si="2"/>
        <v>1792915.5405405406</v>
      </c>
      <c r="Q53" s="9">
        <f t="shared" si="2"/>
        <v>1883125</v>
      </c>
      <c r="R53" s="9">
        <f t="shared" si="1"/>
        <v>357054.05405405408</v>
      </c>
      <c r="S53" s="9">
        <f t="shared" si="1"/>
        <v>-234923.98648648648</v>
      </c>
      <c r="T53" s="9">
        <f t="shared" si="1"/>
        <v>3630729.7297297297</v>
      </c>
      <c r="U53" s="9">
        <f t="shared" si="1"/>
        <v>1629021.9594594594</v>
      </c>
      <c r="V53" s="9">
        <f t="shared" si="1"/>
        <v>1719231.4189189191</v>
      </c>
    </row>
    <row r="54" spans="1:22">
      <c r="A54" s="6" t="s">
        <v>219</v>
      </c>
      <c r="B54" s="8">
        <v>577</v>
      </c>
      <c r="C54" s="8">
        <v>142911</v>
      </c>
      <c r="D54" s="8">
        <v>13615</v>
      </c>
      <c r="E54" s="8">
        <v>1461781</v>
      </c>
      <c r="F54" s="8">
        <v>429029</v>
      </c>
      <c r="G54" s="8">
        <v>441479</v>
      </c>
      <c r="H54" s="8">
        <v>155096</v>
      </c>
      <c r="I54" s="8">
        <v>13663</v>
      </c>
      <c r="J54" s="8">
        <v>1388691</v>
      </c>
      <c r="K54" s="8">
        <v>411464</v>
      </c>
      <c r="L54" s="8">
        <v>423914</v>
      </c>
      <c r="M54" s="8">
        <f t="shared" si="2"/>
        <v>247679.37608318892</v>
      </c>
      <c r="N54" s="8">
        <f t="shared" si="2"/>
        <v>23596.187175043327</v>
      </c>
      <c r="O54" s="8">
        <f t="shared" si="2"/>
        <v>2533415.9445407279</v>
      </c>
      <c r="P54" s="8">
        <f t="shared" si="2"/>
        <v>743551.12651646452</v>
      </c>
      <c r="Q54" s="8">
        <f t="shared" si="2"/>
        <v>765128.24956672441</v>
      </c>
      <c r="R54" s="8">
        <f t="shared" si="1"/>
        <v>268797.22703639517</v>
      </c>
      <c r="S54" s="8">
        <f t="shared" si="1"/>
        <v>23679.376083188909</v>
      </c>
      <c r="T54" s="8">
        <f t="shared" si="1"/>
        <v>2406743.500866551</v>
      </c>
      <c r="U54" s="8">
        <f t="shared" si="1"/>
        <v>713109.18544194114</v>
      </c>
      <c r="V54" s="8">
        <f t="shared" si="1"/>
        <v>734686.30849220103</v>
      </c>
    </row>
    <row r="55" spans="1:22">
      <c r="A55" t="s">
        <v>220</v>
      </c>
      <c r="B55" s="9">
        <v>535</v>
      </c>
      <c r="C55" s="9">
        <v>173642</v>
      </c>
      <c r="D55" s="9">
        <v>-9980</v>
      </c>
      <c r="E55" s="9">
        <v>2724932</v>
      </c>
      <c r="F55" s="9">
        <v>904847</v>
      </c>
      <c r="G55" s="9">
        <v>919122</v>
      </c>
      <c r="H55" s="9">
        <v>243671</v>
      </c>
      <c r="I55" s="9">
        <v>-76050</v>
      </c>
      <c r="J55" s="9">
        <v>2646148</v>
      </c>
      <c r="K55" s="9">
        <v>1141774</v>
      </c>
      <c r="L55" s="9">
        <v>1156049</v>
      </c>
      <c r="M55" s="9">
        <f t="shared" si="2"/>
        <v>324564.48598130839</v>
      </c>
      <c r="N55" s="9">
        <f t="shared" si="2"/>
        <v>-18654.205607476637</v>
      </c>
      <c r="O55" s="9">
        <f t="shared" si="2"/>
        <v>5093330.8411214957</v>
      </c>
      <c r="P55" s="9">
        <f t="shared" si="2"/>
        <v>1691302.8037383179</v>
      </c>
      <c r="Q55" s="9">
        <f t="shared" si="2"/>
        <v>1717985.0467289721</v>
      </c>
      <c r="R55" s="9">
        <f t="shared" si="1"/>
        <v>455459.81308411219</v>
      </c>
      <c r="S55" s="9">
        <f t="shared" si="1"/>
        <v>-142149.53271028036</v>
      </c>
      <c r="T55" s="9">
        <f t="shared" si="1"/>
        <v>4946071.0280373832</v>
      </c>
      <c r="U55" s="9">
        <f t="shared" si="1"/>
        <v>2134157.0093457946</v>
      </c>
      <c r="V55" s="9">
        <f t="shared" si="1"/>
        <v>2160839.2523364485</v>
      </c>
    </row>
    <row r="56" spans="1:22">
      <c r="A56" s="6" t="s">
        <v>222</v>
      </c>
      <c r="B56" s="8">
        <v>485</v>
      </c>
      <c r="C56" s="8">
        <v>148821</v>
      </c>
      <c r="D56" s="8">
        <v>-123840</v>
      </c>
      <c r="E56" s="8">
        <v>1060597</v>
      </c>
      <c r="F56" s="8">
        <v>89606</v>
      </c>
      <c r="G56" s="8">
        <v>89606</v>
      </c>
      <c r="H56" s="8">
        <v>141502</v>
      </c>
      <c r="I56" s="8">
        <v>-1195</v>
      </c>
      <c r="J56" s="8">
        <v>1011824</v>
      </c>
      <c r="K56" s="8">
        <v>84288</v>
      </c>
      <c r="L56" s="8">
        <v>84288</v>
      </c>
      <c r="M56" s="8">
        <f t="shared" si="2"/>
        <v>306847.42268041236</v>
      </c>
      <c r="N56" s="8">
        <f t="shared" si="2"/>
        <v>-255340.20618556702</v>
      </c>
      <c r="O56" s="8">
        <f t="shared" si="2"/>
        <v>2186797.9381443295</v>
      </c>
      <c r="P56" s="8">
        <f t="shared" si="2"/>
        <v>184754.63917525773</v>
      </c>
      <c r="Q56" s="8">
        <f t="shared" si="2"/>
        <v>184754.63917525773</v>
      </c>
      <c r="R56" s="8">
        <f t="shared" si="1"/>
        <v>291756.70103092783</v>
      </c>
      <c r="S56" s="8">
        <f t="shared" si="1"/>
        <v>-2463.9175257731958</v>
      </c>
      <c r="T56" s="8">
        <f t="shared" si="1"/>
        <v>2086235.0515463918</v>
      </c>
      <c r="U56" s="8">
        <f t="shared" si="1"/>
        <v>173789.6907216495</v>
      </c>
      <c r="V56" s="8">
        <f t="shared" si="1"/>
        <v>173789.6907216495</v>
      </c>
    </row>
    <row r="57" spans="1:22">
      <c r="A57" t="s">
        <v>221</v>
      </c>
      <c r="B57" s="9">
        <v>484</v>
      </c>
      <c r="C57" s="9">
        <v>-18628</v>
      </c>
      <c r="D57" s="9">
        <v>-123808</v>
      </c>
      <c r="E57" s="9">
        <v>1470259</v>
      </c>
      <c r="F57" s="9">
        <v>220762</v>
      </c>
      <c r="G57" s="9">
        <v>454397</v>
      </c>
      <c r="H57" s="9">
        <v>45086</v>
      </c>
      <c r="I57" s="9">
        <v>-163265</v>
      </c>
      <c r="J57" s="9">
        <v>1758364</v>
      </c>
      <c r="K57" s="9">
        <v>200257</v>
      </c>
      <c r="L57" s="9">
        <v>433892</v>
      </c>
      <c r="M57" s="9">
        <f t="shared" si="2"/>
        <v>-38487.603305785124</v>
      </c>
      <c r="N57" s="9">
        <f t="shared" si="2"/>
        <v>-255801.65289256198</v>
      </c>
      <c r="O57" s="9">
        <f t="shared" si="2"/>
        <v>3037725.2066115704</v>
      </c>
      <c r="P57" s="9">
        <f t="shared" si="2"/>
        <v>456119.8347107438</v>
      </c>
      <c r="Q57" s="9">
        <f t="shared" si="2"/>
        <v>938836.77685950405</v>
      </c>
      <c r="R57" s="9">
        <f t="shared" si="1"/>
        <v>93152.892561983477</v>
      </c>
      <c r="S57" s="9">
        <f t="shared" si="1"/>
        <v>-337324.38016528927</v>
      </c>
      <c r="T57" s="9">
        <f t="shared" si="1"/>
        <v>3632983.4710743804</v>
      </c>
      <c r="U57" s="9">
        <f t="shared" si="1"/>
        <v>413754.132231405</v>
      </c>
      <c r="V57" s="9">
        <f t="shared" si="1"/>
        <v>896471.07438016532</v>
      </c>
    </row>
    <row r="58" spans="1:22">
      <c r="A58" s="6" t="s">
        <v>223</v>
      </c>
      <c r="B58" s="8">
        <v>428</v>
      </c>
      <c r="C58" s="8">
        <v>106981</v>
      </c>
      <c r="D58" s="8">
        <v>-66733</v>
      </c>
      <c r="E58" s="8">
        <v>1178089</v>
      </c>
      <c r="F58" s="8">
        <v>748487</v>
      </c>
      <c r="G58" s="8">
        <v>812217</v>
      </c>
      <c r="H58" s="8">
        <v>116550</v>
      </c>
      <c r="I58" s="8">
        <v>-98835</v>
      </c>
      <c r="J58" s="8">
        <v>1264400</v>
      </c>
      <c r="K58" s="8">
        <v>948297</v>
      </c>
      <c r="L58" s="8">
        <v>1012027</v>
      </c>
      <c r="M58" s="8">
        <f t="shared" si="2"/>
        <v>249955.60747663552</v>
      </c>
      <c r="N58" s="8">
        <f t="shared" si="2"/>
        <v>-155918.22429906542</v>
      </c>
      <c r="O58" s="8">
        <f t="shared" si="2"/>
        <v>2752544.3925233646</v>
      </c>
      <c r="P58" s="8">
        <f t="shared" si="2"/>
        <v>1748801.4018691587</v>
      </c>
      <c r="Q58" s="8">
        <f t="shared" si="2"/>
        <v>1897703.2710280374</v>
      </c>
      <c r="R58" s="8">
        <f t="shared" si="1"/>
        <v>272313.08411214949</v>
      </c>
      <c r="S58" s="8">
        <f t="shared" si="1"/>
        <v>-230922.89719626168</v>
      </c>
      <c r="T58" s="8">
        <f t="shared" si="1"/>
        <v>2954205.6074766354</v>
      </c>
      <c r="U58" s="8">
        <f t="shared" si="1"/>
        <v>2215647.1962616825</v>
      </c>
      <c r="V58" s="8">
        <f t="shared" si="1"/>
        <v>2364549.065420561</v>
      </c>
    </row>
    <row r="59" spans="1:22">
      <c r="A59" t="s">
        <v>224</v>
      </c>
      <c r="B59" s="9">
        <v>379</v>
      </c>
      <c r="C59" s="9">
        <v>26970</v>
      </c>
      <c r="D59" s="9">
        <v>-21449</v>
      </c>
      <c r="E59" s="9">
        <v>732105</v>
      </c>
      <c r="F59" s="9">
        <v>202326</v>
      </c>
      <c r="G59" s="9">
        <v>309613</v>
      </c>
      <c r="H59" s="9">
        <v>33384</v>
      </c>
      <c r="I59" s="9">
        <v>-25358</v>
      </c>
      <c r="J59" s="9">
        <v>804745</v>
      </c>
      <c r="K59" s="9">
        <v>265976</v>
      </c>
      <c r="L59" s="9">
        <v>373263</v>
      </c>
      <c r="M59" s="9">
        <f t="shared" si="2"/>
        <v>71160.949868073891</v>
      </c>
      <c r="N59" s="9">
        <f t="shared" si="2"/>
        <v>-56593.667546174147</v>
      </c>
      <c r="O59" s="9">
        <f t="shared" si="2"/>
        <v>1931675.4617414249</v>
      </c>
      <c r="P59" s="9">
        <f t="shared" si="2"/>
        <v>533841.68865435361</v>
      </c>
      <c r="Q59" s="9">
        <f t="shared" si="2"/>
        <v>816920.8443271768</v>
      </c>
      <c r="R59" s="9">
        <f t="shared" si="1"/>
        <v>88084.432717678093</v>
      </c>
      <c r="S59" s="9">
        <f t="shared" si="1"/>
        <v>-66907.651715039581</v>
      </c>
      <c r="T59" s="9">
        <f t="shared" si="1"/>
        <v>2123337.7308707121</v>
      </c>
      <c r="U59" s="9">
        <f t="shared" si="1"/>
        <v>701783.64116094983</v>
      </c>
      <c r="V59" s="9">
        <f t="shared" si="1"/>
        <v>984862.79683377314</v>
      </c>
    </row>
    <row r="60" spans="1:22">
      <c r="A60" s="6" t="s">
        <v>225</v>
      </c>
      <c r="B60" s="8">
        <v>295</v>
      </c>
      <c r="C60" s="8">
        <v>21104</v>
      </c>
      <c r="D60" s="8">
        <v>-6175</v>
      </c>
      <c r="E60" s="8">
        <v>649138</v>
      </c>
      <c r="F60" s="8">
        <v>108809</v>
      </c>
      <c r="G60" s="8">
        <v>114472</v>
      </c>
      <c r="H60" s="8">
        <v>31678</v>
      </c>
      <c r="I60" s="8">
        <v>19632</v>
      </c>
      <c r="J60" s="8">
        <v>713950</v>
      </c>
      <c r="K60" s="8">
        <v>145537</v>
      </c>
      <c r="L60" s="8">
        <v>151200</v>
      </c>
      <c r="M60" s="8">
        <f t="shared" si="2"/>
        <v>71538.98305084747</v>
      </c>
      <c r="N60" s="8">
        <f t="shared" si="2"/>
        <v>-20932.203389830509</v>
      </c>
      <c r="O60" s="8">
        <f t="shared" si="2"/>
        <v>2200467.7966101696</v>
      </c>
      <c r="P60" s="8">
        <f t="shared" si="2"/>
        <v>368844.06779661012</v>
      </c>
      <c r="Q60" s="8">
        <f t="shared" si="2"/>
        <v>388040.67796610168</v>
      </c>
      <c r="R60" s="8">
        <f t="shared" si="1"/>
        <v>107383.05084745762</v>
      </c>
      <c r="S60" s="8">
        <f t="shared" si="1"/>
        <v>66549.152542372874</v>
      </c>
      <c r="T60" s="8">
        <f t="shared" si="1"/>
        <v>2420169.4915254237</v>
      </c>
      <c r="U60" s="8">
        <f t="shared" si="1"/>
        <v>493345.76271186437</v>
      </c>
      <c r="V60" s="8">
        <f t="shared" si="1"/>
        <v>512542.37288135599</v>
      </c>
    </row>
    <row r="61" spans="1:22">
      <c r="A61" t="s">
        <v>227</v>
      </c>
      <c r="B61" s="9">
        <v>285</v>
      </c>
      <c r="C61" s="9">
        <v>3826.1000000000004</v>
      </c>
      <c r="D61" s="9">
        <v>-91942</v>
      </c>
      <c r="E61" s="9">
        <v>582649.59999999998</v>
      </c>
      <c r="F61" s="9">
        <v>170508.3</v>
      </c>
      <c r="G61" s="9">
        <v>170508.3</v>
      </c>
      <c r="H61" s="9">
        <v>48423</v>
      </c>
      <c r="I61" s="9">
        <v>-89553</v>
      </c>
      <c r="J61" s="9">
        <v>901811.1</v>
      </c>
      <c r="K61" s="9">
        <v>592051.20000000007</v>
      </c>
      <c r="L61" s="9">
        <v>592051.20000000007</v>
      </c>
      <c r="M61" s="9">
        <f t="shared" si="2"/>
        <v>13424.912280701756</v>
      </c>
      <c r="N61" s="9">
        <f t="shared" si="2"/>
        <v>-322603.50877192977</v>
      </c>
      <c r="O61" s="9">
        <f t="shared" si="2"/>
        <v>2044384.5614035088</v>
      </c>
      <c r="P61" s="9">
        <f t="shared" si="2"/>
        <v>598274.73684210517</v>
      </c>
      <c r="Q61" s="9">
        <f t="shared" si="2"/>
        <v>598274.73684210517</v>
      </c>
      <c r="R61" s="9">
        <f t="shared" si="1"/>
        <v>169905.26315789472</v>
      </c>
      <c r="S61" s="9">
        <f t="shared" si="1"/>
        <v>-314221.05263157899</v>
      </c>
      <c r="T61" s="9">
        <f t="shared" si="1"/>
        <v>3164249.4736842103</v>
      </c>
      <c r="U61" s="9">
        <f t="shared" si="1"/>
        <v>2077372.6315789477</v>
      </c>
      <c r="V61" s="9">
        <f t="shared" si="1"/>
        <v>2077372.6315789477</v>
      </c>
    </row>
    <row r="62" spans="1:22">
      <c r="A62" s="6" t="s">
        <v>226</v>
      </c>
      <c r="B62" s="8">
        <v>268</v>
      </c>
      <c r="C62" s="8">
        <v>-68419</v>
      </c>
      <c r="D62" s="8">
        <v>-17999</v>
      </c>
      <c r="E62" s="8">
        <v>663316</v>
      </c>
      <c r="F62" s="8">
        <v>595549</v>
      </c>
      <c r="G62" s="8">
        <v>595549</v>
      </c>
      <c r="H62" s="8">
        <v>-49397</v>
      </c>
      <c r="I62" s="8">
        <v>-25067</v>
      </c>
      <c r="J62" s="8">
        <v>718281</v>
      </c>
      <c r="K62" s="8">
        <v>557494</v>
      </c>
      <c r="L62" s="8">
        <v>557797</v>
      </c>
      <c r="M62" s="8">
        <f t="shared" si="2"/>
        <v>-255294.77611940299</v>
      </c>
      <c r="N62" s="8">
        <f t="shared" si="2"/>
        <v>-67160.447761194038</v>
      </c>
      <c r="O62" s="8">
        <f t="shared" si="2"/>
        <v>2475059.7014925373</v>
      </c>
      <c r="P62" s="8">
        <f t="shared" si="2"/>
        <v>2222197.7611940298</v>
      </c>
      <c r="Q62" s="8">
        <f t="shared" si="2"/>
        <v>2222197.7611940298</v>
      </c>
      <c r="R62" s="8">
        <f t="shared" si="1"/>
        <v>-184317.16417910447</v>
      </c>
      <c r="S62" s="8">
        <f t="shared" si="1"/>
        <v>-93533.582089552234</v>
      </c>
      <c r="T62" s="8">
        <f t="shared" si="1"/>
        <v>2680152.9850746267</v>
      </c>
      <c r="U62" s="8">
        <f t="shared" si="1"/>
        <v>2080201.4925373131</v>
      </c>
      <c r="V62" s="8">
        <f t="shared" si="1"/>
        <v>2081332.0895522388</v>
      </c>
    </row>
    <row r="63" spans="1:22">
      <c r="A63" t="s">
        <v>228</v>
      </c>
      <c r="B63" s="9">
        <v>242</v>
      </c>
      <c r="C63" s="9">
        <v>68073</v>
      </c>
      <c r="D63" s="9">
        <v>-1210</v>
      </c>
      <c r="E63" s="9">
        <v>694310</v>
      </c>
      <c r="F63" s="9">
        <v>203416</v>
      </c>
      <c r="G63" s="9">
        <v>203416</v>
      </c>
      <c r="H63" s="9">
        <v>98756</v>
      </c>
      <c r="I63" s="9">
        <v>-35697</v>
      </c>
      <c r="J63" s="9">
        <v>838624</v>
      </c>
      <c r="K63" s="9">
        <v>232696</v>
      </c>
      <c r="L63" s="9">
        <v>232696</v>
      </c>
      <c r="M63" s="9">
        <f t="shared" si="2"/>
        <v>281293.38842975203</v>
      </c>
      <c r="N63" s="9">
        <f t="shared" si="2"/>
        <v>-5000</v>
      </c>
      <c r="O63" s="9">
        <f t="shared" si="2"/>
        <v>2869049.5867768596</v>
      </c>
      <c r="P63" s="9">
        <f t="shared" si="2"/>
        <v>840561.98347107437</v>
      </c>
      <c r="Q63" s="9">
        <f t="shared" si="2"/>
        <v>840561.98347107437</v>
      </c>
      <c r="R63" s="9">
        <f t="shared" si="1"/>
        <v>408082.64462809917</v>
      </c>
      <c r="S63" s="9">
        <f t="shared" si="1"/>
        <v>-147508.26446280989</v>
      </c>
      <c r="T63" s="9">
        <f t="shared" si="1"/>
        <v>3465388.4297520663</v>
      </c>
      <c r="U63" s="9">
        <f t="shared" si="1"/>
        <v>961553.71900826448</v>
      </c>
      <c r="V63" s="9">
        <f t="shared" si="1"/>
        <v>961553.71900826448</v>
      </c>
    </row>
    <row r="64" spans="1:22">
      <c r="A64" s="6" t="s">
        <v>229</v>
      </c>
      <c r="B64" s="8">
        <v>235</v>
      </c>
      <c r="C64" s="8">
        <v>41044</v>
      </c>
      <c r="D64" s="8">
        <v>-14122</v>
      </c>
      <c r="E64" s="8">
        <v>797062</v>
      </c>
      <c r="F64" s="8">
        <v>120896</v>
      </c>
      <c r="G64" s="8">
        <v>120896</v>
      </c>
      <c r="H64" s="8">
        <v>45785</v>
      </c>
      <c r="I64" s="8">
        <v>-64428</v>
      </c>
      <c r="J64" s="8">
        <v>782683</v>
      </c>
      <c r="K64" s="8">
        <v>87740</v>
      </c>
      <c r="L64" s="8">
        <v>87740</v>
      </c>
      <c r="M64" s="8">
        <f t="shared" si="2"/>
        <v>174655.31914893616</v>
      </c>
      <c r="N64" s="8">
        <f t="shared" si="2"/>
        <v>-60093.617021276594</v>
      </c>
      <c r="O64" s="8">
        <f t="shared" si="2"/>
        <v>3391753.1914893617</v>
      </c>
      <c r="P64" s="8">
        <f t="shared" si="2"/>
        <v>514451.06382978725</v>
      </c>
      <c r="Q64" s="8">
        <f t="shared" si="2"/>
        <v>514451.06382978725</v>
      </c>
      <c r="R64" s="8">
        <f t="shared" si="1"/>
        <v>194829.78723404257</v>
      </c>
      <c r="S64" s="8">
        <f t="shared" si="1"/>
        <v>-274161.70212765958</v>
      </c>
      <c r="T64" s="8">
        <f t="shared" si="1"/>
        <v>3330565.9574468085</v>
      </c>
      <c r="U64" s="8">
        <f t="shared" si="1"/>
        <v>373361.70212765958</v>
      </c>
      <c r="V64" s="8">
        <f t="shared" si="1"/>
        <v>373361.70212765958</v>
      </c>
    </row>
    <row r="65" spans="1:22">
      <c r="A65" t="s">
        <v>231</v>
      </c>
      <c r="B65" s="9">
        <v>116</v>
      </c>
      <c r="C65" s="9">
        <v>12040</v>
      </c>
      <c r="D65" s="9">
        <v>1806</v>
      </c>
      <c r="E65" s="9">
        <v>383318</v>
      </c>
      <c r="F65" s="9">
        <v>34957</v>
      </c>
      <c r="G65" s="9">
        <v>34957</v>
      </c>
      <c r="H65" s="9">
        <v>17229</v>
      </c>
      <c r="I65" s="9">
        <v>10120</v>
      </c>
      <c r="J65" s="9">
        <v>347772</v>
      </c>
      <c r="K65" s="9">
        <v>22704</v>
      </c>
      <c r="L65" s="9">
        <v>22704</v>
      </c>
      <c r="M65" s="9">
        <f t="shared" si="2"/>
        <v>103793.10344827586</v>
      </c>
      <c r="N65" s="9">
        <f t="shared" si="2"/>
        <v>15568.965517241379</v>
      </c>
      <c r="O65" s="9">
        <f t="shared" si="2"/>
        <v>3304465.5172413797</v>
      </c>
      <c r="P65" s="9">
        <f t="shared" si="2"/>
        <v>301353.44827586209</v>
      </c>
      <c r="Q65" s="9">
        <f t="shared" si="2"/>
        <v>301353.44827586209</v>
      </c>
      <c r="R65" s="9">
        <f t="shared" si="2"/>
        <v>148525.86206896554</v>
      </c>
      <c r="S65" s="9">
        <f t="shared" si="2"/>
        <v>87241.379310344826</v>
      </c>
      <c r="T65" s="9">
        <f t="shared" si="2"/>
        <v>2998034.4827586203</v>
      </c>
      <c r="U65" s="9">
        <f t="shared" si="2"/>
        <v>195724.13793103446</v>
      </c>
      <c r="V65" s="9">
        <f t="shared" si="2"/>
        <v>195724.13793103446</v>
      </c>
    </row>
    <row r="66" spans="1:22">
      <c r="A66" s="6" t="s">
        <v>230</v>
      </c>
      <c r="B66" s="8">
        <v>114</v>
      </c>
      <c r="C66" s="8">
        <v>20381</v>
      </c>
      <c r="D66" s="8">
        <v>2298</v>
      </c>
      <c r="E66" s="8">
        <v>252611</v>
      </c>
      <c r="F66" s="8">
        <v>22756</v>
      </c>
      <c r="G66" s="8">
        <v>22756</v>
      </c>
      <c r="H66" s="8">
        <v>17349</v>
      </c>
      <c r="I66" s="8">
        <v>-261</v>
      </c>
      <c r="J66" s="8">
        <v>229730</v>
      </c>
      <c r="K66" s="8">
        <v>22756</v>
      </c>
      <c r="L66" s="8">
        <v>22756</v>
      </c>
      <c r="M66" s="8">
        <f t="shared" ref="M66:V71" si="3">(C66/$B66)*1000</f>
        <v>178780.70175438598</v>
      </c>
      <c r="N66" s="8">
        <f t="shared" si="3"/>
        <v>20157.894736842107</v>
      </c>
      <c r="O66" s="8">
        <f t="shared" si="3"/>
        <v>2215885.9649122804</v>
      </c>
      <c r="P66" s="8">
        <f t="shared" si="3"/>
        <v>199614.0350877193</v>
      </c>
      <c r="Q66" s="8">
        <f t="shared" si="3"/>
        <v>199614.0350877193</v>
      </c>
      <c r="R66" s="8">
        <f t="shared" si="3"/>
        <v>152184.21052631579</v>
      </c>
      <c r="S66" s="8">
        <f t="shared" si="3"/>
        <v>-2289.4736842105262</v>
      </c>
      <c r="T66" s="8">
        <f t="shared" si="3"/>
        <v>2015175.4385964912</v>
      </c>
      <c r="U66" s="8">
        <f t="shared" si="3"/>
        <v>199614.0350877193</v>
      </c>
      <c r="V66" s="8">
        <f t="shared" si="3"/>
        <v>199614.0350877193</v>
      </c>
    </row>
    <row r="67" spans="1:22">
      <c r="A67" t="s">
        <v>232</v>
      </c>
      <c r="B67" s="9">
        <v>96</v>
      </c>
      <c r="C67" s="9">
        <v>15617</v>
      </c>
      <c r="D67" s="9">
        <v>-23960</v>
      </c>
      <c r="E67" s="9">
        <v>809586</v>
      </c>
      <c r="F67" s="9">
        <v>50972</v>
      </c>
      <c r="G67" s="9">
        <v>50972</v>
      </c>
      <c r="H67" s="9">
        <v>13804</v>
      </c>
      <c r="I67" s="9">
        <v>-26585</v>
      </c>
      <c r="J67" s="9">
        <v>841507</v>
      </c>
      <c r="K67" s="9">
        <v>82684</v>
      </c>
      <c r="L67" s="9">
        <v>82684</v>
      </c>
      <c r="M67" s="9">
        <f t="shared" si="3"/>
        <v>162677.08333333334</v>
      </c>
      <c r="N67" s="9">
        <f t="shared" si="3"/>
        <v>-249583.33333333334</v>
      </c>
      <c r="O67" s="9">
        <f t="shared" si="3"/>
        <v>8433187.5</v>
      </c>
      <c r="P67" s="9">
        <f t="shared" si="3"/>
        <v>530958.33333333337</v>
      </c>
      <c r="Q67" s="9">
        <f t="shared" si="3"/>
        <v>530958.33333333337</v>
      </c>
      <c r="R67" s="9">
        <f t="shared" si="3"/>
        <v>143791.66666666666</v>
      </c>
      <c r="S67" s="9">
        <f t="shared" si="3"/>
        <v>-276927.08333333331</v>
      </c>
      <c r="T67" s="9">
        <f t="shared" si="3"/>
        <v>8765697.916666666</v>
      </c>
      <c r="U67" s="9">
        <f t="shared" si="3"/>
        <v>861291.66666666663</v>
      </c>
      <c r="V67" s="9">
        <f t="shared" si="3"/>
        <v>861291.66666666663</v>
      </c>
    </row>
    <row r="68" spans="1:22">
      <c r="A68" s="6" t="s">
        <v>233</v>
      </c>
      <c r="B68" s="8">
        <v>89</v>
      </c>
      <c r="C68" s="8">
        <v>-2963</v>
      </c>
      <c r="D68" s="8"/>
      <c r="E68" s="8">
        <v>120973</v>
      </c>
      <c r="F68" s="8">
        <v>12142</v>
      </c>
      <c r="G68" s="8">
        <v>12142</v>
      </c>
      <c r="H68" s="8">
        <v>-747</v>
      </c>
      <c r="I68" s="8"/>
      <c r="J68" s="8">
        <v>123291</v>
      </c>
      <c r="K68" s="8">
        <v>19385</v>
      </c>
      <c r="L68" s="8">
        <v>19385</v>
      </c>
      <c r="M68" s="8">
        <f t="shared" si="3"/>
        <v>-33292.134831460673</v>
      </c>
      <c r="N68" s="8">
        <f t="shared" si="3"/>
        <v>0</v>
      </c>
      <c r="O68" s="8">
        <f t="shared" si="3"/>
        <v>1359247.191011236</v>
      </c>
      <c r="P68" s="8">
        <f t="shared" si="3"/>
        <v>136426.96629213484</v>
      </c>
      <c r="Q68" s="8">
        <f t="shared" si="3"/>
        <v>136426.96629213484</v>
      </c>
      <c r="R68" s="8">
        <f t="shared" si="3"/>
        <v>-8393.258426966293</v>
      </c>
      <c r="S68" s="8">
        <f t="shared" si="3"/>
        <v>0</v>
      </c>
      <c r="T68" s="8">
        <f t="shared" si="3"/>
        <v>1385292.1348314607</v>
      </c>
      <c r="U68" s="8">
        <f t="shared" si="3"/>
        <v>217808.98876404495</v>
      </c>
      <c r="V68" s="8">
        <f t="shared" si="3"/>
        <v>217808.98876404495</v>
      </c>
    </row>
    <row r="69" spans="1:22">
      <c r="A69" t="s">
        <v>234</v>
      </c>
      <c r="B69" s="9">
        <v>75</v>
      </c>
      <c r="C69" s="9">
        <v>-23524</v>
      </c>
      <c r="D69" s="9">
        <v>-58875</v>
      </c>
      <c r="E69" s="9">
        <v>167240</v>
      </c>
      <c r="F69" s="9">
        <v>113238</v>
      </c>
      <c r="G69" s="9">
        <v>113238</v>
      </c>
      <c r="H69" s="9">
        <v>-19958</v>
      </c>
      <c r="I69" s="9">
        <v>-58570</v>
      </c>
      <c r="J69" s="9">
        <v>188225</v>
      </c>
      <c r="K69" s="9">
        <v>141242</v>
      </c>
      <c r="L69" s="9">
        <v>141242</v>
      </c>
      <c r="M69" s="9">
        <f t="shared" si="3"/>
        <v>-313653.33333333331</v>
      </c>
      <c r="N69" s="9">
        <f t="shared" si="3"/>
        <v>-785000</v>
      </c>
      <c r="O69" s="9">
        <f t="shared" si="3"/>
        <v>2229866.666666667</v>
      </c>
      <c r="P69" s="9">
        <f t="shared" si="3"/>
        <v>1509840</v>
      </c>
      <c r="Q69" s="9">
        <f t="shared" si="3"/>
        <v>1509840</v>
      </c>
      <c r="R69" s="9">
        <f t="shared" si="3"/>
        <v>-266106.66666666669</v>
      </c>
      <c r="S69" s="9">
        <f t="shared" si="3"/>
        <v>-780933.33333333326</v>
      </c>
      <c r="T69" s="9">
        <f t="shared" si="3"/>
        <v>2509666.6666666665</v>
      </c>
      <c r="U69" s="9">
        <f t="shared" si="3"/>
        <v>1883226.6666666667</v>
      </c>
      <c r="V69" s="9">
        <f t="shared" si="3"/>
        <v>1883226.6666666667</v>
      </c>
    </row>
    <row r="70" spans="1:22">
      <c r="A70" s="6" t="s">
        <v>235</v>
      </c>
      <c r="B70" s="8">
        <v>60</v>
      </c>
      <c r="C70" s="8">
        <v>1144.1999999999998</v>
      </c>
      <c r="D70" s="8"/>
      <c r="E70" s="8">
        <v>89060.6</v>
      </c>
      <c r="F70" s="8">
        <v>321.8</v>
      </c>
      <c r="G70" s="8">
        <v>321.8</v>
      </c>
      <c r="H70" s="8">
        <v>1144.1999999999998</v>
      </c>
      <c r="I70" s="8"/>
      <c r="J70" s="8">
        <v>89060.6</v>
      </c>
      <c r="K70" s="8">
        <v>321.8</v>
      </c>
      <c r="L70" s="8">
        <v>321.8</v>
      </c>
      <c r="M70" s="8">
        <f t="shared" si="3"/>
        <v>19069.999999999996</v>
      </c>
      <c r="N70" s="8">
        <f t="shared" si="3"/>
        <v>0</v>
      </c>
      <c r="O70" s="8">
        <f t="shared" si="3"/>
        <v>1484343.3333333335</v>
      </c>
      <c r="P70" s="8">
        <f t="shared" si="3"/>
        <v>5363.333333333333</v>
      </c>
      <c r="Q70" s="8">
        <f t="shared" si="3"/>
        <v>5363.333333333333</v>
      </c>
      <c r="R70" s="8">
        <f t="shared" si="3"/>
        <v>19069.999999999996</v>
      </c>
      <c r="S70" s="8">
        <f t="shared" si="3"/>
        <v>0</v>
      </c>
      <c r="T70" s="8">
        <f t="shared" si="3"/>
        <v>1484343.3333333335</v>
      </c>
      <c r="U70" s="8">
        <f t="shared" si="3"/>
        <v>5363.333333333333</v>
      </c>
      <c r="V70" s="8">
        <f t="shared" si="3"/>
        <v>5363.333333333333</v>
      </c>
    </row>
    <row r="71" spans="1:22">
      <c r="A71" t="s">
        <v>236</v>
      </c>
      <c r="B71" s="9">
        <v>47</v>
      </c>
      <c r="C71" s="9">
        <v>14226</v>
      </c>
      <c r="D71" s="9">
        <v>3158</v>
      </c>
      <c r="E71" s="9">
        <v>135204</v>
      </c>
      <c r="F71" s="9">
        <v>26454</v>
      </c>
      <c r="G71" s="9">
        <v>26454</v>
      </c>
      <c r="H71" s="9">
        <v>17996</v>
      </c>
      <c r="I71" s="9">
        <v>-550</v>
      </c>
      <c r="J71" s="9">
        <v>141256</v>
      </c>
      <c r="K71" s="9">
        <v>29083</v>
      </c>
      <c r="L71" s="9">
        <v>29139</v>
      </c>
      <c r="M71" s="9">
        <f t="shared" si="3"/>
        <v>302680.85106382979</v>
      </c>
      <c r="N71" s="9">
        <f t="shared" si="3"/>
        <v>67191.48936170213</v>
      </c>
      <c r="O71" s="9">
        <f t="shared" si="3"/>
        <v>2876680.8510638298</v>
      </c>
      <c r="P71" s="9">
        <f t="shared" si="3"/>
        <v>562851.06382978719</v>
      </c>
      <c r="Q71" s="9">
        <f t="shared" si="3"/>
        <v>562851.06382978719</v>
      </c>
      <c r="R71" s="9">
        <f t="shared" si="3"/>
        <v>382893.61702127662</v>
      </c>
      <c r="S71" s="9">
        <f t="shared" si="3"/>
        <v>-11702.127659574469</v>
      </c>
      <c r="T71" s="9">
        <f t="shared" si="3"/>
        <v>3005446.8085106383</v>
      </c>
      <c r="U71" s="9">
        <f t="shared" si="3"/>
        <v>618787.23404255323</v>
      </c>
      <c r="V71" s="9">
        <f t="shared" si="3"/>
        <v>619978.72340425535</v>
      </c>
    </row>
    <row r="72" spans="1:22"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s="19" customFormat="1">
      <c r="B73" s="14">
        <f>SUM(B8:B71)</f>
        <v>387758</v>
      </c>
      <c r="C73" s="14">
        <f t="shared" ref="C73:L73" si="4">SUM(C8:C71)</f>
        <v>17287747.800000001</v>
      </c>
      <c r="D73" s="14">
        <f t="shared" si="4"/>
        <v>-35677018.500000007</v>
      </c>
      <c r="E73" s="14">
        <f t="shared" si="4"/>
        <v>788297620.39999998</v>
      </c>
      <c r="F73" s="14">
        <f t="shared" si="4"/>
        <v>406457403.5</v>
      </c>
      <c r="G73" s="14">
        <f t="shared" si="4"/>
        <v>526784831.50000006</v>
      </c>
      <c r="H73" s="14">
        <f t="shared" si="4"/>
        <v>61237489.299999997</v>
      </c>
      <c r="I73" s="14">
        <f t="shared" si="4"/>
        <v>-69429170.999999985</v>
      </c>
      <c r="J73" s="14">
        <f t="shared" si="4"/>
        <v>1567808271.2999997</v>
      </c>
      <c r="K73" s="14">
        <f t="shared" si="4"/>
        <v>712426513.89999998</v>
      </c>
      <c r="L73" s="14">
        <f t="shared" si="4"/>
        <v>866603793.10000002</v>
      </c>
      <c r="M73" s="14">
        <f t="shared" ref="M73:V73" si="5">(C73/$B73)*1000</f>
        <v>44583.858489057609</v>
      </c>
      <c r="N73" s="14">
        <f t="shared" si="5"/>
        <v>-92008.465331469648</v>
      </c>
      <c r="O73" s="14">
        <f t="shared" si="5"/>
        <v>2032962.8799405813</v>
      </c>
      <c r="P73" s="14">
        <f t="shared" si="5"/>
        <v>1048224.4170333042</v>
      </c>
      <c r="Q73" s="14">
        <f t="shared" si="5"/>
        <v>1358540.2016205986</v>
      </c>
      <c r="R73" s="14">
        <f t="shared" si="5"/>
        <v>157927.08158181133</v>
      </c>
      <c r="S73" s="14">
        <f t="shared" si="5"/>
        <v>-179052.83965772463</v>
      </c>
      <c r="T73" s="14">
        <f t="shared" si="5"/>
        <v>4043264.7973736189</v>
      </c>
      <c r="U73" s="14">
        <f t="shared" si="5"/>
        <v>1837296.751840065</v>
      </c>
      <c r="V73" s="14">
        <f t="shared" si="5"/>
        <v>2234908.8686758238</v>
      </c>
    </row>
  </sheetData>
  <mergeCells count="2">
    <mergeCell ref="M4:Q4"/>
    <mergeCell ref="R4:V4"/>
  </mergeCells>
  <hyperlinks>
    <hyperlink ref="A1" location="Efnisyfirlit!A1" display="Efnisyfirlit" xr:uid="{55A8974D-8A66-4B61-A5DB-A9F3DB8D465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427E-78F9-42C7-8A42-D21768F5B0B3}">
  <dimension ref="A1:I73"/>
  <sheetViews>
    <sheetView workbookViewId="0">
      <selection activeCell="B1" sqref="B1"/>
    </sheetView>
  </sheetViews>
  <sheetFormatPr defaultRowHeight="14.5"/>
  <cols>
    <col min="1" max="1" width="5.54296875" customWidth="1"/>
    <col min="2" max="2" width="21.90625" customWidth="1"/>
    <col min="3" max="3" width="8" customWidth="1"/>
    <col min="4" max="4" width="10.36328125" customWidth="1"/>
    <col min="5" max="5" width="12.08984375" customWidth="1"/>
    <col min="6" max="6" width="12" customWidth="1"/>
    <col min="7" max="7" width="11.26953125" customWidth="1"/>
    <col min="8" max="8" width="11" customWidth="1"/>
    <col min="9" max="9" width="12.6328125" customWidth="1"/>
  </cols>
  <sheetData>
    <row r="1" spans="1:9">
      <c r="B1" s="101" t="s">
        <v>1044</v>
      </c>
    </row>
    <row r="2" spans="1:9" ht="15.5">
      <c r="A2" s="82" t="s">
        <v>1164</v>
      </c>
      <c r="B2" s="167"/>
      <c r="C2" s="167"/>
      <c r="D2" s="193"/>
      <c r="E2" s="103"/>
      <c r="F2" s="103"/>
      <c r="G2" s="103"/>
      <c r="H2" s="103"/>
      <c r="I2" s="103"/>
    </row>
    <row r="3" spans="1:9">
      <c r="A3" s="103"/>
      <c r="B3" s="103"/>
      <c r="C3" s="103"/>
      <c r="D3" s="103"/>
      <c r="E3" s="103"/>
      <c r="F3" s="103"/>
      <c r="G3" s="103"/>
      <c r="H3" s="103"/>
      <c r="I3" s="103"/>
    </row>
    <row r="4" spans="1:9">
      <c r="A4" s="194"/>
      <c r="B4" s="195" t="s">
        <v>284</v>
      </c>
      <c r="C4" s="103"/>
      <c r="D4" s="196" t="s">
        <v>285</v>
      </c>
      <c r="E4" s="196" t="s">
        <v>286</v>
      </c>
      <c r="F4" s="196" t="s">
        <v>286</v>
      </c>
      <c r="G4" s="196" t="s">
        <v>286</v>
      </c>
      <c r="H4" s="196" t="s">
        <v>286</v>
      </c>
      <c r="I4" s="196"/>
    </row>
    <row r="5" spans="1:9">
      <c r="A5" s="194"/>
      <c r="B5" s="194"/>
      <c r="C5" s="103"/>
      <c r="D5" s="197" t="s">
        <v>287</v>
      </c>
      <c r="E5" s="197" t="s">
        <v>288</v>
      </c>
      <c r="F5" s="197" t="s">
        <v>289</v>
      </c>
      <c r="G5" s="197" t="s">
        <v>290</v>
      </c>
      <c r="H5" s="197" t="s">
        <v>291</v>
      </c>
      <c r="I5" s="197"/>
    </row>
    <row r="6" spans="1:9">
      <c r="A6" s="193" t="s">
        <v>292</v>
      </c>
      <c r="B6" s="198" t="s">
        <v>293</v>
      </c>
      <c r="C6" s="103" t="s">
        <v>237</v>
      </c>
      <c r="D6" s="199" t="s">
        <v>294</v>
      </c>
      <c r="E6" s="199" t="s">
        <v>295</v>
      </c>
      <c r="F6" s="199" t="s">
        <v>296</v>
      </c>
      <c r="G6" s="199" t="s">
        <v>297</v>
      </c>
      <c r="H6" s="199" t="s">
        <v>298</v>
      </c>
      <c r="I6" s="199" t="s">
        <v>299</v>
      </c>
    </row>
    <row r="7" spans="1:9">
      <c r="A7" t="s">
        <v>1165</v>
      </c>
    </row>
    <row r="8" spans="1:9">
      <c r="A8" s="44">
        <v>0</v>
      </c>
      <c r="B8" s="6" t="s">
        <v>9</v>
      </c>
      <c r="C8" s="8">
        <v>139875</v>
      </c>
      <c r="D8" s="45">
        <v>0.1452</v>
      </c>
      <c r="E8" s="8">
        <v>111489931.927</v>
      </c>
      <c r="F8" s="8">
        <v>13513931.142666668</v>
      </c>
      <c r="G8" s="8">
        <f>E8-F8</f>
        <v>97976000.784333333</v>
      </c>
      <c r="H8" s="8">
        <f>(E8/C8)*1000</f>
        <v>797068.32476854336</v>
      </c>
      <c r="I8" s="8">
        <f>E8/D8</f>
        <v>767836996.74242425</v>
      </c>
    </row>
    <row r="9" spans="1:9">
      <c r="A9">
        <v>1000</v>
      </c>
      <c r="B9" t="s">
        <v>108</v>
      </c>
      <c r="C9" s="9">
        <v>39810</v>
      </c>
      <c r="D9" s="46">
        <v>0.14480000000000001</v>
      </c>
      <c r="E9" s="9">
        <v>33431855.982000001</v>
      </c>
      <c r="F9" s="9">
        <v>4063540.5060994471</v>
      </c>
      <c r="G9" s="9">
        <f t="shared" ref="G9:G71" si="0">E9-F9</f>
        <v>29368315.475900553</v>
      </c>
      <c r="H9" s="9">
        <f t="shared" ref="H9:H71" si="1">(E9/C9)*1000</f>
        <v>839785.38010550116</v>
      </c>
      <c r="I9" s="9">
        <f t="shared" ref="I9:I71" si="2">E9/D9</f>
        <v>230882983.30110496</v>
      </c>
    </row>
    <row r="10" spans="1:9">
      <c r="A10" s="6">
        <v>1100</v>
      </c>
      <c r="B10" s="6" t="s">
        <v>109</v>
      </c>
      <c r="C10" s="8">
        <v>4674</v>
      </c>
      <c r="D10" s="45">
        <v>0.1409</v>
      </c>
      <c r="E10" s="8">
        <v>4277540.4330000002</v>
      </c>
      <c r="F10" s="8">
        <v>534313.07041022007</v>
      </c>
      <c r="G10" s="8">
        <f t="shared" si="0"/>
        <v>3743227.3625897802</v>
      </c>
      <c r="H10" s="8">
        <f t="shared" si="1"/>
        <v>915177.67073170736</v>
      </c>
      <c r="I10" s="8">
        <f t="shared" si="2"/>
        <v>30358697.182398867</v>
      </c>
    </row>
    <row r="11" spans="1:9">
      <c r="A11">
        <v>1300</v>
      </c>
      <c r="B11" t="s">
        <v>110</v>
      </c>
      <c r="C11" s="9">
        <v>18891</v>
      </c>
      <c r="D11" s="46">
        <v>0.13699999999999998</v>
      </c>
      <c r="E11" s="9">
        <v>16073696.218</v>
      </c>
      <c r="F11" s="9">
        <v>2064941.9958890514</v>
      </c>
      <c r="G11" s="9">
        <f t="shared" si="0"/>
        <v>14008754.222110949</v>
      </c>
      <c r="H11" s="9">
        <f t="shared" si="1"/>
        <v>850865.29130273673</v>
      </c>
      <c r="I11" s="9">
        <f t="shared" si="2"/>
        <v>117326249.76642337</v>
      </c>
    </row>
    <row r="12" spans="1:9">
      <c r="A12" s="44">
        <v>1400</v>
      </c>
      <c r="B12" s="6" t="s">
        <v>111</v>
      </c>
      <c r="C12" s="8">
        <v>30568</v>
      </c>
      <c r="D12" s="45">
        <v>0.14480000000000001</v>
      </c>
      <c r="E12" s="8">
        <v>24248441.083000001</v>
      </c>
      <c r="F12" s="8">
        <v>2947324.330530386</v>
      </c>
      <c r="G12" s="8">
        <f t="shared" si="0"/>
        <v>21301116.752469614</v>
      </c>
      <c r="H12" s="8">
        <f t="shared" si="1"/>
        <v>793262.27044621832</v>
      </c>
      <c r="I12" s="8">
        <f t="shared" si="2"/>
        <v>167461609.68922651</v>
      </c>
    </row>
    <row r="13" spans="1:9">
      <c r="A13">
        <v>1604</v>
      </c>
      <c r="B13" t="s">
        <v>112</v>
      </c>
      <c r="C13" s="9">
        <v>13430</v>
      </c>
      <c r="D13" s="46">
        <v>0.14480000000000001</v>
      </c>
      <c r="E13" s="9">
        <v>10551184.544</v>
      </c>
      <c r="F13" s="9">
        <v>1282464.4197127069</v>
      </c>
      <c r="G13" s="9">
        <f t="shared" si="0"/>
        <v>9268720.1242872924</v>
      </c>
      <c r="H13" s="9">
        <f t="shared" si="1"/>
        <v>785642.92956068506</v>
      </c>
      <c r="I13" s="9">
        <f t="shared" si="2"/>
        <v>72867296.574585631</v>
      </c>
    </row>
    <row r="14" spans="1:9">
      <c r="A14" s="6">
        <v>1606</v>
      </c>
      <c r="B14" s="6" t="s">
        <v>113</v>
      </c>
      <c r="C14" s="8">
        <v>285</v>
      </c>
      <c r="D14" s="45">
        <v>0.13730000000000001</v>
      </c>
      <c r="E14" s="8">
        <v>228394.568</v>
      </c>
      <c r="F14" s="8">
        <v>29277.08956154406</v>
      </c>
      <c r="G14" s="8">
        <f t="shared" si="0"/>
        <v>199117.47843845593</v>
      </c>
      <c r="H14" s="8">
        <f t="shared" si="1"/>
        <v>801384.44912280701</v>
      </c>
      <c r="I14" s="8">
        <f t="shared" si="2"/>
        <v>1663470.9978150036</v>
      </c>
    </row>
    <row r="15" spans="1:9">
      <c r="A15">
        <v>2000</v>
      </c>
      <c r="B15" t="s">
        <v>114</v>
      </c>
      <c r="C15" s="9">
        <v>22059</v>
      </c>
      <c r="D15" s="46">
        <v>0.1452</v>
      </c>
      <c r="E15" s="9">
        <v>15532399.467</v>
      </c>
      <c r="F15" s="9">
        <v>1882715.0869090911</v>
      </c>
      <c r="G15" s="9">
        <f t="shared" si="0"/>
        <v>13649684.380090909</v>
      </c>
      <c r="H15" s="9">
        <f t="shared" si="1"/>
        <v>704129.80946552427</v>
      </c>
      <c r="I15" s="9">
        <f t="shared" si="2"/>
        <v>106972448.11983472</v>
      </c>
    </row>
    <row r="16" spans="1:9">
      <c r="A16" s="44">
        <v>2300</v>
      </c>
      <c r="B16" s="6" t="s">
        <v>115</v>
      </c>
      <c r="C16" s="8">
        <v>3669</v>
      </c>
      <c r="D16" s="45">
        <v>0.14400000000000002</v>
      </c>
      <c r="E16" s="8">
        <v>2768643.5789999999</v>
      </c>
      <c r="F16" s="8">
        <v>338389.77076666662</v>
      </c>
      <c r="G16" s="8">
        <f t="shared" si="0"/>
        <v>2430253.8082333333</v>
      </c>
      <c r="H16" s="8">
        <f t="shared" si="1"/>
        <v>754604.4096484055</v>
      </c>
      <c r="I16" s="8">
        <f t="shared" si="2"/>
        <v>19226691.520833332</v>
      </c>
    </row>
    <row r="17" spans="1:9">
      <c r="A17">
        <v>2506</v>
      </c>
      <c r="B17" t="s">
        <v>116</v>
      </c>
      <c r="C17" s="9">
        <v>1396</v>
      </c>
      <c r="D17" s="46">
        <v>0.1452</v>
      </c>
      <c r="E17" s="9">
        <v>1037866.08</v>
      </c>
      <c r="F17" s="9">
        <v>125801.9490909091</v>
      </c>
      <c r="G17" s="9">
        <f t="shared" si="0"/>
        <v>912064.13090909086</v>
      </c>
      <c r="H17" s="9">
        <f t="shared" si="1"/>
        <v>743457.07736389677</v>
      </c>
      <c r="I17" s="9">
        <f t="shared" si="2"/>
        <v>7147838.0165289259</v>
      </c>
    </row>
    <row r="18" spans="1:9">
      <c r="A18" s="6">
        <v>2510</v>
      </c>
      <c r="B18" s="6" t="s">
        <v>117</v>
      </c>
      <c r="C18" s="8">
        <v>3925</v>
      </c>
      <c r="D18" s="45">
        <v>0.1452</v>
      </c>
      <c r="E18" s="8">
        <v>2681160.4470000002</v>
      </c>
      <c r="F18" s="8">
        <v>324989.14509090915</v>
      </c>
      <c r="G18" s="8">
        <f t="shared" si="0"/>
        <v>2356171.301909091</v>
      </c>
      <c r="H18" s="8">
        <f t="shared" si="1"/>
        <v>683098.20305732486</v>
      </c>
      <c r="I18" s="8">
        <f t="shared" si="2"/>
        <v>18465292.334710747</v>
      </c>
    </row>
    <row r="19" spans="1:9">
      <c r="A19">
        <v>3000</v>
      </c>
      <c r="B19" t="s">
        <v>118</v>
      </c>
      <c r="C19" s="9">
        <v>7997</v>
      </c>
      <c r="D19" s="46">
        <v>0.1452</v>
      </c>
      <c r="E19" s="9">
        <v>6280933.4479999999</v>
      </c>
      <c r="F19" s="9">
        <v>761325.26642424241</v>
      </c>
      <c r="G19" s="9">
        <f t="shared" si="0"/>
        <v>5519608.1815757575</v>
      </c>
      <c r="H19" s="9">
        <f t="shared" si="1"/>
        <v>785411.21020382643</v>
      </c>
      <c r="I19" s="9">
        <f t="shared" si="2"/>
        <v>43257117.410468318</v>
      </c>
    </row>
    <row r="20" spans="1:9">
      <c r="A20" s="44">
        <v>3506</v>
      </c>
      <c r="B20" s="6" t="s">
        <v>119</v>
      </c>
      <c r="C20" s="8">
        <v>75</v>
      </c>
      <c r="D20" s="45">
        <v>0.1244</v>
      </c>
      <c r="E20" s="8">
        <v>42397.025000000001</v>
      </c>
      <c r="F20" s="8">
        <v>5998.2929260450164</v>
      </c>
      <c r="G20" s="8">
        <f t="shared" si="0"/>
        <v>36398.732073954983</v>
      </c>
      <c r="H20" s="8">
        <f t="shared" si="1"/>
        <v>565293.66666666674</v>
      </c>
      <c r="I20" s="8">
        <f t="shared" si="2"/>
        <v>340812.09807073959</v>
      </c>
    </row>
    <row r="21" spans="1:9">
      <c r="A21">
        <v>3511</v>
      </c>
      <c r="B21" t="s">
        <v>120</v>
      </c>
      <c r="C21" s="9">
        <v>765</v>
      </c>
      <c r="D21" s="46">
        <v>0.13689999999999999</v>
      </c>
      <c r="E21" s="9">
        <v>575640.09400000004</v>
      </c>
      <c r="F21" s="9">
        <v>74004.862340394451</v>
      </c>
      <c r="G21" s="9">
        <f t="shared" si="0"/>
        <v>501635.23165960558</v>
      </c>
      <c r="H21" s="9">
        <f t="shared" si="1"/>
        <v>752470.71111111122</v>
      </c>
      <c r="I21" s="9">
        <f t="shared" si="2"/>
        <v>4204821.7238860484</v>
      </c>
    </row>
    <row r="22" spans="1:9">
      <c r="A22" s="6">
        <v>3609</v>
      </c>
      <c r="B22" s="6" t="s">
        <v>121</v>
      </c>
      <c r="C22" s="8">
        <v>4090</v>
      </c>
      <c r="D22" s="45">
        <v>0.1452</v>
      </c>
      <c r="E22" s="8">
        <v>2916875.2209999999</v>
      </c>
      <c r="F22" s="8">
        <v>353560.63284848485</v>
      </c>
      <c r="G22" s="8">
        <f t="shared" si="0"/>
        <v>2563314.588151515</v>
      </c>
      <c r="H22" s="8">
        <f t="shared" si="1"/>
        <v>713172.42567237152</v>
      </c>
      <c r="I22" s="8">
        <f t="shared" si="2"/>
        <v>20088672.320936639</v>
      </c>
    </row>
    <row r="23" spans="1:9">
      <c r="A23">
        <v>3709</v>
      </c>
      <c r="B23" t="s">
        <v>122</v>
      </c>
      <c r="C23" s="9">
        <v>861</v>
      </c>
      <c r="D23" s="46">
        <v>0.1452</v>
      </c>
      <c r="E23" s="9">
        <v>632010.22400000005</v>
      </c>
      <c r="F23" s="9">
        <v>76607.299878787875</v>
      </c>
      <c r="G23" s="9">
        <f t="shared" si="0"/>
        <v>555402.92412121221</v>
      </c>
      <c r="H23" s="9">
        <f t="shared" si="1"/>
        <v>734042.07200929162</v>
      </c>
      <c r="I23" s="9">
        <f t="shared" si="2"/>
        <v>4352687.4931129478</v>
      </c>
    </row>
    <row r="24" spans="1:9">
      <c r="A24" s="44">
        <v>3713</v>
      </c>
      <c r="B24" s="6" t="s">
        <v>123</v>
      </c>
      <c r="C24" s="8">
        <v>114</v>
      </c>
      <c r="D24" s="45">
        <v>0.1452</v>
      </c>
      <c r="E24" s="8">
        <v>81729.898000000001</v>
      </c>
      <c r="F24" s="8">
        <v>9906.6543030303019</v>
      </c>
      <c r="G24" s="8">
        <f t="shared" si="0"/>
        <v>71823.243696969701</v>
      </c>
      <c r="H24" s="8">
        <f t="shared" si="1"/>
        <v>716928.92982456146</v>
      </c>
      <c r="I24" s="8">
        <f t="shared" si="2"/>
        <v>562878.0853994491</v>
      </c>
    </row>
    <row r="25" spans="1:9">
      <c r="A25">
        <v>3714</v>
      </c>
      <c r="B25" t="s">
        <v>124</v>
      </c>
      <c r="C25" s="9">
        <v>1678</v>
      </c>
      <c r="D25" s="46">
        <v>0.1452</v>
      </c>
      <c r="E25" s="9">
        <v>1473637.078</v>
      </c>
      <c r="F25" s="9">
        <v>178622.67612121213</v>
      </c>
      <c r="G25" s="9">
        <f t="shared" si="0"/>
        <v>1295014.4018787879</v>
      </c>
      <c r="H25" s="9">
        <f t="shared" si="1"/>
        <v>878210.41597139451</v>
      </c>
      <c r="I25" s="9">
        <f t="shared" si="2"/>
        <v>10149015.688705234</v>
      </c>
    </row>
    <row r="26" spans="1:9">
      <c r="A26" s="6">
        <v>3716</v>
      </c>
      <c r="B26" s="6" t="s">
        <v>1154</v>
      </c>
      <c r="C26" s="8">
        <v>1308</v>
      </c>
      <c r="D26" s="45">
        <v>0.1452</v>
      </c>
      <c r="E26" s="8">
        <v>951463.549</v>
      </c>
      <c r="F26" s="8">
        <v>115328.91503030303</v>
      </c>
      <c r="G26" s="8">
        <f t="shared" si="0"/>
        <v>836134.63396969694</v>
      </c>
      <c r="H26" s="8">
        <f t="shared" si="1"/>
        <v>727418.61544342514</v>
      </c>
      <c r="I26" s="8">
        <f t="shared" si="2"/>
        <v>6552779.2630853998</v>
      </c>
    </row>
    <row r="27" spans="1:9">
      <c r="A27">
        <v>3811</v>
      </c>
      <c r="B27" t="s">
        <v>125</v>
      </c>
      <c r="C27" s="9">
        <v>653</v>
      </c>
      <c r="D27" s="46">
        <v>0.1452</v>
      </c>
      <c r="E27" s="9">
        <v>436505.44699999999</v>
      </c>
      <c r="F27" s="9">
        <v>52909.751151515149</v>
      </c>
      <c r="G27" s="9">
        <f t="shared" si="0"/>
        <v>383595.69584848481</v>
      </c>
      <c r="H27" s="9">
        <f t="shared" si="1"/>
        <v>668461.63399693719</v>
      </c>
      <c r="I27" s="9">
        <f t="shared" si="2"/>
        <v>3006235.8608815428</v>
      </c>
    </row>
    <row r="28" spans="1:9">
      <c r="A28" s="44">
        <v>4100</v>
      </c>
      <c r="B28" s="6" t="s">
        <v>126</v>
      </c>
      <c r="C28" s="8">
        <v>997</v>
      </c>
      <c r="D28" s="45">
        <v>0.1452</v>
      </c>
      <c r="E28" s="8">
        <v>790012.03599999996</v>
      </c>
      <c r="F28" s="8">
        <v>95759.034666666674</v>
      </c>
      <c r="G28" s="8">
        <f t="shared" si="0"/>
        <v>694253.00133333332</v>
      </c>
      <c r="H28" s="8">
        <f t="shared" si="1"/>
        <v>792389.20361083245</v>
      </c>
      <c r="I28" s="8">
        <f t="shared" si="2"/>
        <v>5440854.2424242422</v>
      </c>
    </row>
    <row r="29" spans="1:9">
      <c r="A29">
        <v>4200</v>
      </c>
      <c r="B29" t="s">
        <v>127</v>
      </c>
      <c r="C29" s="9">
        <v>3864</v>
      </c>
      <c r="D29" s="46">
        <v>0.1452</v>
      </c>
      <c r="E29" s="9">
        <v>3046472.11</v>
      </c>
      <c r="F29" s="9">
        <v>369269.34666666668</v>
      </c>
      <c r="G29" s="9">
        <f t="shared" si="0"/>
        <v>2677202.7633333332</v>
      </c>
      <c r="H29" s="9">
        <f t="shared" si="1"/>
        <v>788424.45910973079</v>
      </c>
      <c r="I29" s="9">
        <f t="shared" si="2"/>
        <v>20981212.878787879</v>
      </c>
    </row>
    <row r="30" spans="1:9">
      <c r="A30" s="6">
        <v>4502</v>
      </c>
      <c r="B30" s="6" t="s">
        <v>128</v>
      </c>
      <c r="C30" s="8">
        <v>242</v>
      </c>
      <c r="D30" s="45">
        <v>0.1452</v>
      </c>
      <c r="E30" s="8">
        <v>179051.33</v>
      </c>
      <c r="F30" s="8">
        <v>21703.191515151517</v>
      </c>
      <c r="G30" s="8">
        <f t="shared" si="0"/>
        <v>157348.13848484846</v>
      </c>
      <c r="H30" s="8">
        <f t="shared" si="1"/>
        <v>739881.52892561979</v>
      </c>
      <c r="I30" s="8">
        <f t="shared" si="2"/>
        <v>1233135.8815426996</v>
      </c>
    </row>
    <row r="31" spans="1:9">
      <c r="A31">
        <v>4604</v>
      </c>
      <c r="B31" t="s">
        <v>129</v>
      </c>
      <c r="C31" s="9">
        <v>268</v>
      </c>
      <c r="D31" s="46">
        <v>0.1452</v>
      </c>
      <c r="E31" s="9">
        <v>231867.71900000001</v>
      </c>
      <c r="F31" s="9">
        <v>28105.178060606064</v>
      </c>
      <c r="G31" s="9">
        <f t="shared" si="0"/>
        <v>203762.54093939395</v>
      </c>
      <c r="H31" s="9">
        <f t="shared" si="1"/>
        <v>865178.05597014935</v>
      </c>
      <c r="I31" s="9">
        <f t="shared" si="2"/>
        <v>1596885.1170798899</v>
      </c>
    </row>
    <row r="32" spans="1:9">
      <c r="A32" s="44">
        <v>4607</v>
      </c>
      <c r="B32" s="6" t="s">
        <v>130</v>
      </c>
      <c r="C32" s="8">
        <v>1182</v>
      </c>
      <c r="D32" s="45">
        <v>0.1452</v>
      </c>
      <c r="E32" s="8">
        <v>952764.41899999999</v>
      </c>
      <c r="F32" s="8">
        <v>115486.59624242425</v>
      </c>
      <c r="G32" s="8">
        <f t="shared" si="0"/>
        <v>837277.82275757578</v>
      </c>
      <c r="H32" s="8">
        <f t="shared" si="1"/>
        <v>806061.26818950928</v>
      </c>
      <c r="I32" s="8">
        <f t="shared" si="2"/>
        <v>6561738.4228650136</v>
      </c>
    </row>
    <row r="33" spans="1:9">
      <c r="A33">
        <v>4803</v>
      </c>
      <c r="B33" t="s">
        <v>131</v>
      </c>
      <c r="C33" s="9">
        <v>235</v>
      </c>
      <c r="D33" s="46">
        <v>0.1452</v>
      </c>
      <c r="E33" s="9">
        <v>173711.851</v>
      </c>
      <c r="F33" s="9">
        <v>21055.98193939394</v>
      </c>
      <c r="G33" s="9">
        <f t="shared" si="0"/>
        <v>152655.86906060606</v>
      </c>
      <c r="H33" s="9">
        <f t="shared" si="1"/>
        <v>739199.36595744686</v>
      </c>
      <c r="I33" s="9">
        <f t="shared" si="2"/>
        <v>1196362.6101928374</v>
      </c>
    </row>
    <row r="34" spans="1:9">
      <c r="A34" s="6">
        <v>4901</v>
      </c>
      <c r="B34" s="6" t="s">
        <v>132</v>
      </c>
      <c r="C34" s="8">
        <v>47</v>
      </c>
      <c r="D34" s="45">
        <v>0.1452</v>
      </c>
      <c r="E34" s="8">
        <v>37836.167999999998</v>
      </c>
      <c r="F34" s="8">
        <v>4586.202181818182</v>
      </c>
      <c r="G34" s="8">
        <f t="shared" si="0"/>
        <v>33249.965818181816</v>
      </c>
      <c r="H34" s="8">
        <f t="shared" si="1"/>
        <v>805024.85106382973</v>
      </c>
      <c r="I34" s="8">
        <f t="shared" si="2"/>
        <v>260579.6694214876</v>
      </c>
    </row>
    <row r="35" spans="1:9">
      <c r="A35">
        <v>4902</v>
      </c>
      <c r="B35" t="s">
        <v>133</v>
      </c>
      <c r="C35" s="9">
        <v>116</v>
      </c>
      <c r="D35" s="46">
        <v>0.1452</v>
      </c>
      <c r="E35" s="9">
        <v>95734.510999999999</v>
      </c>
      <c r="F35" s="9">
        <v>11604.183151515152</v>
      </c>
      <c r="G35" s="9">
        <f t="shared" si="0"/>
        <v>84130.327848484842</v>
      </c>
      <c r="H35" s="9">
        <f t="shared" si="1"/>
        <v>825297.50862068962</v>
      </c>
      <c r="I35" s="9">
        <f t="shared" si="2"/>
        <v>659328.58815426996</v>
      </c>
    </row>
    <row r="36" spans="1:9">
      <c r="A36" s="44">
        <v>4911</v>
      </c>
      <c r="B36" s="6" t="s">
        <v>134</v>
      </c>
      <c r="C36" s="8">
        <v>428</v>
      </c>
      <c r="D36" s="45">
        <v>0.14949999999999999</v>
      </c>
      <c r="E36" s="8">
        <v>325189.94900000002</v>
      </c>
      <c r="F36" s="8">
        <v>38283.231454180604</v>
      </c>
      <c r="G36" s="8">
        <f t="shared" si="0"/>
        <v>286906.71754581941</v>
      </c>
      <c r="H36" s="8">
        <f t="shared" si="1"/>
        <v>759789.6004672898</v>
      </c>
      <c r="I36" s="8">
        <f t="shared" si="2"/>
        <v>2175183.605351171</v>
      </c>
    </row>
    <row r="37" spans="1:9">
      <c r="A37">
        <v>5508</v>
      </c>
      <c r="B37" t="s">
        <v>135</v>
      </c>
      <c r="C37" s="9">
        <v>1258</v>
      </c>
      <c r="D37" s="46">
        <v>0.1452</v>
      </c>
      <c r="E37" s="9">
        <v>865358.41200000001</v>
      </c>
      <c r="F37" s="9">
        <v>104891.92872727272</v>
      </c>
      <c r="G37" s="9">
        <f t="shared" si="0"/>
        <v>760466.48327272735</v>
      </c>
      <c r="H37" s="9">
        <f t="shared" si="1"/>
        <v>687884.27027027018</v>
      </c>
      <c r="I37" s="9">
        <f t="shared" si="2"/>
        <v>5959768.6776859509</v>
      </c>
    </row>
    <row r="38" spans="1:9">
      <c r="A38" s="6">
        <v>5609</v>
      </c>
      <c r="B38" s="6" t="s">
        <v>136</v>
      </c>
      <c r="C38" s="8">
        <v>484</v>
      </c>
      <c r="D38" s="45">
        <v>0.1452</v>
      </c>
      <c r="E38" s="8">
        <v>383376.924</v>
      </c>
      <c r="F38" s="8">
        <v>46469.930181818185</v>
      </c>
      <c r="G38" s="8">
        <f t="shared" si="0"/>
        <v>336906.9938181818</v>
      </c>
      <c r="H38" s="8">
        <f t="shared" si="1"/>
        <v>792101.08264462813</v>
      </c>
      <c r="I38" s="8">
        <f t="shared" si="2"/>
        <v>2640336.9421487604</v>
      </c>
    </row>
    <row r="39" spans="1:9">
      <c r="A39">
        <v>5611</v>
      </c>
      <c r="B39" t="s">
        <v>137</v>
      </c>
      <c r="C39" s="9">
        <v>89</v>
      </c>
      <c r="D39" s="46">
        <v>0.1452</v>
      </c>
      <c r="E39" s="9">
        <v>51520.271000000001</v>
      </c>
      <c r="F39" s="9">
        <v>6244.8813333333337</v>
      </c>
      <c r="G39" s="9">
        <f t="shared" si="0"/>
        <v>45275.38966666667</v>
      </c>
      <c r="H39" s="9">
        <f t="shared" si="1"/>
        <v>578879.44943820231</v>
      </c>
      <c r="I39" s="9">
        <f t="shared" si="2"/>
        <v>354822.80303030304</v>
      </c>
    </row>
    <row r="40" spans="1:9">
      <c r="A40" s="44">
        <v>5613</v>
      </c>
      <c r="B40" s="6" t="s">
        <v>1155</v>
      </c>
      <c r="C40" s="8">
        <v>1295</v>
      </c>
      <c r="D40" s="45">
        <v>0.1452</v>
      </c>
      <c r="E40" s="8">
        <v>929639.60699999996</v>
      </c>
      <c r="F40" s="8">
        <v>112683.58872727271</v>
      </c>
      <c r="G40" s="8">
        <f t="shared" si="0"/>
        <v>816956.01827272726</v>
      </c>
      <c r="H40" s="8">
        <f t="shared" si="1"/>
        <v>717868.42239382234</v>
      </c>
      <c r="I40" s="8">
        <f t="shared" si="2"/>
        <v>6402476.632231405</v>
      </c>
    </row>
    <row r="41" spans="1:9">
      <c r="A41">
        <v>5716</v>
      </c>
      <c r="B41" t="s">
        <v>1156</v>
      </c>
      <c r="C41" s="9">
        <v>4306</v>
      </c>
      <c r="D41" s="46">
        <v>0.1452</v>
      </c>
      <c r="E41" s="9">
        <v>3260864.06</v>
      </c>
      <c r="F41" s="9">
        <v>395256.24969696975</v>
      </c>
      <c r="G41" s="9">
        <f t="shared" si="0"/>
        <v>2865607.8103030305</v>
      </c>
      <c r="H41" s="9">
        <f t="shared" si="1"/>
        <v>757283.80399442639</v>
      </c>
      <c r="I41" s="9">
        <f t="shared" si="2"/>
        <v>22457741.460055098</v>
      </c>
    </row>
    <row r="42" spans="1:9">
      <c r="A42" s="6">
        <v>6000</v>
      </c>
      <c r="B42" s="6" t="s">
        <v>1047</v>
      </c>
      <c r="C42" s="8">
        <v>19893</v>
      </c>
      <c r="D42" s="45">
        <v>0.1452</v>
      </c>
      <c r="E42" s="8">
        <v>15277430.154999999</v>
      </c>
      <c r="F42" s="8">
        <v>1851809.7157575761</v>
      </c>
      <c r="G42" s="8">
        <f t="shared" si="0"/>
        <v>13425620.439242423</v>
      </c>
      <c r="H42" s="8">
        <f t="shared" si="1"/>
        <v>767980.20182978944</v>
      </c>
      <c r="I42" s="8">
        <f t="shared" si="2"/>
        <v>105216461.12258953</v>
      </c>
    </row>
    <row r="43" spans="1:9">
      <c r="A43">
        <v>6100</v>
      </c>
      <c r="B43" t="s">
        <v>138</v>
      </c>
      <c r="C43" s="9">
        <v>3156</v>
      </c>
      <c r="D43" s="46">
        <v>0.1452</v>
      </c>
      <c r="E43" s="9">
        <v>2563941.9870000002</v>
      </c>
      <c r="F43" s="9">
        <v>310780.84690909088</v>
      </c>
      <c r="G43" s="9">
        <f t="shared" si="0"/>
        <v>2253161.1400909093</v>
      </c>
      <c r="H43" s="9">
        <f t="shared" si="1"/>
        <v>812402.4039923955</v>
      </c>
      <c r="I43" s="9">
        <f t="shared" si="2"/>
        <v>17658002.665289257</v>
      </c>
    </row>
    <row r="44" spans="1:9">
      <c r="A44" s="44">
        <v>6250</v>
      </c>
      <c r="B44" s="6" t="s">
        <v>139</v>
      </c>
      <c r="C44" s="8">
        <v>1977</v>
      </c>
      <c r="D44" s="45">
        <v>0.14480000000000001</v>
      </c>
      <c r="E44" s="8">
        <v>1637531.55</v>
      </c>
      <c r="F44" s="8">
        <v>199036.9839779005</v>
      </c>
      <c r="G44" s="8">
        <f t="shared" si="0"/>
        <v>1438494.5660220995</v>
      </c>
      <c r="H44" s="8">
        <f t="shared" si="1"/>
        <v>828291.1229135053</v>
      </c>
      <c r="I44" s="8">
        <f t="shared" si="2"/>
        <v>11308919.544198895</v>
      </c>
    </row>
    <row r="45" spans="1:9">
      <c r="A45">
        <v>6400</v>
      </c>
      <c r="B45" t="s">
        <v>140</v>
      </c>
      <c r="C45" s="9">
        <v>1906</v>
      </c>
      <c r="D45" s="46">
        <v>0.1452</v>
      </c>
      <c r="E45" s="9">
        <v>1452514.4809999999</v>
      </c>
      <c r="F45" s="9">
        <v>176062.36133333333</v>
      </c>
      <c r="G45" s="9">
        <f t="shared" si="0"/>
        <v>1276452.1196666665</v>
      </c>
      <c r="H45" s="9">
        <f t="shared" si="1"/>
        <v>762074.75393494219</v>
      </c>
      <c r="I45" s="9">
        <f t="shared" si="2"/>
        <v>10003543.257575758</v>
      </c>
    </row>
    <row r="46" spans="1:9">
      <c r="A46" s="6">
        <v>6513</v>
      </c>
      <c r="B46" s="6" t="s">
        <v>141</v>
      </c>
      <c r="C46" s="8">
        <v>1171</v>
      </c>
      <c r="D46" s="45">
        <v>0.1452</v>
      </c>
      <c r="E46" s="8">
        <v>821782.03799999994</v>
      </c>
      <c r="F46" s="8">
        <v>99609.944000000003</v>
      </c>
      <c r="G46" s="8">
        <f t="shared" si="0"/>
        <v>722172.09399999992</v>
      </c>
      <c r="H46" s="8">
        <f t="shared" si="1"/>
        <v>701777.99999999988</v>
      </c>
      <c r="I46" s="8">
        <f t="shared" si="2"/>
        <v>5659655.9090909092</v>
      </c>
    </row>
    <row r="47" spans="1:9">
      <c r="A47">
        <v>6515</v>
      </c>
      <c r="B47" t="s">
        <v>142</v>
      </c>
      <c r="C47" s="9">
        <v>780</v>
      </c>
      <c r="D47" s="46">
        <v>0.1452</v>
      </c>
      <c r="E47" s="9">
        <v>525120.53599999996</v>
      </c>
      <c r="F47" s="9">
        <v>63650.974060606066</v>
      </c>
      <c r="G47" s="9">
        <f t="shared" si="0"/>
        <v>461469.56193939387</v>
      </c>
      <c r="H47" s="9">
        <f t="shared" si="1"/>
        <v>673231.45641025633</v>
      </c>
      <c r="I47" s="9">
        <f t="shared" si="2"/>
        <v>3616532.6170798899</v>
      </c>
    </row>
    <row r="48" spans="1:9">
      <c r="A48" s="44">
        <v>6601</v>
      </c>
      <c r="B48" s="6" t="s">
        <v>143</v>
      </c>
      <c r="C48" s="8">
        <v>485</v>
      </c>
      <c r="D48" s="45">
        <v>0.1452</v>
      </c>
      <c r="E48" s="8">
        <v>344040.96799999999</v>
      </c>
      <c r="F48" s="8">
        <v>41701.935515151519</v>
      </c>
      <c r="G48" s="8">
        <f t="shared" si="0"/>
        <v>302339.03248484846</v>
      </c>
      <c r="H48" s="8">
        <f t="shared" si="1"/>
        <v>709362.8206185567</v>
      </c>
      <c r="I48" s="8">
        <f t="shared" si="2"/>
        <v>2369428.1542699724</v>
      </c>
    </row>
    <row r="49" spans="1:9">
      <c r="A49">
        <v>6602</v>
      </c>
      <c r="B49" t="s">
        <v>144</v>
      </c>
      <c r="C49" s="9">
        <v>379</v>
      </c>
      <c r="D49" s="46">
        <v>0.1452</v>
      </c>
      <c r="E49" s="9">
        <v>304978.50900000002</v>
      </c>
      <c r="F49" s="9">
        <v>36967.091999999997</v>
      </c>
      <c r="G49" s="9">
        <f t="shared" si="0"/>
        <v>268011.41700000002</v>
      </c>
      <c r="H49" s="9">
        <f t="shared" si="1"/>
        <v>804692.63588390499</v>
      </c>
      <c r="I49" s="9">
        <f t="shared" si="2"/>
        <v>2100402.9545454546</v>
      </c>
    </row>
    <row r="50" spans="1:9">
      <c r="A50" s="6">
        <v>6611</v>
      </c>
      <c r="B50" s="6" t="s">
        <v>145</v>
      </c>
      <c r="C50" s="8">
        <v>60</v>
      </c>
      <c r="D50" s="45">
        <v>0.14000000000000001</v>
      </c>
      <c r="E50" s="8">
        <v>42056.288999999997</v>
      </c>
      <c r="F50" s="8">
        <v>5287.0763314285705</v>
      </c>
      <c r="G50" s="8">
        <f t="shared" si="0"/>
        <v>36769.212668571425</v>
      </c>
      <c r="H50" s="8">
        <f t="shared" si="1"/>
        <v>700938.14999999991</v>
      </c>
      <c r="I50" s="8">
        <f t="shared" si="2"/>
        <v>300402.06428571424</v>
      </c>
    </row>
    <row r="51" spans="1:9">
      <c r="A51">
        <v>6613</v>
      </c>
      <c r="B51" t="s">
        <v>146</v>
      </c>
      <c r="C51" s="9">
        <v>1393</v>
      </c>
      <c r="D51" s="46">
        <v>0.1452</v>
      </c>
      <c r="E51" s="9">
        <v>1064439.3119999999</v>
      </c>
      <c r="F51" s="9">
        <v>129022.94690909093</v>
      </c>
      <c r="G51" s="9">
        <f t="shared" si="0"/>
        <v>935416.36509090895</v>
      </c>
      <c r="H51" s="9">
        <f t="shared" si="1"/>
        <v>764134.46661880822</v>
      </c>
      <c r="I51" s="9">
        <f t="shared" si="2"/>
        <v>7330849.2561983466</v>
      </c>
    </row>
    <row r="52" spans="1:9">
      <c r="A52" s="44">
        <v>6710</v>
      </c>
      <c r="B52" s="6" t="s">
        <v>147</v>
      </c>
      <c r="C52" s="8">
        <v>592</v>
      </c>
      <c r="D52" s="45">
        <v>0.1452</v>
      </c>
      <c r="E52" s="8">
        <v>467511.64299999998</v>
      </c>
      <c r="F52" s="8">
        <v>56668.077939393937</v>
      </c>
      <c r="G52" s="8">
        <f t="shared" si="0"/>
        <v>410843.56506060605</v>
      </c>
      <c r="H52" s="8">
        <f t="shared" si="1"/>
        <v>789715.61317567574</v>
      </c>
      <c r="I52" s="8">
        <f t="shared" si="2"/>
        <v>3219777.1556473831</v>
      </c>
    </row>
    <row r="53" spans="1:9">
      <c r="A53">
        <v>7300</v>
      </c>
      <c r="B53" t="s">
        <v>148</v>
      </c>
      <c r="C53" s="9">
        <v>5262</v>
      </c>
      <c r="D53" s="46">
        <v>0.1452</v>
      </c>
      <c r="E53" s="9">
        <v>4842557.9550000001</v>
      </c>
      <c r="F53" s="9">
        <v>586976.7218181818</v>
      </c>
      <c r="G53" s="9">
        <f t="shared" si="0"/>
        <v>4255581.2331818184</v>
      </c>
      <c r="H53" s="9">
        <f t="shared" si="1"/>
        <v>920288.47491448116</v>
      </c>
      <c r="I53" s="9">
        <f t="shared" si="2"/>
        <v>33350950.103305787</v>
      </c>
    </row>
    <row r="54" spans="1:9">
      <c r="A54" s="6">
        <v>7400</v>
      </c>
      <c r="B54" s="6" t="s">
        <v>149</v>
      </c>
      <c r="C54" s="8">
        <v>5208</v>
      </c>
      <c r="D54" s="45">
        <v>0.1452</v>
      </c>
      <c r="E54" s="8">
        <v>3933203.9070000001</v>
      </c>
      <c r="F54" s="8">
        <v>476751.98872727272</v>
      </c>
      <c r="G54" s="8">
        <f t="shared" si="0"/>
        <v>3456451.9182727272</v>
      </c>
      <c r="H54" s="8">
        <f t="shared" si="1"/>
        <v>755223.48444700462</v>
      </c>
      <c r="I54" s="8">
        <f t="shared" si="2"/>
        <v>27088181.177685954</v>
      </c>
    </row>
    <row r="55" spans="1:9">
      <c r="A55">
        <v>7502</v>
      </c>
      <c r="B55" t="s">
        <v>150</v>
      </c>
      <c r="C55" s="9">
        <v>661</v>
      </c>
      <c r="D55" s="46">
        <v>0.1452</v>
      </c>
      <c r="E55" s="9">
        <v>550645.84199999995</v>
      </c>
      <c r="F55" s="9">
        <v>66744.950545454543</v>
      </c>
      <c r="G55" s="9">
        <f t="shared" si="0"/>
        <v>483900.89145454543</v>
      </c>
      <c r="H55" s="9">
        <f t="shared" si="1"/>
        <v>833049.6853252647</v>
      </c>
      <c r="I55" s="9">
        <f t="shared" si="2"/>
        <v>3792326.73553719</v>
      </c>
    </row>
    <row r="56" spans="1:9">
      <c r="A56" s="44">
        <v>7505</v>
      </c>
      <c r="B56" s="6" t="s">
        <v>151</v>
      </c>
      <c r="C56" s="8">
        <v>96</v>
      </c>
      <c r="D56" s="45">
        <v>0.1244</v>
      </c>
      <c r="E56" s="8">
        <v>76990.319000000003</v>
      </c>
      <c r="F56" s="8">
        <v>10892.521016077171</v>
      </c>
      <c r="G56" s="8">
        <f t="shared" si="0"/>
        <v>66097.797983922836</v>
      </c>
      <c r="H56" s="8">
        <f t="shared" si="1"/>
        <v>801982.48958333337</v>
      </c>
      <c r="I56" s="8">
        <f t="shared" si="2"/>
        <v>618893.23954983929</v>
      </c>
    </row>
    <row r="57" spans="1:9">
      <c r="A57">
        <v>8000</v>
      </c>
      <c r="B57" t="s">
        <v>152</v>
      </c>
      <c r="C57" s="9">
        <v>4523</v>
      </c>
      <c r="D57" s="46">
        <v>0.14460000000000001</v>
      </c>
      <c r="E57" s="9">
        <v>3854963.892</v>
      </c>
      <c r="F57" s="9">
        <v>469207.2233692946</v>
      </c>
      <c r="G57" s="9">
        <f t="shared" si="0"/>
        <v>3385756.6686307052</v>
      </c>
      <c r="H57" s="9">
        <f t="shared" si="1"/>
        <v>852302.43024541228</v>
      </c>
      <c r="I57" s="9">
        <f t="shared" si="2"/>
        <v>26659501.327800829</v>
      </c>
    </row>
    <row r="58" spans="1:9">
      <c r="A58" s="6">
        <v>8200</v>
      </c>
      <c r="B58" s="6" t="s">
        <v>153</v>
      </c>
      <c r="C58" s="8">
        <v>11239</v>
      </c>
      <c r="D58" s="45">
        <v>0.1452</v>
      </c>
      <c r="E58" s="8">
        <v>8237237.7640000004</v>
      </c>
      <c r="F58" s="8">
        <v>998453.06230303028</v>
      </c>
      <c r="G58" s="8">
        <f t="shared" si="0"/>
        <v>7238784.7016969705</v>
      </c>
      <c r="H58" s="8">
        <f t="shared" si="1"/>
        <v>732915.54088442039</v>
      </c>
      <c r="I58" s="8">
        <f t="shared" si="2"/>
        <v>56730287.630853996</v>
      </c>
    </row>
    <row r="59" spans="1:9">
      <c r="A59">
        <v>8401</v>
      </c>
      <c r="B59" t="s">
        <v>154</v>
      </c>
      <c r="C59" s="9">
        <v>2547</v>
      </c>
      <c r="D59" s="46">
        <v>0.1452</v>
      </c>
      <c r="E59" s="9">
        <v>2118292.3480000002</v>
      </c>
      <c r="F59" s="9">
        <v>256762.70884848488</v>
      </c>
      <c r="G59" s="9">
        <f t="shared" si="0"/>
        <v>1861529.6391515154</v>
      </c>
      <c r="H59" s="9">
        <f t="shared" si="1"/>
        <v>831681.33019238326</v>
      </c>
      <c r="I59" s="9">
        <f t="shared" si="2"/>
        <v>14588790.275482096</v>
      </c>
    </row>
    <row r="60" spans="1:9">
      <c r="A60" s="44">
        <v>8508</v>
      </c>
      <c r="B60" s="6" t="s">
        <v>155</v>
      </c>
      <c r="C60" s="8">
        <v>877</v>
      </c>
      <c r="D60" s="45">
        <v>0.1452</v>
      </c>
      <c r="E60" s="8">
        <v>716482.04799999995</v>
      </c>
      <c r="F60" s="8">
        <v>86846.308848484841</v>
      </c>
      <c r="G60" s="8">
        <f t="shared" si="0"/>
        <v>629635.73915151507</v>
      </c>
      <c r="H60" s="8">
        <f t="shared" si="1"/>
        <v>816969.26795895095</v>
      </c>
      <c r="I60" s="8">
        <f t="shared" si="2"/>
        <v>4934449.3663911847</v>
      </c>
    </row>
    <row r="61" spans="1:9">
      <c r="A61">
        <v>8509</v>
      </c>
      <c r="B61" t="s">
        <v>156</v>
      </c>
      <c r="C61" s="9">
        <v>680</v>
      </c>
      <c r="D61" s="46">
        <v>0.1452</v>
      </c>
      <c r="E61" s="9">
        <v>471771.33399999997</v>
      </c>
      <c r="F61" s="9">
        <v>57184.404121212123</v>
      </c>
      <c r="G61" s="9">
        <f t="shared" si="0"/>
        <v>414586.92987878784</v>
      </c>
      <c r="H61" s="9">
        <f t="shared" si="1"/>
        <v>693781.37352941174</v>
      </c>
      <c r="I61" s="9">
        <f t="shared" si="2"/>
        <v>3249113.870523416</v>
      </c>
    </row>
    <row r="62" spans="1:9">
      <c r="A62" s="6">
        <v>8610</v>
      </c>
      <c r="B62" s="6" t="s">
        <v>157</v>
      </c>
      <c r="C62" s="8">
        <v>295</v>
      </c>
      <c r="D62" s="45">
        <v>0.1452</v>
      </c>
      <c r="E62" s="8">
        <v>186650.82800000001</v>
      </c>
      <c r="F62" s="8">
        <v>22624.342787878788</v>
      </c>
      <c r="G62" s="8">
        <f t="shared" si="0"/>
        <v>164026.48521212122</v>
      </c>
      <c r="H62" s="8">
        <f t="shared" si="1"/>
        <v>632714.67118644062</v>
      </c>
      <c r="I62" s="8">
        <f t="shared" si="2"/>
        <v>1285474.0220385676</v>
      </c>
    </row>
    <row r="63" spans="1:9">
      <c r="A63">
        <v>8613</v>
      </c>
      <c r="B63" t="s">
        <v>158</v>
      </c>
      <c r="C63" s="9">
        <v>2035</v>
      </c>
      <c r="D63" s="46">
        <v>0.1452</v>
      </c>
      <c r="E63" s="9">
        <v>1453295.2</v>
      </c>
      <c r="F63" s="9">
        <v>176156.99393939393</v>
      </c>
      <c r="G63" s="9">
        <f t="shared" si="0"/>
        <v>1277138.2060606061</v>
      </c>
      <c r="H63" s="9">
        <f t="shared" si="1"/>
        <v>714149.97542997543</v>
      </c>
      <c r="I63" s="9">
        <f t="shared" si="2"/>
        <v>10008920.110192837</v>
      </c>
    </row>
    <row r="64" spans="1:9">
      <c r="A64" s="44">
        <v>8614</v>
      </c>
      <c r="B64" s="6" t="s">
        <v>159</v>
      </c>
      <c r="C64" s="8">
        <v>1866</v>
      </c>
      <c r="D64" s="45">
        <v>0.1452</v>
      </c>
      <c r="E64" s="8">
        <v>1358951.8540000001</v>
      </c>
      <c r="F64" s="8">
        <v>164721.43684848488</v>
      </c>
      <c r="G64" s="8">
        <f t="shared" si="0"/>
        <v>1194230.4171515151</v>
      </c>
      <c r="H64" s="8">
        <f t="shared" si="1"/>
        <v>728270.01822079322</v>
      </c>
      <c r="I64" s="8">
        <f t="shared" si="2"/>
        <v>9359172.5482093673</v>
      </c>
    </row>
    <row r="65" spans="1:9">
      <c r="A65">
        <v>8710</v>
      </c>
      <c r="B65" t="s">
        <v>160</v>
      </c>
      <c r="C65" s="9">
        <v>874</v>
      </c>
      <c r="D65" s="46">
        <v>0.1452</v>
      </c>
      <c r="E65" s="9">
        <v>619913.57400000002</v>
      </c>
      <c r="F65" s="9">
        <v>75141.039272727285</v>
      </c>
      <c r="G65" s="9">
        <f t="shared" si="0"/>
        <v>544772.53472727269</v>
      </c>
      <c r="H65" s="9">
        <f t="shared" si="1"/>
        <v>709283.26544622425</v>
      </c>
      <c r="I65" s="9">
        <f t="shared" si="2"/>
        <v>4269377.2314049592</v>
      </c>
    </row>
    <row r="66" spans="1:9">
      <c r="A66" s="6">
        <v>8716</v>
      </c>
      <c r="B66" s="6" t="s">
        <v>161</v>
      </c>
      <c r="C66" s="8">
        <v>3196</v>
      </c>
      <c r="D66" s="45">
        <v>0.1452</v>
      </c>
      <c r="E66" s="8">
        <v>2268738.7570000002</v>
      </c>
      <c r="F66" s="8">
        <v>274998.63721212128</v>
      </c>
      <c r="G66" s="8">
        <f t="shared" si="0"/>
        <v>1993740.1197878788</v>
      </c>
      <c r="H66" s="8">
        <f t="shared" si="1"/>
        <v>709868.19680851069</v>
      </c>
      <c r="I66" s="8">
        <f t="shared" si="2"/>
        <v>15624922.568870526</v>
      </c>
    </row>
    <row r="67" spans="1:9">
      <c r="A67">
        <v>8717</v>
      </c>
      <c r="B67" t="s">
        <v>162</v>
      </c>
      <c r="C67" s="9">
        <v>2573</v>
      </c>
      <c r="D67" s="46">
        <v>0.1452</v>
      </c>
      <c r="E67" s="9">
        <v>1840954.7150000001</v>
      </c>
      <c r="F67" s="9">
        <v>223146.02606060606</v>
      </c>
      <c r="G67" s="9">
        <f t="shared" si="0"/>
        <v>1617808.688939394</v>
      </c>
      <c r="H67" s="9">
        <f t="shared" si="1"/>
        <v>715489.58997279441</v>
      </c>
      <c r="I67" s="9">
        <f t="shared" si="2"/>
        <v>12678751.480716255</v>
      </c>
    </row>
    <row r="68" spans="1:9">
      <c r="A68" s="44">
        <v>8719</v>
      </c>
      <c r="B68" s="6" t="s">
        <v>163</v>
      </c>
      <c r="C68" s="8">
        <v>535</v>
      </c>
      <c r="D68" s="45">
        <v>0.1244</v>
      </c>
      <c r="E68" s="8">
        <v>352504.93800000002</v>
      </c>
      <c r="F68" s="8">
        <v>49872.081260450155</v>
      </c>
      <c r="G68" s="8">
        <f t="shared" si="0"/>
        <v>302632.8567395499</v>
      </c>
      <c r="H68" s="8">
        <f t="shared" si="1"/>
        <v>658887.73457943927</v>
      </c>
      <c r="I68" s="8">
        <f t="shared" si="2"/>
        <v>2833640.9807073958</v>
      </c>
    </row>
    <row r="69" spans="1:9">
      <c r="A69">
        <v>8720</v>
      </c>
      <c r="B69" t="s">
        <v>164</v>
      </c>
      <c r="C69" s="9">
        <v>577</v>
      </c>
      <c r="D69" s="46">
        <v>0.1452</v>
      </c>
      <c r="E69" s="9">
        <v>415804.41600000003</v>
      </c>
      <c r="F69" s="9">
        <v>50400.535272727269</v>
      </c>
      <c r="G69" s="9">
        <f t="shared" si="0"/>
        <v>365403.88072727277</v>
      </c>
      <c r="H69" s="9">
        <f t="shared" si="1"/>
        <v>720631.57019064121</v>
      </c>
      <c r="I69" s="9">
        <f t="shared" si="2"/>
        <v>2863666.7768595042</v>
      </c>
    </row>
    <row r="70" spans="1:9">
      <c r="A70" s="6">
        <v>8721</v>
      </c>
      <c r="B70" s="6" t="s">
        <v>165</v>
      </c>
      <c r="C70" s="8">
        <v>1280</v>
      </c>
      <c r="D70" s="45">
        <v>0.1452</v>
      </c>
      <c r="E70" s="8">
        <v>907842.79399999999</v>
      </c>
      <c r="F70" s="8">
        <v>110041.55078787878</v>
      </c>
      <c r="G70" s="8">
        <f t="shared" si="0"/>
        <v>797801.24321212119</v>
      </c>
      <c r="H70" s="8">
        <f t="shared" si="1"/>
        <v>709252.18281250005</v>
      </c>
      <c r="I70" s="8">
        <f t="shared" si="2"/>
        <v>6252360.8402203862</v>
      </c>
    </row>
    <row r="71" spans="1:9">
      <c r="A71">
        <v>8722</v>
      </c>
      <c r="B71" t="s">
        <v>166</v>
      </c>
      <c r="C71" s="9">
        <v>708</v>
      </c>
      <c r="D71" s="46">
        <v>0.1452</v>
      </c>
      <c r="E71" s="9">
        <v>503004.35800000001</v>
      </c>
      <c r="F71" s="9">
        <v>60970.225212121215</v>
      </c>
      <c r="G71" s="9">
        <f t="shared" si="0"/>
        <v>442034.1327878788</v>
      </c>
      <c r="H71" s="9">
        <f t="shared" si="1"/>
        <v>710458.1327683616</v>
      </c>
      <c r="I71" s="9">
        <f t="shared" si="2"/>
        <v>3464217.3415977964</v>
      </c>
    </row>
    <row r="72" spans="1:9">
      <c r="H72" s="9"/>
    </row>
    <row r="73" spans="1:9">
      <c r="C73" s="14">
        <f>SUM(C8:C71)</f>
        <v>387758</v>
      </c>
      <c r="D73" s="200">
        <f>E73/I73</f>
        <v>0.14451864573898898</v>
      </c>
      <c r="E73" s="14">
        <f t="shared" ref="E73:I73" si="3">SUM(E8:E71)</f>
        <v>306246859.99000007</v>
      </c>
      <c r="F73" s="14">
        <f t="shared" si="3"/>
        <v>37295843.095282137</v>
      </c>
      <c r="G73" s="14">
        <f t="shared" si="3"/>
        <v>268951016.89471781</v>
      </c>
      <c r="H73" s="14">
        <f>(E73/C73)*1000</f>
        <v>789788.63102759991</v>
      </c>
      <c r="I73" s="14">
        <f t="shared" si="3"/>
        <v>2119081994.050123</v>
      </c>
    </row>
  </sheetData>
  <hyperlinks>
    <hyperlink ref="B1" location="Efnisyfirlit!A1" display="Efnisyfirlit" xr:uid="{26E869DF-9417-47D4-8B62-D5270EF9299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927E-2AC6-459C-8D3E-A7BBE1110C3A}">
  <dimension ref="A1:N73"/>
  <sheetViews>
    <sheetView workbookViewId="0">
      <selection activeCell="B3" sqref="B3"/>
    </sheetView>
  </sheetViews>
  <sheetFormatPr defaultRowHeight="14.5"/>
  <cols>
    <col min="1" max="1" width="5.7265625" customWidth="1"/>
    <col min="2" max="2" width="24.7265625" customWidth="1"/>
    <col min="3" max="3" width="0" hidden="1" customWidth="1"/>
    <col min="5" max="6" width="8.26953125" customWidth="1"/>
    <col min="7" max="7" width="11.1796875" customWidth="1"/>
    <col min="8" max="8" width="10" customWidth="1"/>
    <col min="9" max="9" width="10.81640625" customWidth="1"/>
    <col min="10" max="10" width="11" customWidth="1"/>
    <col min="11" max="11" width="10.26953125" customWidth="1"/>
    <col min="12" max="12" width="13.7265625" customWidth="1"/>
    <col min="13" max="13" width="12" customWidth="1"/>
    <col min="14" max="14" width="13.54296875" customWidth="1"/>
  </cols>
  <sheetData>
    <row r="1" spans="1:14">
      <c r="B1" s="101" t="s">
        <v>1044</v>
      </c>
    </row>
    <row r="2" spans="1:14" ht="15.5">
      <c r="A2" s="82" t="s">
        <v>1166</v>
      </c>
      <c r="B2" s="26"/>
      <c r="C2" s="26"/>
      <c r="D2" s="47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8"/>
      <c r="B3" s="49"/>
      <c r="C3" s="49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1"/>
      <c r="B4" s="23" t="s">
        <v>66</v>
      </c>
      <c r="C4" s="26"/>
      <c r="D4" s="20" t="s">
        <v>300</v>
      </c>
      <c r="E4" s="20" t="s">
        <v>300</v>
      </c>
      <c r="F4" s="20" t="s">
        <v>300</v>
      </c>
      <c r="G4" s="20"/>
      <c r="H4" s="20"/>
      <c r="I4" s="20"/>
      <c r="J4" s="20"/>
      <c r="K4" s="20" t="s">
        <v>301</v>
      </c>
      <c r="L4" s="20" t="s">
        <v>285</v>
      </c>
      <c r="M4" s="20" t="s">
        <v>285</v>
      </c>
      <c r="N4" s="20" t="s">
        <v>285</v>
      </c>
    </row>
    <row r="5" spans="1:14">
      <c r="A5" s="21"/>
      <c r="B5" s="26"/>
      <c r="C5" s="26"/>
      <c r="D5" s="29" t="s">
        <v>302</v>
      </c>
      <c r="E5" s="29" t="s">
        <v>302</v>
      </c>
      <c r="F5" s="29" t="s">
        <v>302</v>
      </c>
      <c r="G5" s="29" t="s">
        <v>301</v>
      </c>
      <c r="H5" s="29" t="s">
        <v>301</v>
      </c>
      <c r="I5" s="29" t="s">
        <v>301</v>
      </c>
      <c r="J5" s="29" t="s">
        <v>107</v>
      </c>
      <c r="K5" s="29" t="s">
        <v>303</v>
      </c>
      <c r="L5" s="29" t="s">
        <v>304</v>
      </c>
      <c r="M5" s="29" t="s">
        <v>304</v>
      </c>
      <c r="N5" s="29" t="s">
        <v>304</v>
      </c>
    </row>
    <row r="6" spans="1:14">
      <c r="A6" s="21" t="s">
        <v>292</v>
      </c>
      <c r="B6" s="26" t="s">
        <v>293</v>
      </c>
      <c r="C6" s="26" t="s">
        <v>237</v>
      </c>
      <c r="D6" s="22" t="s">
        <v>305</v>
      </c>
      <c r="E6" s="22" t="s">
        <v>306</v>
      </c>
      <c r="F6" s="22" t="s">
        <v>307</v>
      </c>
      <c r="G6" s="22" t="s">
        <v>305</v>
      </c>
      <c r="H6" s="22" t="s">
        <v>306</v>
      </c>
      <c r="I6" s="22" t="s">
        <v>307</v>
      </c>
      <c r="J6" s="22" t="s">
        <v>308</v>
      </c>
      <c r="K6" s="22" t="s">
        <v>309</v>
      </c>
      <c r="L6" s="22" t="s">
        <v>305</v>
      </c>
      <c r="M6" s="22" t="s">
        <v>306</v>
      </c>
      <c r="N6" s="22" t="s">
        <v>307</v>
      </c>
    </row>
    <row r="7" spans="1:14">
      <c r="G7" s="9"/>
    </row>
    <row r="8" spans="1:14">
      <c r="A8" s="6">
        <v>0</v>
      </c>
      <c r="B8" s="6" t="s">
        <v>9</v>
      </c>
      <c r="C8" s="8">
        <v>139875</v>
      </c>
      <c r="D8" s="201">
        <v>1.8E-3</v>
      </c>
      <c r="E8" s="201">
        <v>1.32E-2</v>
      </c>
      <c r="F8" s="201">
        <v>1.6E-2</v>
      </c>
      <c r="G8" s="8">
        <v>6877216.5209999997</v>
      </c>
      <c r="H8" s="8">
        <v>3549665.61</v>
      </c>
      <c r="I8" s="8">
        <v>16910392.469000001</v>
      </c>
      <c r="J8" s="8">
        <f>G8+H8+I8</f>
        <v>27337274.600000001</v>
      </c>
      <c r="K8" s="8">
        <f>(J8/C8)*1000</f>
        <v>195440.74781054514</v>
      </c>
      <c r="L8" s="8">
        <v>3820675884</v>
      </c>
      <c r="M8" s="8">
        <v>268914061</v>
      </c>
      <c r="N8" s="8">
        <v>1056899538</v>
      </c>
    </row>
    <row r="9" spans="1:14">
      <c r="A9">
        <v>1000</v>
      </c>
      <c r="B9" t="s">
        <v>108</v>
      </c>
      <c r="C9" s="9">
        <v>39810</v>
      </c>
      <c r="D9" s="202">
        <v>1.7000000000000001E-3</v>
      </c>
      <c r="E9" s="202">
        <v>1.32E-2</v>
      </c>
      <c r="F9" s="202">
        <v>1.4200000000000001E-2</v>
      </c>
      <c r="G9" s="9">
        <v>2043440.3060000001</v>
      </c>
      <c r="H9" s="9">
        <v>540150.125</v>
      </c>
      <c r="I9" s="9">
        <v>2725995.1060000001</v>
      </c>
      <c r="J9" s="9">
        <f t="shared" ref="J9:J71" si="0">G9+H9+I9</f>
        <v>5309585.5370000005</v>
      </c>
      <c r="K9" s="9">
        <f t="shared" ref="K9:K71" si="1">(J9/C9)*1000</f>
        <v>133373.16093946245</v>
      </c>
      <c r="L9" s="9">
        <v>1202023704</v>
      </c>
      <c r="M9" s="9">
        <v>40920464</v>
      </c>
      <c r="N9" s="9">
        <v>196334246</v>
      </c>
    </row>
    <row r="10" spans="1:14">
      <c r="A10" s="6">
        <v>1100</v>
      </c>
      <c r="B10" s="6" t="s">
        <v>109</v>
      </c>
      <c r="C10" s="8">
        <v>4674</v>
      </c>
      <c r="D10" s="201">
        <v>1.66E-3</v>
      </c>
      <c r="E10" s="201">
        <v>1.32E-2</v>
      </c>
      <c r="F10" s="201">
        <v>1.154E-2</v>
      </c>
      <c r="G10" s="8">
        <v>269127.66399999999</v>
      </c>
      <c r="H10" s="8">
        <v>74314.745999999999</v>
      </c>
      <c r="I10" s="8">
        <v>68256.157000000007</v>
      </c>
      <c r="J10" s="8">
        <f t="shared" si="0"/>
        <v>411698.56699999998</v>
      </c>
      <c r="K10" s="8">
        <f t="shared" si="1"/>
        <v>88082.705819426614</v>
      </c>
      <c r="L10" s="8">
        <v>162125097</v>
      </c>
      <c r="M10" s="8">
        <v>5629905</v>
      </c>
      <c r="N10" s="8">
        <v>5914745</v>
      </c>
    </row>
    <row r="11" spans="1:14">
      <c r="A11">
        <v>1300</v>
      </c>
      <c r="B11" t="s">
        <v>110</v>
      </c>
      <c r="C11" s="9">
        <v>18891</v>
      </c>
      <c r="D11" s="202">
        <v>1.66E-3</v>
      </c>
      <c r="E11" s="202">
        <v>1.32E-2</v>
      </c>
      <c r="F11" s="202">
        <v>1.52E-2</v>
      </c>
      <c r="G11" s="9">
        <v>1131995.754</v>
      </c>
      <c r="H11" s="9">
        <v>261915.32399999999</v>
      </c>
      <c r="I11" s="9">
        <v>992737.26800000004</v>
      </c>
      <c r="J11" s="9">
        <f t="shared" si="0"/>
        <v>2386648.3459999999</v>
      </c>
      <c r="K11" s="9">
        <f t="shared" si="1"/>
        <v>126337.85114604839</v>
      </c>
      <c r="L11" s="9">
        <v>681925150</v>
      </c>
      <c r="M11" s="9">
        <v>19842070</v>
      </c>
      <c r="N11" s="9">
        <v>66377700</v>
      </c>
    </row>
    <row r="12" spans="1:14">
      <c r="A12" s="6">
        <v>1400</v>
      </c>
      <c r="B12" s="6" t="s">
        <v>111</v>
      </c>
      <c r="C12" s="8">
        <v>30568</v>
      </c>
      <c r="D12" s="201">
        <v>2.4599999999999999E-3</v>
      </c>
      <c r="E12" s="201">
        <v>1.32E-2</v>
      </c>
      <c r="F12" s="201">
        <v>1.3999999999999999E-2</v>
      </c>
      <c r="G12" s="8">
        <v>1942615.7239999999</v>
      </c>
      <c r="H12" s="8">
        <v>531064.77599999995</v>
      </c>
      <c r="I12" s="8">
        <v>2441485.8160000001</v>
      </c>
      <c r="J12" s="8">
        <f t="shared" si="0"/>
        <v>4915166.3159999996</v>
      </c>
      <c r="K12" s="8">
        <f t="shared" si="1"/>
        <v>160794.50130855796</v>
      </c>
      <c r="L12" s="8">
        <v>789530425</v>
      </c>
      <c r="M12" s="8">
        <v>40232180</v>
      </c>
      <c r="N12" s="8">
        <v>174391844</v>
      </c>
    </row>
    <row r="13" spans="1:14">
      <c r="A13">
        <v>1604</v>
      </c>
      <c r="B13" t="s">
        <v>112</v>
      </c>
      <c r="C13" s="9">
        <v>13430</v>
      </c>
      <c r="D13" s="202">
        <v>1.9500000000000001E-3</v>
      </c>
      <c r="E13" s="202">
        <v>1.32E-2</v>
      </c>
      <c r="F13" s="202">
        <v>1.52E-2</v>
      </c>
      <c r="G13" s="9">
        <v>758302.65500000003</v>
      </c>
      <c r="H13" s="9">
        <v>260698.495</v>
      </c>
      <c r="I13" s="9">
        <v>564216.49199999997</v>
      </c>
      <c r="J13" s="9">
        <f t="shared" si="0"/>
        <v>1583217.642</v>
      </c>
      <c r="K13" s="9">
        <f t="shared" si="1"/>
        <v>117886.64497393894</v>
      </c>
      <c r="L13" s="9">
        <v>388872437</v>
      </c>
      <c r="M13" s="9">
        <v>19749886</v>
      </c>
      <c r="N13" s="9">
        <v>37119506</v>
      </c>
    </row>
    <row r="14" spans="1:14">
      <c r="A14" s="6">
        <v>1606</v>
      </c>
      <c r="B14" s="6" t="s">
        <v>113</v>
      </c>
      <c r="C14" s="8">
        <v>285</v>
      </c>
      <c r="D14" s="201">
        <v>3.3E-3</v>
      </c>
      <c r="E14" s="201">
        <v>1.32E-2</v>
      </c>
      <c r="F14" s="201">
        <v>3.4999999999999996E-3</v>
      </c>
      <c r="G14" s="8">
        <v>75162.017999999996</v>
      </c>
      <c r="H14" s="8">
        <v>417.38400000000001</v>
      </c>
      <c r="I14" s="8">
        <v>484.24799999999999</v>
      </c>
      <c r="J14" s="8">
        <f t="shared" si="0"/>
        <v>76063.650000000009</v>
      </c>
      <c r="K14" s="8">
        <f t="shared" si="1"/>
        <v>266890.00000000006</v>
      </c>
      <c r="L14" s="8">
        <v>22776349</v>
      </c>
      <c r="M14" s="8">
        <v>31620</v>
      </c>
      <c r="N14" s="8">
        <v>138356</v>
      </c>
    </row>
    <row r="15" spans="1:14">
      <c r="A15">
        <v>2000</v>
      </c>
      <c r="B15" t="s">
        <v>114</v>
      </c>
      <c r="C15" s="9">
        <v>22059</v>
      </c>
      <c r="D15" s="202">
        <v>2.5000000000000001E-3</v>
      </c>
      <c r="E15" s="202">
        <v>1.32E-2</v>
      </c>
      <c r="F15" s="202">
        <v>1.4500000000000001E-2</v>
      </c>
      <c r="G15" s="9">
        <v>927056.402</v>
      </c>
      <c r="H15" s="9">
        <v>160646.24400000001</v>
      </c>
      <c r="I15" s="9">
        <v>1079489.591</v>
      </c>
      <c r="J15" s="9">
        <f t="shared" si="0"/>
        <v>2167192.2369999997</v>
      </c>
      <c r="K15" s="9">
        <f t="shared" si="1"/>
        <v>98245.262115236401</v>
      </c>
      <c r="L15" s="9">
        <v>370822550</v>
      </c>
      <c r="M15" s="9">
        <v>12170170</v>
      </c>
      <c r="N15" s="9">
        <v>74568632</v>
      </c>
    </row>
    <row r="16" spans="1:14">
      <c r="A16" s="6">
        <v>2300</v>
      </c>
      <c r="B16" s="6" t="s">
        <v>115</v>
      </c>
      <c r="C16" s="8">
        <v>3669</v>
      </c>
      <c r="D16" s="201">
        <v>3.0000000000000001E-3</v>
      </c>
      <c r="E16" s="201">
        <v>1.32E-2</v>
      </c>
      <c r="F16" s="201">
        <v>1.4500000000000001E-2</v>
      </c>
      <c r="G16" s="8">
        <v>180712.18299999999</v>
      </c>
      <c r="H16" s="8">
        <v>37558.553999999996</v>
      </c>
      <c r="I16" s="8">
        <v>394286.03200000001</v>
      </c>
      <c r="J16" s="8">
        <f t="shared" si="0"/>
        <v>612556.76899999997</v>
      </c>
      <c r="K16" s="8">
        <f t="shared" si="1"/>
        <v>166954.6931043881</v>
      </c>
      <c r="L16" s="8">
        <v>60237394</v>
      </c>
      <c r="M16" s="8">
        <v>2845345</v>
      </c>
      <c r="N16" s="8">
        <v>27460450</v>
      </c>
    </row>
    <row r="17" spans="1:14">
      <c r="A17">
        <v>2506</v>
      </c>
      <c r="B17" t="s">
        <v>116</v>
      </c>
      <c r="C17" s="9">
        <v>1396</v>
      </c>
      <c r="D17" s="202">
        <v>4.3E-3</v>
      </c>
      <c r="E17" s="202">
        <v>1.32E-2</v>
      </c>
      <c r="F17" s="202">
        <v>1.6500000000000001E-2</v>
      </c>
      <c r="G17" s="9">
        <v>126949.94</v>
      </c>
      <c r="H17" s="9">
        <v>9852.0049999999992</v>
      </c>
      <c r="I17" s="9">
        <v>45796.574000000001</v>
      </c>
      <c r="J17" s="9">
        <f t="shared" si="0"/>
        <v>182598.519</v>
      </c>
      <c r="K17" s="9">
        <f t="shared" si="1"/>
        <v>130801.23137535815</v>
      </c>
      <c r="L17" s="9">
        <v>29523236</v>
      </c>
      <c r="M17" s="9">
        <v>746364</v>
      </c>
      <c r="N17" s="9">
        <v>2775548</v>
      </c>
    </row>
    <row r="18" spans="1:14">
      <c r="A18" s="6">
        <v>2510</v>
      </c>
      <c r="B18" s="6" t="s">
        <v>117</v>
      </c>
      <c r="C18" s="8">
        <v>3925</v>
      </c>
      <c r="D18" s="201">
        <v>2.8000000000000004E-3</v>
      </c>
      <c r="E18" s="201">
        <v>1.32E-2</v>
      </c>
      <c r="F18" s="201">
        <v>1.6500000000000001E-2</v>
      </c>
      <c r="G18" s="8">
        <v>155343.614</v>
      </c>
      <c r="H18" s="8">
        <v>28028.418000000001</v>
      </c>
      <c r="I18" s="8">
        <v>870876.77</v>
      </c>
      <c r="J18" s="8">
        <f t="shared" si="0"/>
        <v>1054248.8020000001</v>
      </c>
      <c r="K18" s="8">
        <f t="shared" si="1"/>
        <v>268598.42089171981</v>
      </c>
      <c r="L18" s="8">
        <v>55479863</v>
      </c>
      <c r="M18" s="8">
        <v>2123365</v>
      </c>
      <c r="N18" s="8">
        <v>52780410</v>
      </c>
    </row>
    <row r="19" spans="1:14">
      <c r="A19">
        <v>3000</v>
      </c>
      <c r="B19" t="s">
        <v>118</v>
      </c>
      <c r="C19" s="9">
        <v>7997</v>
      </c>
      <c r="D19" s="202">
        <v>2.3059999999999999E-3</v>
      </c>
      <c r="E19" s="202">
        <v>1.32E-2</v>
      </c>
      <c r="F19" s="202">
        <v>1.3717999999999999E-2</v>
      </c>
      <c r="G19" s="9">
        <v>375693.07500000001</v>
      </c>
      <c r="H19" s="9">
        <v>115101.36</v>
      </c>
      <c r="I19" s="9">
        <v>287221.429</v>
      </c>
      <c r="J19" s="9">
        <f t="shared" si="0"/>
        <v>778015.86400000006</v>
      </c>
      <c r="K19" s="9">
        <f t="shared" si="1"/>
        <v>97288.466174815563</v>
      </c>
      <c r="L19" s="9">
        <v>162919736</v>
      </c>
      <c r="M19" s="9">
        <v>8719800</v>
      </c>
      <c r="N19" s="9">
        <v>20937558</v>
      </c>
    </row>
    <row r="20" spans="1:14">
      <c r="A20" s="6">
        <v>3506</v>
      </c>
      <c r="B20" s="6" t="s">
        <v>119</v>
      </c>
      <c r="C20" s="8">
        <v>75</v>
      </c>
      <c r="D20" s="201">
        <v>4.5000000000000005E-3</v>
      </c>
      <c r="E20" s="201">
        <v>1.32E-2</v>
      </c>
      <c r="F20" s="201">
        <v>1.2800000000000001E-2</v>
      </c>
      <c r="G20" s="8">
        <v>82777.758000000002</v>
      </c>
      <c r="H20" s="8">
        <v>0</v>
      </c>
      <c r="I20" s="8">
        <v>2664.07</v>
      </c>
      <c r="J20" s="8">
        <f t="shared" si="0"/>
        <v>85441.828000000009</v>
      </c>
      <c r="K20" s="8">
        <f t="shared" si="1"/>
        <v>1139224.3733333335</v>
      </c>
      <c r="L20" s="8">
        <v>18395043</v>
      </c>
      <c r="M20" s="8">
        <v>0</v>
      </c>
      <c r="N20" s="8">
        <v>208131</v>
      </c>
    </row>
    <row r="21" spans="1:14">
      <c r="A21">
        <v>3511</v>
      </c>
      <c r="B21" t="s">
        <v>120</v>
      </c>
      <c r="C21" s="9">
        <v>765</v>
      </c>
      <c r="D21" s="202">
        <v>3.5999999999999999E-3</v>
      </c>
      <c r="E21" s="202">
        <v>1.32E-2</v>
      </c>
      <c r="F21" s="202">
        <v>1.6500000000000001E-2</v>
      </c>
      <c r="G21" s="9">
        <v>96316.285000000003</v>
      </c>
      <c r="H21" s="9">
        <v>7144.7640000000001</v>
      </c>
      <c r="I21" s="9">
        <v>616658.39800000004</v>
      </c>
      <c r="J21" s="9">
        <f t="shared" si="0"/>
        <v>720119.44700000004</v>
      </c>
      <c r="K21" s="9">
        <f t="shared" si="1"/>
        <v>941332.61045751639</v>
      </c>
      <c r="L21" s="9">
        <v>26754522</v>
      </c>
      <c r="M21" s="9">
        <v>541270</v>
      </c>
      <c r="N21" s="9">
        <v>37373236</v>
      </c>
    </row>
    <row r="22" spans="1:14">
      <c r="A22" s="6">
        <v>3609</v>
      </c>
      <c r="B22" s="6" t="s">
        <v>121</v>
      </c>
      <c r="C22" s="8">
        <v>4090</v>
      </c>
      <c r="D22" s="201">
        <v>3.4999999999999996E-3</v>
      </c>
      <c r="E22" s="201">
        <v>1.32E-2</v>
      </c>
      <c r="F22" s="201">
        <v>1.3899999999999999E-2</v>
      </c>
      <c r="G22" s="8">
        <v>373430.65</v>
      </c>
      <c r="H22" s="8">
        <v>56905.741000000002</v>
      </c>
      <c r="I22" s="8">
        <v>236900.23499999999</v>
      </c>
      <c r="J22" s="8">
        <f t="shared" si="0"/>
        <v>667236.62599999993</v>
      </c>
      <c r="K22" s="8">
        <f t="shared" si="1"/>
        <v>163138.53936430317</v>
      </c>
      <c r="L22" s="8">
        <v>106694245</v>
      </c>
      <c r="M22" s="8">
        <v>4311041</v>
      </c>
      <c r="N22" s="8">
        <v>17043181</v>
      </c>
    </row>
    <row r="23" spans="1:14">
      <c r="A23">
        <v>3709</v>
      </c>
      <c r="B23" t="s">
        <v>122</v>
      </c>
      <c r="C23" s="9">
        <v>861</v>
      </c>
      <c r="D23" s="202">
        <v>5.0000000000000001E-3</v>
      </c>
      <c r="E23" s="202">
        <v>1.32E-2</v>
      </c>
      <c r="F23" s="202">
        <v>1.6500000000000001E-2</v>
      </c>
      <c r="G23" s="9">
        <v>57661.298999999999</v>
      </c>
      <c r="H23" s="9">
        <v>14498.009</v>
      </c>
      <c r="I23" s="9">
        <v>62378.017</v>
      </c>
      <c r="J23" s="9">
        <f t="shared" si="0"/>
        <v>134537.32500000001</v>
      </c>
      <c r="K23" s="9">
        <f t="shared" si="1"/>
        <v>156257.05574912895</v>
      </c>
      <c r="L23" s="9">
        <v>11532260</v>
      </c>
      <c r="M23" s="9">
        <v>1098334</v>
      </c>
      <c r="N23" s="9">
        <v>3780486</v>
      </c>
    </row>
    <row r="24" spans="1:14">
      <c r="A24" s="6">
        <v>3713</v>
      </c>
      <c r="B24" s="6" t="s">
        <v>123</v>
      </c>
      <c r="C24" s="8">
        <v>114</v>
      </c>
      <c r="D24" s="201">
        <v>5.0000000000000001E-3</v>
      </c>
      <c r="E24" s="201">
        <v>1.32E-2</v>
      </c>
      <c r="F24" s="201">
        <v>5.0000000000000001E-3</v>
      </c>
      <c r="G24" s="8">
        <v>14379.084999999999</v>
      </c>
      <c r="H24" s="8">
        <v>2928.8290000000002</v>
      </c>
      <c r="I24" s="8">
        <v>3072.71</v>
      </c>
      <c r="J24" s="8">
        <f t="shared" si="0"/>
        <v>20380.624</v>
      </c>
      <c r="K24" s="8">
        <f t="shared" si="1"/>
        <v>178777.40350877194</v>
      </c>
      <c r="L24" s="8">
        <v>2875817</v>
      </c>
      <c r="M24" s="8">
        <v>221881</v>
      </c>
      <c r="N24" s="8">
        <v>614542</v>
      </c>
    </row>
    <row r="25" spans="1:14">
      <c r="A25">
        <v>3714</v>
      </c>
      <c r="B25" t="s">
        <v>124</v>
      </c>
      <c r="C25" s="9">
        <v>1678</v>
      </c>
      <c r="D25" s="202">
        <v>4.4000000000000003E-3</v>
      </c>
      <c r="E25" s="202">
        <v>1.32E-2</v>
      </c>
      <c r="F25" s="202">
        <v>1.55E-2</v>
      </c>
      <c r="G25" s="9">
        <v>98399.448999999993</v>
      </c>
      <c r="H25" s="9">
        <v>16746.774000000001</v>
      </c>
      <c r="I25" s="9">
        <v>100772.38</v>
      </c>
      <c r="J25" s="9">
        <f t="shared" si="0"/>
        <v>215918.603</v>
      </c>
      <c r="K25" s="9">
        <f t="shared" si="1"/>
        <v>128676.16388557806</v>
      </c>
      <c r="L25" s="9">
        <v>22363511</v>
      </c>
      <c r="M25" s="9">
        <v>1268695</v>
      </c>
      <c r="N25" s="9">
        <v>6501443</v>
      </c>
    </row>
    <row r="26" spans="1:14">
      <c r="A26" s="6">
        <v>3716</v>
      </c>
      <c r="B26" s="6" t="s">
        <v>1167</v>
      </c>
      <c r="C26" s="8">
        <v>1308</v>
      </c>
      <c r="D26" s="201">
        <v>3.8E-3</v>
      </c>
      <c r="E26" s="201">
        <v>1.32E-2</v>
      </c>
      <c r="F26" s="201">
        <v>1.54E-2</v>
      </c>
      <c r="G26" s="8">
        <v>91050.932000000001</v>
      </c>
      <c r="H26" s="8">
        <v>22114.752</v>
      </c>
      <c r="I26" s="8">
        <v>72767.618000000002</v>
      </c>
      <c r="J26" s="8">
        <f t="shared" si="0"/>
        <v>185933.30200000003</v>
      </c>
      <c r="K26" s="8">
        <f t="shared" si="1"/>
        <v>142150.84250764528</v>
      </c>
      <c r="L26" s="8">
        <v>23960769</v>
      </c>
      <c r="M26" s="8">
        <v>1675360</v>
      </c>
      <c r="N26" s="8">
        <v>4725170</v>
      </c>
    </row>
    <row r="27" spans="1:14">
      <c r="A27">
        <v>3811</v>
      </c>
      <c r="B27" t="s">
        <v>125</v>
      </c>
      <c r="C27" s="9">
        <v>653</v>
      </c>
      <c r="D27" s="202">
        <v>5.0000000000000001E-3</v>
      </c>
      <c r="E27" s="202">
        <v>1.32E-2</v>
      </c>
      <c r="F27" s="202">
        <v>1.4999999999999999E-2</v>
      </c>
      <c r="G27" s="9">
        <v>59242.175000000003</v>
      </c>
      <c r="H27" s="9">
        <v>11576.531999999999</v>
      </c>
      <c r="I27" s="9">
        <v>29074.008999999998</v>
      </c>
      <c r="J27" s="9">
        <f t="shared" si="0"/>
        <v>99892.715999999986</v>
      </c>
      <c r="K27" s="9">
        <f t="shared" si="1"/>
        <v>152975.06278713627</v>
      </c>
      <c r="L27" s="9">
        <v>11848435</v>
      </c>
      <c r="M27" s="9">
        <v>877010</v>
      </c>
      <c r="N27" s="9">
        <v>1938268</v>
      </c>
    </row>
    <row r="28" spans="1:14">
      <c r="A28" s="6">
        <v>4100</v>
      </c>
      <c r="B28" s="6" t="s">
        <v>126</v>
      </c>
      <c r="C28" s="8">
        <v>997</v>
      </c>
      <c r="D28" s="201">
        <v>6.2500000000000003E-3</v>
      </c>
      <c r="E28" s="201">
        <v>1.32E-2</v>
      </c>
      <c r="F28" s="201">
        <v>1.6500000000000001E-2</v>
      </c>
      <c r="G28" s="8">
        <v>62567.766000000003</v>
      </c>
      <c r="H28" s="8">
        <v>6406.9629999999997</v>
      </c>
      <c r="I28" s="8">
        <v>37392.120000000003</v>
      </c>
      <c r="J28" s="8">
        <f t="shared" si="0"/>
        <v>106366.84900000002</v>
      </c>
      <c r="K28" s="8">
        <f t="shared" si="1"/>
        <v>106686.90972918758</v>
      </c>
      <c r="L28" s="8">
        <v>10010822</v>
      </c>
      <c r="M28" s="8">
        <v>485376</v>
      </c>
      <c r="N28" s="8">
        <v>2266188</v>
      </c>
    </row>
    <row r="29" spans="1:14">
      <c r="A29">
        <v>4200</v>
      </c>
      <c r="B29" t="s">
        <v>127</v>
      </c>
      <c r="C29" s="9">
        <v>3864</v>
      </c>
      <c r="D29" s="202">
        <v>5.6000000000000008E-3</v>
      </c>
      <c r="E29" s="202">
        <v>1.32E-2</v>
      </c>
      <c r="F29" s="202">
        <v>1.6500000000000001E-2</v>
      </c>
      <c r="G29" s="9">
        <v>294053.68</v>
      </c>
      <c r="H29" s="9">
        <v>43492.845999999998</v>
      </c>
      <c r="I29" s="9">
        <v>175321.16200000001</v>
      </c>
      <c r="J29" s="9">
        <f t="shared" si="0"/>
        <v>512867.68800000002</v>
      </c>
      <c r="K29" s="9">
        <f t="shared" si="1"/>
        <v>132729.73291925466</v>
      </c>
      <c r="L29" s="9">
        <v>52509584</v>
      </c>
      <c r="M29" s="9">
        <v>3294912</v>
      </c>
      <c r="N29" s="9">
        <v>10625521</v>
      </c>
    </row>
    <row r="30" spans="1:14">
      <c r="A30" s="6">
        <v>4502</v>
      </c>
      <c r="B30" s="6" t="s">
        <v>128</v>
      </c>
      <c r="C30" s="8">
        <v>242</v>
      </c>
      <c r="D30" s="201">
        <v>5.0000000000000001E-3</v>
      </c>
      <c r="E30" s="201">
        <v>1.32E-2</v>
      </c>
      <c r="F30" s="201">
        <v>1.6500000000000001E-2</v>
      </c>
      <c r="G30" s="8">
        <v>22476.035</v>
      </c>
      <c r="H30" s="8">
        <v>3390.6840000000002</v>
      </c>
      <c r="I30" s="8">
        <v>5044.9859999999999</v>
      </c>
      <c r="J30" s="8">
        <f t="shared" si="0"/>
        <v>30911.705000000002</v>
      </c>
      <c r="K30" s="8">
        <f t="shared" si="1"/>
        <v>127734.31818181819</v>
      </c>
      <c r="L30" s="8">
        <v>4495207</v>
      </c>
      <c r="M30" s="8">
        <v>256870</v>
      </c>
      <c r="N30" s="8">
        <v>305756</v>
      </c>
    </row>
    <row r="31" spans="1:14">
      <c r="A31">
        <v>4604</v>
      </c>
      <c r="B31" t="s">
        <v>129</v>
      </c>
      <c r="C31" s="9">
        <v>268</v>
      </c>
      <c r="D31" s="202">
        <v>5.0000000000000001E-3</v>
      </c>
      <c r="E31" s="202">
        <v>1.32E-2</v>
      </c>
      <c r="F31" s="202">
        <v>1.6500000000000001E-2</v>
      </c>
      <c r="G31" s="9">
        <v>12382.556</v>
      </c>
      <c r="H31" s="9">
        <v>2377.5030000000002</v>
      </c>
      <c r="I31" s="9">
        <v>19505.952000000001</v>
      </c>
      <c r="J31" s="9">
        <f t="shared" si="0"/>
        <v>34266.010999999999</v>
      </c>
      <c r="K31" s="9">
        <f t="shared" si="1"/>
        <v>127858.25</v>
      </c>
      <c r="L31" s="9">
        <v>2476511</v>
      </c>
      <c r="M31" s="9">
        <v>180114</v>
      </c>
      <c r="N31" s="9">
        <v>1182178</v>
      </c>
    </row>
    <row r="32" spans="1:14">
      <c r="A32" s="6">
        <v>4607</v>
      </c>
      <c r="B32" s="6" t="s">
        <v>130</v>
      </c>
      <c r="C32" s="8">
        <v>1182</v>
      </c>
      <c r="D32" s="201">
        <v>5.5000000000000005E-3</v>
      </c>
      <c r="E32" s="201">
        <v>1.32E-2</v>
      </c>
      <c r="F32" s="201">
        <v>1.6500000000000001E-2</v>
      </c>
      <c r="G32" s="8">
        <v>63367.781000000003</v>
      </c>
      <c r="H32" s="8">
        <v>8313.2810000000009</v>
      </c>
      <c r="I32" s="8">
        <v>41444.925000000003</v>
      </c>
      <c r="J32" s="8">
        <f t="shared" si="0"/>
        <v>113125.98700000001</v>
      </c>
      <c r="K32" s="8">
        <f t="shared" si="1"/>
        <v>95707.264805414554</v>
      </c>
      <c r="L32" s="8">
        <v>11521385</v>
      </c>
      <c r="M32" s="8">
        <v>629794</v>
      </c>
      <c r="N32" s="8">
        <v>2511812</v>
      </c>
    </row>
    <row r="33" spans="1:14">
      <c r="A33">
        <v>4803</v>
      </c>
      <c r="B33" t="s">
        <v>131</v>
      </c>
      <c r="C33" s="9">
        <v>235</v>
      </c>
      <c r="D33" s="202">
        <v>4.5000000000000005E-3</v>
      </c>
      <c r="E33" s="202">
        <v>1.32E-2</v>
      </c>
      <c r="F33" s="202">
        <v>1.6500000000000001E-2</v>
      </c>
      <c r="G33" s="9">
        <v>14140.279</v>
      </c>
      <c r="H33" s="9">
        <v>1330.8240000000001</v>
      </c>
      <c r="I33" s="9">
        <v>11191.826999999999</v>
      </c>
      <c r="J33" s="9">
        <f t="shared" si="0"/>
        <v>26662.93</v>
      </c>
      <c r="K33" s="9">
        <f t="shared" si="1"/>
        <v>113459.27659574468</v>
      </c>
      <c r="L33" s="9">
        <v>3142263</v>
      </c>
      <c r="M33" s="9">
        <v>100820</v>
      </c>
      <c r="N33" s="9">
        <v>678292</v>
      </c>
    </row>
    <row r="34" spans="1:14">
      <c r="A34" s="6">
        <v>4901</v>
      </c>
      <c r="B34" s="6" t="s">
        <v>132</v>
      </c>
      <c r="C34" s="8">
        <v>47</v>
      </c>
      <c r="D34" s="201">
        <v>6.2500000000000003E-3</v>
      </c>
      <c r="E34" s="201">
        <v>1.32E-2</v>
      </c>
      <c r="F34" s="201">
        <v>1.6500000000000001E-2</v>
      </c>
      <c r="G34" s="8">
        <v>5717.0780000000004</v>
      </c>
      <c r="H34" s="8">
        <v>212.70500000000001</v>
      </c>
      <c r="I34" s="8">
        <v>1753.5170000000001</v>
      </c>
      <c r="J34" s="8">
        <f t="shared" si="0"/>
        <v>7683.3</v>
      </c>
      <c r="K34" s="8">
        <f t="shared" si="1"/>
        <v>163474.4680851064</v>
      </c>
      <c r="L34" s="8">
        <v>914726</v>
      </c>
      <c r="M34" s="8">
        <v>16114</v>
      </c>
      <c r="N34" s="8">
        <v>106273</v>
      </c>
    </row>
    <row r="35" spans="1:14">
      <c r="A35">
        <v>4902</v>
      </c>
      <c r="B35" t="s">
        <v>133</v>
      </c>
      <c r="C35" s="9">
        <v>116</v>
      </c>
      <c r="D35" s="202">
        <v>5.0000000000000001E-3</v>
      </c>
      <c r="E35" s="202">
        <v>1.32E-2</v>
      </c>
      <c r="F35" s="202">
        <v>1.3999999999999999E-2</v>
      </c>
      <c r="G35" s="9">
        <v>6287.2250000000004</v>
      </c>
      <c r="H35" s="9">
        <v>1082.8230000000001</v>
      </c>
      <c r="I35" s="9">
        <v>3742.6060000000002</v>
      </c>
      <c r="J35" s="9">
        <f t="shared" si="0"/>
        <v>11112.654</v>
      </c>
      <c r="K35" s="9">
        <f t="shared" si="1"/>
        <v>95798.741379310348</v>
      </c>
      <c r="L35" s="9">
        <v>1257445</v>
      </c>
      <c r="M35" s="9">
        <v>82032</v>
      </c>
      <c r="N35" s="9">
        <v>267329</v>
      </c>
    </row>
    <row r="36" spans="1:14">
      <c r="A36" s="6">
        <v>4911</v>
      </c>
      <c r="B36" s="6" t="s">
        <v>134</v>
      </c>
      <c r="C36" s="8">
        <v>428</v>
      </c>
      <c r="D36" s="201">
        <v>6.2500000000000003E-3</v>
      </c>
      <c r="E36" s="201">
        <v>1.32E-2</v>
      </c>
      <c r="F36" s="201">
        <v>1.6500000000000001E-2</v>
      </c>
      <c r="G36" s="8">
        <v>33723.347000000002</v>
      </c>
      <c r="H36" s="8">
        <v>3188.5920000000001</v>
      </c>
      <c r="I36" s="8">
        <v>14728.013999999999</v>
      </c>
      <c r="J36" s="8">
        <f t="shared" si="0"/>
        <v>51639.952999999994</v>
      </c>
      <c r="K36" s="8">
        <f t="shared" si="1"/>
        <v>120654.0957943925</v>
      </c>
      <c r="L36" s="8">
        <v>5395708</v>
      </c>
      <c r="M36" s="8">
        <v>241560</v>
      </c>
      <c r="N36" s="8">
        <v>892606</v>
      </c>
    </row>
    <row r="37" spans="1:14">
      <c r="A37">
        <v>5508</v>
      </c>
      <c r="B37" t="s">
        <v>135</v>
      </c>
      <c r="C37" s="9">
        <v>1258</v>
      </c>
      <c r="D37" s="202">
        <v>4.0000000000000001E-3</v>
      </c>
      <c r="E37" s="202">
        <v>1.32E-2</v>
      </c>
      <c r="F37" s="202">
        <v>1.32E-2</v>
      </c>
      <c r="G37" s="9">
        <v>83939.456000000006</v>
      </c>
      <c r="H37" s="9">
        <v>18508.723000000002</v>
      </c>
      <c r="I37" s="9">
        <v>52466.366999999998</v>
      </c>
      <c r="J37" s="9">
        <f t="shared" si="0"/>
        <v>154914.546</v>
      </c>
      <c r="K37" s="9">
        <f t="shared" si="1"/>
        <v>123143.51828298888</v>
      </c>
      <c r="L37" s="9">
        <v>20984865</v>
      </c>
      <c r="M37" s="9">
        <v>1402176</v>
      </c>
      <c r="N37" s="9">
        <v>3974725</v>
      </c>
    </row>
    <row r="38" spans="1:14">
      <c r="A38" s="6">
        <v>5609</v>
      </c>
      <c r="B38" s="6" t="s">
        <v>136</v>
      </c>
      <c r="C38" s="8">
        <v>484</v>
      </c>
      <c r="D38" s="201">
        <v>4.7999999999999996E-3</v>
      </c>
      <c r="E38" s="201">
        <v>1.32E-2</v>
      </c>
      <c r="F38" s="201">
        <v>1.6500000000000001E-2</v>
      </c>
      <c r="G38" s="8">
        <v>21553.947</v>
      </c>
      <c r="H38" s="8">
        <v>6595.0240000000003</v>
      </c>
      <c r="I38" s="8">
        <v>19531.189999999999</v>
      </c>
      <c r="J38" s="8">
        <f t="shared" si="0"/>
        <v>47680.161</v>
      </c>
      <c r="K38" s="8">
        <f t="shared" si="1"/>
        <v>98512.729338842968</v>
      </c>
      <c r="L38" s="8">
        <v>4490406</v>
      </c>
      <c r="M38" s="8">
        <v>499623</v>
      </c>
      <c r="N38" s="8">
        <v>1183708</v>
      </c>
    </row>
    <row r="39" spans="1:14">
      <c r="A39">
        <v>5611</v>
      </c>
      <c r="B39" t="s">
        <v>137</v>
      </c>
      <c r="C39" s="9">
        <v>89</v>
      </c>
      <c r="D39" s="202">
        <v>5.0000000000000001E-3</v>
      </c>
      <c r="E39" s="202">
        <v>0</v>
      </c>
      <c r="F39" s="202">
        <v>5.0000000000000001E-3</v>
      </c>
      <c r="G39" s="9">
        <v>8012.4250000000002</v>
      </c>
      <c r="H39" s="9">
        <v>0</v>
      </c>
      <c r="I39" s="9">
        <v>307.71499999999997</v>
      </c>
      <c r="J39" s="9">
        <f t="shared" si="0"/>
        <v>8320.14</v>
      </c>
      <c r="K39" s="9">
        <f t="shared" si="1"/>
        <v>93484.719101123585</v>
      </c>
      <c r="L39" s="9">
        <v>1602485</v>
      </c>
      <c r="M39" s="9">
        <v>0</v>
      </c>
      <c r="N39" s="9">
        <v>61543</v>
      </c>
    </row>
    <row r="40" spans="1:14">
      <c r="A40" s="6">
        <v>5613</v>
      </c>
      <c r="B40" s="6" t="s">
        <v>1155</v>
      </c>
      <c r="C40" s="8">
        <v>1295</v>
      </c>
      <c r="D40" s="201">
        <v>5.0000000000000001E-3</v>
      </c>
      <c r="E40" s="201">
        <v>1.32E-2</v>
      </c>
      <c r="F40" s="201">
        <v>1.6500000000000001E-2</v>
      </c>
      <c r="G40" s="8">
        <v>103830.22</v>
      </c>
      <c r="H40" s="8">
        <v>29155.236000000001</v>
      </c>
      <c r="I40" s="8">
        <v>156274.05900000001</v>
      </c>
      <c r="J40" s="8">
        <f t="shared" si="0"/>
        <v>289259.51500000001</v>
      </c>
      <c r="K40" s="8">
        <f t="shared" si="1"/>
        <v>223366.42084942086</v>
      </c>
      <c r="L40" s="8">
        <v>20766044</v>
      </c>
      <c r="M40" s="8">
        <v>2208730</v>
      </c>
      <c r="N40" s="8">
        <v>9471154</v>
      </c>
    </row>
    <row r="41" spans="1:14">
      <c r="A41">
        <v>5716</v>
      </c>
      <c r="B41" t="s">
        <v>1156</v>
      </c>
      <c r="C41" s="9">
        <v>4306</v>
      </c>
      <c r="D41" s="202">
        <v>4.7499999999999999E-3</v>
      </c>
      <c r="E41" s="202">
        <v>1.32E-2</v>
      </c>
      <c r="F41" s="202">
        <v>1.6500000000000001E-2</v>
      </c>
      <c r="G41" s="9">
        <v>376029.37900000002</v>
      </c>
      <c r="H41" s="9">
        <v>88894.277000000002</v>
      </c>
      <c r="I41" s="9">
        <v>236664.88099999999</v>
      </c>
      <c r="J41" s="9">
        <f t="shared" si="0"/>
        <v>701588.53700000001</v>
      </c>
      <c r="K41" s="9">
        <f t="shared" si="1"/>
        <v>162932.77682303762</v>
      </c>
      <c r="L41" s="9">
        <v>79163832</v>
      </c>
      <c r="M41" s="9">
        <v>6734415</v>
      </c>
      <c r="N41" s="9">
        <v>14313844</v>
      </c>
    </row>
    <row r="42" spans="1:14">
      <c r="A42" s="6">
        <v>6000</v>
      </c>
      <c r="B42" s="6" t="s">
        <v>1047</v>
      </c>
      <c r="C42" s="8">
        <v>19893</v>
      </c>
      <c r="D42" s="201">
        <v>3.0999999999999999E-3</v>
      </c>
      <c r="E42" s="201">
        <v>1.32E-2</v>
      </c>
      <c r="F42" s="201">
        <v>1.6299999999999999E-2</v>
      </c>
      <c r="G42" s="8">
        <v>1335265.2180000001</v>
      </c>
      <c r="H42" s="8">
        <v>459665.08500000002</v>
      </c>
      <c r="I42" s="8">
        <v>1331514.652</v>
      </c>
      <c r="J42" s="8">
        <f t="shared" si="0"/>
        <v>3126444.9550000001</v>
      </c>
      <c r="K42" s="8">
        <f t="shared" si="1"/>
        <v>157163.0701754386</v>
      </c>
      <c r="L42" s="8">
        <v>430730707</v>
      </c>
      <c r="M42" s="8">
        <v>34823115</v>
      </c>
      <c r="N42" s="8">
        <v>81688018</v>
      </c>
    </row>
    <row r="43" spans="1:14">
      <c r="A43">
        <v>6100</v>
      </c>
      <c r="B43" t="s">
        <v>138</v>
      </c>
      <c r="C43" s="9">
        <v>3156</v>
      </c>
      <c r="D43" s="202">
        <v>4.5999999999999999E-3</v>
      </c>
      <c r="E43" s="202">
        <v>1.32E-2</v>
      </c>
      <c r="F43" s="202">
        <v>1.55E-2</v>
      </c>
      <c r="G43" s="9">
        <v>198071.18400000001</v>
      </c>
      <c r="H43" s="9">
        <v>33431.402000000002</v>
      </c>
      <c r="I43" s="9">
        <v>245827.818</v>
      </c>
      <c r="J43" s="9">
        <f t="shared" si="0"/>
        <v>477330.40399999998</v>
      </c>
      <c r="K43" s="9">
        <f t="shared" si="1"/>
        <v>151245.37515842836</v>
      </c>
      <c r="L43" s="9">
        <v>43058951</v>
      </c>
      <c r="M43" s="9">
        <v>2532682</v>
      </c>
      <c r="N43" s="9">
        <v>15859857</v>
      </c>
    </row>
    <row r="44" spans="1:14">
      <c r="A44" s="6">
        <v>6250</v>
      </c>
      <c r="B44" s="6" t="s">
        <v>139</v>
      </c>
      <c r="C44" s="8">
        <v>1977</v>
      </c>
      <c r="D44" s="201">
        <v>4.5999999999999999E-3</v>
      </c>
      <c r="E44" s="201">
        <v>1.2500000000000001E-2</v>
      </c>
      <c r="F44" s="201">
        <v>1.5700000000000002E-2</v>
      </c>
      <c r="G44" s="8">
        <v>120681.194</v>
      </c>
      <c r="H44" s="8">
        <v>26494.375</v>
      </c>
      <c r="I44" s="8">
        <v>78848.957999999999</v>
      </c>
      <c r="J44" s="8">
        <f t="shared" si="0"/>
        <v>226024.527</v>
      </c>
      <c r="K44" s="8">
        <f t="shared" si="1"/>
        <v>114327.02427921093</v>
      </c>
      <c r="L44" s="8">
        <v>26235045</v>
      </c>
      <c r="M44" s="8">
        <v>2119550</v>
      </c>
      <c r="N44" s="8">
        <v>5022226</v>
      </c>
    </row>
    <row r="45" spans="1:14">
      <c r="A45">
        <v>6400</v>
      </c>
      <c r="B45" t="s">
        <v>140</v>
      </c>
      <c r="C45" s="9">
        <v>1906</v>
      </c>
      <c r="D45" s="202">
        <v>5.0000000000000001E-3</v>
      </c>
      <c r="E45" s="202">
        <v>1.32E-2</v>
      </c>
      <c r="F45" s="202">
        <v>1.6500000000000001E-2</v>
      </c>
      <c r="G45" s="9">
        <v>137580.535</v>
      </c>
      <c r="H45" s="9">
        <v>28153.937000000002</v>
      </c>
      <c r="I45" s="9">
        <v>104266.64599999999</v>
      </c>
      <c r="J45" s="9">
        <f t="shared" si="0"/>
        <v>270001.11800000002</v>
      </c>
      <c r="K45" s="9">
        <f t="shared" si="1"/>
        <v>141658.50891920252</v>
      </c>
      <c r="L45" s="9">
        <v>27516108</v>
      </c>
      <c r="M45" s="9">
        <v>2132874</v>
      </c>
      <c r="N45" s="9">
        <v>6319190</v>
      </c>
    </row>
    <row r="46" spans="1:14">
      <c r="A46" s="6">
        <v>6513</v>
      </c>
      <c r="B46" s="6" t="s">
        <v>141</v>
      </c>
      <c r="C46" s="8">
        <v>1171</v>
      </c>
      <c r="D46" s="201">
        <v>3.9000000000000003E-3</v>
      </c>
      <c r="E46" s="201">
        <v>1.32E-2</v>
      </c>
      <c r="F46" s="201">
        <v>1.26E-2</v>
      </c>
      <c r="G46" s="8">
        <v>96006.061000000002</v>
      </c>
      <c r="H46" s="8">
        <v>15664.678</v>
      </c>
      <c r="I46" s="8">
        <v>10452.052</v>
      </c>
      <c r="J46" s="8">
        <f t="shared" si="0"/>
        <v>122122.791</v>
      </c>
      <c r="K46" s="8">
        <f t="shared" si="1"/>
        <v>104289.31767719898</v>
      </c>
      <c r="L46" s="8">
        <v>24616914</v>
      </c>
      <c r="M46" s="8">
        <v>1186718</v>
      </c>
      <c r="N46" s="8">
        <v>829528</v>
      </c>
    </row>
    <row r="47" spans="1:14">
      <c r="A47">
        <v>6515</v>
      </c>
      <c r="B47" t="s">
        <v>142</v>
      </c>
      <c r="C47" s="9">
        <v>780</v>
      </c>
      <c r="D47" s="202">
        <v>4.0000000000000001E-3</v>
      </c>
      <c r="E47" s="202">
        <v>1.32E-2</v>
      </c>
      <c r="F47" s="202">
        <v>1.3999999999999999E-2</v>
      </c>
      <c r="G47" s="9">
        <v>59255.23</v>
      </c>
      <c r="H47" s="9">
        <v>4978.4390000000003</v>
      </c>
      <c r="I47" s="9">
        <v>39640.944000000003</v>
      </c>
      <c r="J47" s="9">
        <f t="shared" si="0"/>
        <v>103874.61300000001</v>
      </c>
      <c r="K47" s="9">
        <f t="shared" si="1"/>
        <v>133172.58076923079</v>
      </c>
      <c r="L47" s="9">
        <v>14813808</v>
      </c>
      <c r="M47" s="9">
        <v>377155</v>
      </c>
      <c r="N47" s="9">
        <v>2831496</v>
      </c>
    </row>
    <row r="48" spans="1:14">
      <c r="A48" s="6">
        <v>6601</v>
      </c>
      <c r="B48" s="6" t="s">
        <v>143</v>
      </c>
      <c r="C48" s="8">
        <v>485</v>
      </c>
      <c r="D48" s="201">
        <v>4.1999999999999997E-3</v>
      </c>
      <c r="E48" s="201">
        <v>1.32E-2</v>
      </c>
      <c r="F48" s="201">
        <v>1.26E-2</v>
      </c>
      <c r="G48" s="8">
        <v>47771.767999999996</v>
      </c>
      <c r="H48" s="8">
        <v>3760.654</v>
      </c>
      <c r="I48" s="8">
        <v>24266.456999999999</v>
      </c>
      <c r="J48" s="8">
        <f t="shared" si="0"/>
        <v>75798.879000000001</v>
      </c>
      <c r="K48" s="8">
        <f t="shared" si="1"/>
        <v>156286.34845360825</v>
      </c>
      <c r="L48" s="8">
        <v>11374229</v>
      </c>
      <c r="M48" s="8">
        <v>284898</v>
      </c>
      <c r="N48" s="8">
        <v>1925910</v>
      </c>
    </row>
    <row r="49" spans="1:14">
      <c r="A49">
        <v>6602</v>
      </c>
      <c r="B49" t="s">
        <v>144</v>
      </c>
      <c r="C49" s="9">
        <v>379</v>
      </c>
      <c r="D49" s="202">
        <v>4.7999999999999996E-3</v>
      </c>
      <c r="E49" s="202">
        <v>1.32E-2</v>
      </c>
      <c r="F49" s="202">
        <v>1.4999999999999999E-2</v>
      </c>
      <c r="G49" s="9">
        <v>33025.349000000002</v>
      </c>
      <c r="H49" s="9">
        <v>4199.9889999999996</v>
      </c>
      <c r="I49" s="9">
        <v>8553.2250000000004</v>
      </c>
      <c r="J49" s="9">
        <f t="shared" si="0"/>
        <v>45778.563000000002</v>
      </c>
      <c r="K49" s="9">
        <f t="shared" si="1"/>
        <v>120787.76517150397</v>
      </c>
      <c r="L49" s="9">
        <v>6880282</v>
      </c>
      <c r="M49" s="9">
        <v>318181</v>
      </c>
      <c r="N49" s="9">
        <v>570215</v>
      </c>
    </row>
    <row r="50" spans="1:14">
      <c r="A50" s="6">
        <v>6611</v>
      </c>
      <c r="B50" s="6" t="s">
        <v>145</v>
      </c>
      <c r="C50" s="8">
        <v>60</v>
      </c>
      <c r="D50" s="201">
        <v>4.5000000000000005E-3</v>
      </c>
      <c r="E50" s="201">
        <v>0</v>
      </c>
      <c r="F50" s="201">
        <v>1.4999999999999999E-2</v>
      </c>
      <c r="G50" s="8">
        <v>4403.9920000000002</v>
      </c>
      <c r="H50" s="8">
        <v>0</v>
      </c>
      <c r="I50" s="8">
        <v>469.245</v>
      </c>
      <c r="J50" s="8">
        <f t="shared" si="0"/>
        <v>4873.2370000000001</v>
      </c>
      <c r="K50" s="8">
        <f t="shared" si="1"/>
        <v>81220.616666666669</v>
      </c>
      <c r="L50" s="8">
        <v>978660</v>
      </c>
      <c r="M50" s="8">
        <v>0</v>
      </c>
      <c r="N50" s="8">
        <v>31283</v>
      </c>
    </row>
    <row r="51" spans="1:14">
      <c r="A51">
        <v>6613</v>
      </c>
      <c r="B51" t="s">
        <v>146</v>
      </c>
      <c r="C51" s="9">
        <v>1393</v>
      </c>
      <c r="D51" s="202">
        <v>6.2500000000000003E-3</v>
      </c>
      <c r="E51" s="202">
        <v>1.32E-2</v>
      </c>
      <c r="F51" s="202">
        <v>1.6500000000000001E-2</v>
      </c>
      <c r="G51" s="9">
        <v>179360.185</v>
      </c>
      <c r="H51" s="9">
        <v>22417.599999999999</v>
      </c>
      <c r="I51" s="9">
        <v>218072.52600000001</v>
      </c>
      <c r="J51" s="9">
        <f t="shared" si="0"/>
        <v>419850.31099999999</v>
      </c>
      <c r="K51" s="9">
        <f t="shared" si="1"/>
        <v>301400.07968413492</v>
      </c>
      <c r="L51" s="9">
        <v>28697511</v>
      </c>
      <c r="M51" s="9">
        <v>1698303</v>
      </c>
      <c r="N51" s="9">
        <v>13216516</v>
      </c>
    </row>
    <row r="52" spans="1:14">
      <c r="A52" s="6">
        <v>6710</v>
      </c>
      <c r="B52" s="6" t="s">
        <v>147</v>
      </c>
      <c r="C52" s="8">
        <v>592</v>
      </c>
      <c r="D52" s="201">
        <v>6.0000000000000001E-3</v>
      </c>
      <c r="E52" s="201">
        <v>1.32E-2</v>
      </c>
      <c r="F52" s="201">
        <v>1.6500000000000001E-2</v>
      </c>
      <c r="G52" s="8">
        <v>25894.664000000001</v>
      </c>
      <c r="H52" s="8">
        <v>9707.5840000000007</v>
      </c>
      <c r="I52" s="8">
        <v>28339.131000000001</v>
      </c>
      <c r="J52" s="8">
        <f t="shared" si="0"/>
        <v>63941.379000000001</v>
      </c>
      <c r="K52" s="8">
        <f t="shared" si="1"/>
        <v>108009.08614864865</v>
      </c>
      <c r="L52" s="8">
        <v>4615009</v>
      </c>
      <c r="M52" s="8">
        <v>735423</v>
      </c>
      <c r="N52" s="8">
        <v>1734392</v>
      </c>
    </row>
    <row r="53" spans="1:14">
      <c r="A53">
        <v>7300</v>
      </c>
      <c r="B53" t="s">
        <v>148</v>
      </c>
      <c r="C53" s="9">
        <v>5262</v>
      </c>
      <c r="D53" s="202">
        <v>4.2399999999999998E-3</v>
      </c>
      <c r="E53" s="202">
        <v>1.32E-2</v>
      </c>
      <c r="F53" s="202">
        <v>1.6500000000000001E-2</v>
      </c>
      <c r="G53" s="9">
        <v>248283.58300000001</v>
      </c>
      <c r="H53" s="9">
        <v>83911.528999999995</v>
      </c>
      <c r="I53" s="9">
        <v>315493.739</v>
      </c>
      <c r="J53" s="9">
        <f t="shared" si="0"/>
        <v>647688.85100000002</v>
      </c>
      <c r="K53" s="9">
        <f t="shared" si="1"/>
        <v>123087.96104142912</v>
      </c>
      <c r="L53" s="9">
        <v>58557447</v>
      </c>
      <c r="M53" s="9">
        <v>6356934</v>
      </c>
      <c r="N53" s="9">
        <v>19120830</v>
      </c>
    </row>
    <row r="54" spans="1:14">
      <c r="A54" s="6">
        <v>7400</v>
      </c>
      <c r="B54" s="6" t="s">
        <v>149</v>
      </c>
      <c r="C54" s="8">
        <v>5208</v>
      </c>
      <c r="D54" s="201">
        <v>4.7499999999999999E-3</v>
      </c>
      <c r="E54" s="201">
        <v>1.32E-2</v>
      </c>
      <c r="F54" s="201">
        <v>1.6500000000000001E-2</v>
      </c>
      <c r="G54" s="8">
        <v>379157.75599999999</v>
      </c>
      <c r="H54" s="8">
        <v>80943.297999999995</v>
      </c>
      <c r="I54" s="8">
        <v>304731.96600000001</v>
      </c>
      <c r="J54" s="8">
        <f t="shared" si="0"/>
        <v>764833.02</v>
      </c>
      <c r="K54" s="8">
        <f t="shared" si="1"/>
        <v>146857.33870967742</v>
      </c>
      <c r="L54" s="8">
        <v>79822461</v>
      </c>
      <c r="M54" s="8">
        <v>6132068</v>
      </c>
      <c r="N54" s="8">
        <v>18468601</v>
      </c>
    </row>
    <row r="55" spans="1:14">
      <c r="A55">
        <v>7502</v>
      </c>
      <c r="B55" t="s">
        <v>150</v>
      </c>
      <c r="C55" s="9">
        <v>661</v>
      </c>
      <c r="D55" s="202">
        <v>6.2500000000000003E-3</v>
      </c>
      <c r="E55" s="202">
        <v>1.32E-2</v>
      </c>
      <c r="F55" s="202">
        <v>1.6500000000000001E-2</v>
      </c>
      <c r="G55" s="9">
        <v>50025.275999999998</v>
      </c>
      <c r="H55" s="9">
        <v>5227.8990000000003</v>
      </c>
      <c r="I55" s="9">
        <v>31717.083999999999</v>
      </c>
      <c r="J55" s="9">
        <f t="shared" si="0"/>
        <v>86970.258999999991</v>
      </c>
      <c r="K55" s="9">
        <f t="shared" si="1"/>
        <v>131573.76550680786</v>
      </c>
      <c r="L55" s="9">
        <v>8004018</v>
      </c>
      <c r="M55" s="9">
        <v>396053</v>
      </c>
      <c r="N55" s="9">
        <v>1922247</v>
      </c>
    </row>
    <row r="56" spans="1:14">
      <c r="A56" s="6">
        <v>7505</v>
      </c>
      <c r="B56" s="6" t="s">
        <v>151</v>
      </c>
      <c r="C56" s="8">
        <v>96</v>
      </c>
      <c r="D56" s="201">
        <v>4.0000000000000001E-3</v>
      </c>
      <c r="E56" s="201">
        <v>0</v>
      </c>
      <c r="F56" s="201">
        <v>1.6500000000000001E-2</v>
      </c>
      <c r="G56" s="8">
        <v>7429.808</v>
      </c>
      <c r="H56" s="8">
        <v>0</v>
      </c>
      <c r="I56" s="8">
        <v>168454.65599999999</v>
      </c>
      <c r="J56" s="8">
        <f t="shared" si="0"/>
        <v>175884.46399999998</v>
      </c>
      <c r="K56" s="8">
        <f t="shared" si="1"/>
        <v>1832129.8333333333</v>
      </c>
      <c r="L56" s="8">
        <v>1857452</v>
      </c>
      <c r="M56" s="8">
        <v>0</v>
      </c>
      <c r="N56" s="8">
        <v>10209373</v>
      </c>
    </row>
    <row r="57" spans="1:14">
      <c r="A57">
        <v>8000</v>
      </c>
      <c r="B57" t="s">
        <v>152</v>
      </c>
      <c r="C57" s="9">
        <v>4523</v>
      </c>
      <c r="D57" s="202">
        <v>2.6800000000000001E-3</v>
      </c>
      <c r="E57" s="202">
        <v>1.32E-2</v>
      </c>
      <c r="F57" s="202">
        <v>1.3999999999999999E-2</v>
      </c>
      <c r="G57" s="9">
        <v>183799.864</v>
      </c>
      <c r="H57" s="9">
        <v>48605.766000000003</v>
      </c>
      <c r="I57" s="9">
        <v>245207.80499999999</v>
      </c>
      <c r="J57" s="9">
        <f t="shared" si="0"/>
        <v>477613.435</v>
      </c>
      <c r="K57" s="9">
        <f t="shared" si="1"/>
        <v>105596.60291841697</v>
      </c>
      <c r="L57" s="9">
        <v>68582039</v>
      </c>
      <c r="M57" s="9">
        <v>3682255</v>
      </c>
      <c r="N57" s="9">
        <v>17514843</v>
      </c>
    </row>
    <row r="58" spans="1:14">
      <c r="A58" s="6">
        <v>8200</v>
      </c>
      <c r="B58" s="6" t="s">
        <v>153</v>
      </c>
      <c r="C58" s="8">
        <v>11239</v>
      </c>
      <c r="D58" s="201">
        <v>2.5439999999999998E-3</v>
      </c>
      <c r="E58" s="201">
        <v>1.32E-2</v>
      </c>
      <c r="F58" s="201">
        <v>1.6500000000000001E-2</v>
      </c>
      <c r="G58" s="8">
        <v>675370.86699999997</v>
      </c>
      <c r="H58" s="8">
        <v>160840.97</v>
      </c>
      <c r="I58" s="8">
        <v>658658.74800000002</v>
      </c>
      <c r="J58" s="8">
        <f t="shared" si="0"/>
        <v>1494870.585</v>
      </c>
      <c r="K58" s="8">
        <f t="shared" si="1"/>
        <v>133007.43704955958</v>
      </c>
      <c r="L58" s="8">
        <v>265475944</v>
      </c>
      <c r="M58" s="8">
        <v>12184922</v>
      </c>
      <c r="N58" s="8">
        <v>41166172</v>
      </c>
    </row>
    <row r="59" spans="1:14">
      <c r="A59">
        <v>8401</v>
      </c>
      <c r="B59" t="s">
        <v>154</v>
      </c>
      <c r="C59" s="9">
        <v>2547</v>
      </c>
      <c r="D59" s="202">
        <v>3.7000000000000002E-3</v>
      </c>
      <c r="E59" s="202">
        <v>1.32E-2</v>
      </c>
      <c r="F59" s="202">
        <v>1.6500000000000001E-2</v>
      </c>
      <c r="G59" s="9">
        <v>127943.77499999999</v>
      </c>
      <c r="H59" s="9">
        <v>23760.661</v>
      </c>
      <c r="I59" s="9">
        <v>145759.84599999999</v>
      </c>
      <c r="J59" s="9">
        <f t="shared" si="0"/>
        <v>297464.28200000001</v>
      </c>
      <c r="K59" s="9">
        <f t="shared" si="1"/>
        <v>116790.05967805261</v>
      </c>
      <c r="L59" s="9">
        <v>34579376</v>
      </c>
      <c r="M59" s="9">
        <v>1800050</v>
      </c>
      <c r="N59" s="9">
        <v>8833932</v>
      </c>
    </row>
    <row r="60" spans="1:14">
      <c r="A60" s="6">
        <v>8508</v>
      </c>
      <c r="B60" s="6" t="s">
        <v>155</v>
      </c>
      <c r="C60" s="8">
        <v>877</v>
      </c>
      <c r="D60" s="201">
        <v>3.3E-3</v>
      </c>
      <c r="E60" s="201">
        <v>1.32E-2</v>
      </c>
      <c r="F60" s="201">
        <v>1.6500000000000001E-2</v>
      </c>
      <c r="G60" s="8">
        <v>40789.127999999997</v>
      </c>
      <c r="H60" s="8">
        <v>5155.92</v>
      </c>
      <c r="I60" s="8">
        <v>75351.841</v>
      </c>
      <c r="J60" s="8">
        <f t="shared" si="0"/>
        <v>121296.889</v>
      </c>
      <c r="K60" s="8">
        <f t="shared" si="1"/>
        <v>138308.88141391106</v>
      </c>
      <c r="L60" s="8">
        <v>12360327</v>
      </c>
      <c r="M60" s="8">
        <v>390600</v>
      </c>
      <c r="N60" s="8">
        <v>4566778</v>
      </c>
    </row>
    <row r="61" spans="1:14">
      <c r="A61">
        <v>8509</v>
      </c>
      <c r="B61" t="s">
        <v>156</v>
      </c>
      <c r="C61" s="9">
        <v>680</v>
      </c>
      <c r="D61" s="202">
        <v>6.2500000000000003E-3</v>
      </c>
      <c r="E61" s="202">
        <v>1.32E-2</v>
      </c>
      <c r="F61" s="202">
        <v>1.6500000000000001E-2</v>
      </c>
      <c r="G61" s="9">
        <v>61986.813000000002</v>
      </c>
      <c r="H61" s="9">
        <v>9567.5049999999992</v>
      </c>
      <c r="I61" s="9">
        <v>70612.240999999995</v>
      </c>
      <c r="J61" s="9">
        <f t="shared" si="0"/>
        <v>142166.55900000001</v>
      </c>
      <c r="K61" s="9">
        <f t="shared" si="1"/>
        <v>209068.4691176471</v>
      </c>
      <c r="L61" s="9">
        <v>9917830</v>
      </c>
      <c r="M61" s="9">
        <v>724811</v>
      </c>
      <c r="N61" s="9">
        <v>4279529</v>
      </c>
    </row>
    <row r="62" spans="1:14">
      <c r="A62" s="6">
        <v>8610</v>
      </c>
      <c r="B62" s="6" t="s">
        <v>157</v>
      </c>
      <c r="C62" s="8">
        <v>295</v>
      </c>
      <c r="D62" s="201">
        <v>2.2000000000000001E-3</v>
      </c>
      <c r="E62" s="201">
        <v>0</v>
      </c>
      <c r="F62" s="201">
        <v>1.6500000000000001E-2</v>
      </c>
      <c r="G62" s="8">
        <v>12263.721</v>
      </c>
      <c r="H62" s="8">
        <v>0</v>
      </c>
      <c r="I62" s="8">
        <v>326131.48</v>
      </c>
      <c r="J62" s="8">
        <f t="shared" si="0"/>
        <v>338395.201</v>
      </c>
      <c r="K62" s="8">
        <f t="shared" si="1"/>
        <v>1147102.3762711864</v>
      </c>
      <c r="L62" s="8">
        <v>5574421</v>
      </c>
      <c r="M62" s="8">
        <v>0</v>
      </c>
      <c r="N62" s="8">
        <v>19765544</v>
      </c>
    </row>
    <row r="63" spans="1:14">
      <c r="A63">
        <v>8613</v>
      </c>
      <c r="B63" t="s">
        <v>158</v>
      </c>
      <c r="C63" s="9">
        <v>2035</v>
      </c>
      <c r="D63" s="202">
        <v>3.7499999999999999E-3</v>
      </c>
      <c r="E63" s="202">
        <v>1.32E-2</v>
      </c>
      <c r="F63" s="202">
        <v>1.4999999999999999E-2</v>
      </c>
      <c r="G63" s="9">
        <v>157562.47200000001</v>
      </c>
      <c r="H63" s="9">
        <v>21992.163</v>
      </c>
      <c r="I63" s="9">
        <v>130145.052</v>
      </c>
      <c r="J63" s="9">
        <f t="shared" si="0"/>
        <v>309699.68700000003</v>
      </c>
      <c r="K63" s="9">
        <f t="shared" si="1"/>
        <v>152186.57837837838</v>
      </c>
      <c r="L63" s="9">
        <v>42016449</v>
      </c>
      <c r="M63" s="9">
        <v>1666073</v>
      </c>
      <c r="N63" s="9">
        <v>8676339</v>
      </c>
    </row>
    <row r="64" spans="1:14">
      <c r="A64" s="6">
        <v>8614</v>
      </c>
      <c r="B64" s="6" t="s">
        <v>159</v>
      </c>
      <c r="C64" s="8">
        <v>1866</v>
      </c>
      <c r="D64" s="201">
        <v>3.3E-3</v>
      </c>
      <c r="E64" s="201">
        <v>1.32E-2</v>
      </c>
      <c r="F64" s="201">
        <v>1.4999999999999999E-2</v>
      </c>
      <c r="G64" s="8">
        <v>159544.10800000001</v>
      </c>
      <c r="H64" s="8">
        <v>27461.359</v>
      </c>
      <c r="I64" s="8">
        <v>124748.499</v>
      </c>
      <c r="J64" s="8">
        <f t="shared" si="0"/>
        <v>311753.96600000001</v>
      </c>
      <c r="K64" s="8">
        <f t="shared" si="1"/>
        <v>167070.72132904612</v>
      </c>
      <c r="L64" s="8">
        <v>48346654</v>
      </c>
      <c r="M64" s="8">
        <v>2080406</v>
      </c>
      <c r="N64" s="8">
        <v>8316568</v>
      </c>
    </row>
    <row r="65" spans="1:14">
      <c r="A65">
        <v>8710</v>
      </c>
      <c r="B65" t="s">
        <v>160</v>
      </c>
      <c r="C65" s="9">
        <v>874</v>
      </c>
      <c r="D65" s="202">
        <v>4.7999999999999996E-3</v>
      </c>
      <c r="E65" s="202">
        <v>1.32E-2</v>
      </c>
      <c r="F65" s="202">
        <v>1.32E-2</v>
      </c>
      <c r="G65" s="9">
        <v>139004.21599999999</v>
      </c>
      <c r="H65" s="9">
        <v>10138.629000000001</v>
      </c>
      <c r="I65" s="9">
        <v>45587.485999999997</v>
      </c>
      <c r="J65" s="9">
        <f t="shared" si="0"/>
        <v>194730.33099999998</v>
      </c>
      <c r="K65" s="9">
        <f t="shared" si="1"/>
        <v>222803.58237986267</v>
      </c>
      <c r="L65" s="9">
        <v>28959210</v>
      </c>
      <c r="M65" s="9">
        <v>768078</v>
      </c>
      <c r="N65" s="9">
        <v>3453598</v>
      </c>
    </row>
    <row r="66" spans="1:14">
      <c r="A66" s="6">
        <v>8716</v>
      </c>
      <c r="B66" s="6" t="s">
        <v>161</v>
      </c>
      <c r="C66" s="8">
        <v>3196</v>
      </c>
      <c r="D66" s="201">
        <v>3.3E-3</v>
      </c>
      <c r="E66" s="201">
        <v>1.32E-2</v>
      </c>
      <c r="F66" s="201">
        <v>1.4800000000000001E-2</v>
      </c>
      <c r="G66" s="8">
        <v>265425.57900000003</v>
      </c>
      <c r="H66" s="8">
        <v>74814.088000000003</v>
      </c>
      <c r="I66" s="8">
        <v>112613.018</v>
      </c>
      <c r="J66" s="8">
        <f t="shared" si="0"/>
        <v>452852.685</v>
      </c>
      <c r="K66" s="8">
        <f t="shared" si="1"/>
        <v>141693.5810387985</v>
      </c>
      <c r="L66" s="8">
        <v>80431991</v>
      </c>
      <c r="M66" s="8">
        <v>5667734</v>
      </c>
      <c r="N66" s="8">
        <v>7608989</v>
      </c>
    </row>
    <row r="67" spans="1:14">
      <c r="A67">
        <v>8717</v>
      </c>
      <c r="B67" t="s">
        <v>162</v>
      </c>
      <c r="C67" s="9">
        <v>2573</v>
      </c>
      <c r="D67" s="202">
        <v>2.3999999999999998E-3</v>
      </c>
      <c r="E67" s="202">
        <v>1.32E-2</v>
      </c>
      <c r="F67" s="202">
        <v>1.6500000000000001E-2</v>
      </c>
      <c r="G67" s="9">
        <v>130694.962</v>
      </c>
      <c r="H67" s="9">
        <v>35331.582000000002</v>
      </c>
      <c r="I67" s="9">
        <v>450046.94400000002</v>
      </c>
      <c r="J67" s="9">
        <f t="shared" si="0"/>
        <v>616073.48800000001</v>
      </c>
      <c r="K67" s="9">
        <f t="shared" si="1"/>
        <v>239437.81111542947</v>
      </c>
      <c r="L67" s="9">
        <v>54456235</v>
      </c>
      <c r="M67" s="9">
        <v>2676635</v>
      </c>
      <c r="N67" s="9">
        <v>27275571</v>
      </c>
    </row>
    <row r="68" spans="1:14">
      <c r="A68" s="6">
        <v>8719</v>
      </c>
      <c r="B68" s="6" t="s">
        <v>163</v>
      </c>
      <c r="C68" s="8">
        <v>535</v>
      </c>
      <c r="D68" s="201">
        <v>4.5999999999999999E-3</v>
      </c>
      <c r="E68" s="201">
        <v>1.32E-2</v>
      </c>
      <c r="F68" s="201">
        <v>1.6500000000000001E-2</v>
      </c>
      <c r="G68" s="8">
        <v>538074.6</v>
      </c>
      <c r="H68" s="8">
        <v>12005.308000000001</v>
      </c>
      <c r="I68" s="8">
        <v>266191.32699999999</v>
      </c>
      <c r="J68" s="8">
        <f t="shared" si="0"/>
        <v>816271.23499999987</v>
      </c>
      <c r="K68" s="8">
        <f t="shared" si="1"/>
        <v>1525740.626168224</v>
      </c>
      <c r="L68" s="8">
        <v>116972739</v>
      </c>
      <c r="M68" s="8">
        <v>909493</v>
      </c>
      <c r="N68" s="8">
        <v>16132807</v>
      </c>
    </row>
    <row r="69" spans="1:14">
      <c r="A69">
        <v>8720</v>
      </c>
      <c r="B69" t="s">
        <v>164</v>
      </c>
      <c r="C69" s="9">
        <v>577</v>
      </c>
      <c r="D69" s="202">
        <v>4.0000000000000001E-3</v>
      </c>
      <c r="E69" s="202">
        <v>1.32E-2</v>
      </c>
      <c r="F69" s="202">
        <v>1.6500000000000001E-2</v>
      </c>
      <c r="G69" s="9">
        <v>78547.857999999993</v>
      </c>
      <c r="H69" s="9">
        <v>7825.884</v>
      </c>
      <c r="I69" s="9">
        <v>291278.16600000003</v>
      </c>
      <c r="J69" s="9">
        <f t="shared" si="0"/>
        <v>377651.90800000005</v>
      </c>
      <c r="K69" s="9">
        <f t="shared" si="1"/>
        <v>654509.37261698453</v>
      </c>
      <c r="L69" s="9">
        <v>19636964</v>
      </c>
      <c r="M69" s="9">
        <v>592870</v>
      </c>
      <c r="N69" s="9">
        <v>17653222</v>
      </c>
    </row>
    <row r="70" spans="1:14">
      <c r="A70" s="6">
        <v>8721</v>
      </c>
      <c r="B70" s="6" t="s">
        <v>165</v>
      </c>
      <c r="C70" s="8">
        <v>1280</v>
      </c>
      <c r="D70" s="201">
        <v>4.7999999999999996E-3</v>
      </c>
      <c r="E70" s="201">
        <v>1.32E-2</v>
      </c>
      <c r="F70" s="201">
        <v>1.4999999999999999E-2</v>
      </c>
      <c r="G70" s="8">
        <v>381760.80699999997</v>
      </c>
      <c r="H70" s="8">
        <v>27762.623</v>
      </c>
      <c r="I70" s="8">
        <v>124558.088</v>
      </c>
      <c r="J70" s="8">
        <f t="shared" si="0"/>
        <v>534081.51800000004</v>
      </c>
      <c r="K70" s="8">
        <f t="shared" si="1"/>
        <v>417251.18593750003</v>
      </c>
      <c r="L70" s="8">
        <v>79533500</v>
      </c>
      <c r="M70" s="8">
        <v>2103229</v>
      </c>
      <c r="N70" s="8">
        <v>8303873</v>
      </c>
    </row>
    <row r="71" spans="1:14">
      <c r="A71">
        <v>8722</v>
      </c>
      <c r="B71" t="s">
        <v>166</v>
      </c>
      <c r="C71" s="9">
        <v>708</v>
      </c>
      <c r="D71" s="202">
        <v>4.6999999999999993E-3</v>
      </c>
      <c r="E71" s="202">
        <v>1.32E-2</v>
      </c>
      <c r="F71" s="202">
        <v>1.6E-2</v>
      </c>
      <c r="G71" s="9">
        <v>84882.740999999995</v>
      </c>
      <c r="H71" s="9">
        <v>4667.9160000000002</v>
      </c>
      <c r="I71" s="9">
        <v>23729.087</v>
      </c>
      <c r="J71" s="9">
        <f t="shared" si="0"/>
        <v>113279.74399999999</v>
      </c>
      <c r="K71" s="9">
        <f t="shared" si="1"/>
        <v>159999.63841807909</v>
      </c>
      <c r="L71" s="9">
        <v>18060136</v>
      </c>
      <c r="M71" s="9">
        <v>353630</v>
      </c>
      <c r="N71" s="9">
        <v>1483068</v>
      </c>
    </row>
    <row r="72" spans="1:14">
      <c r="K72" s="9"/>
    </row>
    <row r="73" spans="1:14">
      <c r="C73" s="14">
        <f>SUM(C8:C71)</f>
        <v>387758</v>
      </c>
      <c r="D73" s="129">
        <f>G73/L73</f>
        <v>2.316919968621628E-3</v>
      </c>
      <c r="E73" s="129">
        <f t="shared" ref="E73" si="2">H73/M73</f>
        <v>1.3197266282690559E-2</v>
      </c>
      <c r="F73" s="129">
        <f>I73/N73</f>
        <v>1.5508751264961275E-2</v>
      </c>
      <c r="G73" s="14">
        <f t="shared" ref="G73:N73" si="3">SUM(G8:G71)</f>
        <v>22804817.976999991</v>
      </c>
      <c r="H73" s="14">
        <f t="shared" si="3"/>
        <v>7162764.7659999998</v>
      </c>
      <c r="I73" s="14">
        <f t="shared" si="3"/>
        <v>34282163.437000006</v>
      </c>
      <c r="J73" s="14">
        <f t="shared" si="3"/>
        <v>64249746.180000007</v>
      </c>
      <c r="K73" s="14">
        <f t="shared" ref="K73" si="4">(J73/C73)*1000</f>
        <v>165695.47547697279</v>
      </c>
      <c r="L73" s="14">
        <f t="shared" si="3"/>
        <v>9842730127</v>
      </c>
      <c r="M73" s="14">
        <f t="shared" si="3"/>
        <v>542746097</v>
      </c>
      <c r="N73" s="14">
        <f t="shared" si="3"/>
        <v>2210504434</v>
      </c>
    </row>
  </sheetData>
  <hyperlinks>
    <hyperlink ref="B1" location="Efnisyfirlit!A1" display="Efnisyfirlit" xr:uid="{7A80AB2B-333E-4269-BF5F-121B091C0EC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2D03-8C5B-4417-97D3-21ACB34F481D}">
  <dimension ref="A1:N89"/>
  <sheetViews>
    <sheetView workbookViewId="0">
      <selection activeCell="B1" sqref="B1"/>
    </sheetView>
  </sheetViews>
  <sheetFormatPr defaultColWidth="10" defaultRowHeight="13"/>
  <cols>
    <col min="1" max="1" width="7.36328125" style="194" customWidth="1"/>
    <col min="2" max="2" width="26" style="193" customWidth="1"/>
    <col min="3" max="3" width="8.36328125" style="193" customWidth="1"/>
    <col min="4" max="4" width="9.90625" style="193" customWidth="1"/>
    <col min="5" max="5" width="9.08984375" style="193" customWidth="1"/>
    <col min="6" max="6" width="10" style="193"/>
    <col min="7" max="7" width="12.6328125" style="193" customWidth="1"/>
    <col min="8" max="8" width="13" style="193" customWidth="1"/>
    <col min="9" max="9" width="12.6328125" style="193" customWidth="1"/>
    <col min="10" max="10" width="12.36328125" style="193" customWidth="1"/>
    <col min="11" max="11" width="11.54296875" style="193" customWidth="1"/>
    <col min="12" max="12" width="13.54296875" style="193" customWidth="1"/>
    <col min="13" max="13" width="5.6328125" style="193" customWidth="1"/>
    <col min="14" max="16384" width="10" style="193"/>
  </cols>
  <sheetData>
    <row r="1" spans="1:14" ht="14.5">
      <c r="B1" s="101" t="s">
        <v>1044</v>
      </c>
    </row>
    <row r="2" spans="1:14" ht="18.649999999999999" customHeight="1">
      <c r="B2" s="82" t="s">
        <v>1168</v>
      </c>
      <c r="C2" s="82"/>
    </row>
    <row r="3" spans="1:14" ht="12" customHeight="1">
      <c r="B3" s="82"/>
      <c r="C3" s="82"/>
    </row>
    <row r="4" spans="1:14">
      <c r="C4" s="203" t="s">
        <v>67</v>
      </c>
      <c r="D4" s="311" t="s">
        <v>68</v>
      </c>
      <c r="E4" s="312"/>
      <c r="F4" s="313"/>
      <c r="G4" s="203" t="s">
        <v>310</v>
      </c>
      <c r="H4" s="204" t="s">
        <v>311</v>
      </c>
      <c r="I4" s="205" t="s">
        <v>312</v>
      </c>
      <c r="J4" s="206" t="s">
        <v>312</v>
      </c>
      <c r="K4" s="311" t="s">
        <v>313</v>
      </c>
      <c r="L4" s="313"/>
    </row>
    <row r="5" spans="1:14" ht="14.5">
      <c r="C5" s="207"/>
      <c r="D5" s="208" t="s">
        <v>314</v>
      </c>
      <c r="E5" s="50" t="s">
        <v>315</v>
      </c>
      <c r="F5" s="208" t="s">
        <v>316</v>
      </c>
      <c r="H5" s="207"/>
      <c r="I5" s="209" t="s">
        <v>317</v>
      </c>
      <c r="J5" s="210" t="s">
        <v>318</v>
      </c>
      <c r="K5" s="211"/>
      <c r="L5" s="212"/>
    </row>
    <row r="6" spans="1:14" ht="14.5">
      <c r="C6" s="213"/>
      <c r="D6" s="208" t="s">
        <v>319</v>
      </c>
      <c r="E6" s="208" t="s">
        <v>319</v>
      </c>
      <c r="F6" s="208" t="s">
        <v>319</v>
      </c>
      <c r="G6" s="194" t="s">
        <v>319</v>
      </c>
      <c r="H6" s="197" t="s">
        <v>319</v>
      </c>
      <c r="I6" s="30" t="s">
        <v>320</v>
      </c>
      <c r="J6" s="197"/>
      <c r="K6" s="197" t="s">
        <v>321</v>
      </c>
      <c r="L6" s="197" t="s">
        <v>322</v>
      </c>
      <c r="M6" s="212" t="s">
        <v>323</v>
      </c>
    </row>
    <row r="7" spans="1:14" ht="14.5">
      <c r="A7" s="214"/>
      <c r="B7" s="167" t="s">
        <v>324</v>
      </c>
      <c r="C7" s="199" t="s">
        <v>325</v>
      </c>
      <c r="D7" s="215" t="s">
        <v>326</v>
      </c>
      <c r="E7" s="215" t="s">
        <v>326</v>
      </c>
      <c r="F7" s="215" t="s">
        <v>326</v>
      </c>
      <c r="G7" s="216" t="s">
        <v>326</v>
      </c>
      <c r="H7" s="199" t="s">
        <v>326</v>
      </c>
      <c r="I7" s="33" t="s">
        <v>327</v>
      </c>
      <c r="J7" s="199" t="s">
        <v>321</v>
      </c>
      <c r="K7" s="199" t="s">
        <v>328</v>
      </c>
      <c r="L7" s="199" t="s">
        <v>328</v>
      </c>
      <c r="M7" s="217" t="s">
        <v>329</v>
      </c>
    </row>
    <row r="8" spans="1:14" ht="14.5">
      <c r="A8" s="214"/>
      <c r="B8" s="167"/>
      <c r="C8" s="194"/>
      <c r="D8" s="194"/>
      <c r="E8" s="194"/>
      <c r="F8" s="194"/>
      <c r="G8" s="194"/>
      <c r="H8" s="194"/>
      <c r="I8" s="51"/>
      <c r="J8" s="194"/>
      <c r="K8" s="194"/>
      <c r="L8" s="194"/>
      <c r="M8" s="218"/>
    </row>
    <row r="9" spans="1:14" ht="14.4" customHeight="1">
      <c r="A9" s="52" t="s">
        <v>330</v>
      </c>
      <c r="B9" s="6" t="s">
        <v>331</v>
      </c>
      <c r="C9" s="219">
        <v>0.1474</v>
      </c>
      <c r="D9" s="54">
        <v>0.18</v>
      </c>
      <c r="E9" s="53">
        <v>1.32</v>
      </c>
      <c r="F9" s="54">
        <v>1.6</v>
      </c>
      <c r="G9" s="55" t="s">
        <v>1059</v>
      </c>
      <c r="H9" s="55" t="s">
        <v>1169</v>
      </c>
      <c r="I9" s="56">
        <v>40700</v>
      </c>
      <c r="J9" s="56">
        <v>17500</v>
      </c>
      <c r="K9" s="57">
        <v>0.2</v>
      </c>
      <c r="L9" s="57">
        <v>1</v>
      </c>
      <c r="M9" s="58">
        <v>11</v>
      </c>
      <c r="N9"/>
    </row>
    <row r="10" spans="1:14" ht="14.4" customHeight="1">
      <c r="A10" s="59">
        <v>1000</v>
      </c>
      <c r="B10" s="60" t="s">
        <v>108</v>
      </c>
      <c r="C10" s="220">
        <v>0.14699999999999999</v>
      </c>
      <c r="D10" s="62">
        <v>0.17</v>
      </c>
      <c r="E10" s="61">
        <v>1.32</v>
      </c>
      <c r="F10" s="62">
        <v>1.42</v>
      </c>
      <c r="G10" s="63">
        <v>6.5000000000000002E-2</v>
      </c>
      <c r="H10" s="63">
        <v>0.06</v>
      </c>
      <c r="I10" s="64"/>
      <c r="J10" s="64">
        <v>48400</v>
      </c>
      <c r="K10" s="65" t="s">
        <v>1170</v>
      </c>
      <c r="L10" s="65" t="s">
        <v>1171</v>
      </c>
      <c r="M10" s="60">
        <v>8</v>
      </c>
    </row>
    <row r="11" spans="1:14" ht="14.4" customHeight="1">
      <c r="A11" s="52">
        <v>1100</v>
      </c>
      <c r="B11" s="58" t="s">
        <v>109</v>
      </c>
      <c r="C11" s="219">
        <v>0.1431</v>
      </c>
      <c r="D11" s="54">
        <v>0.16600000000000001</v>
      </c>
      <c r="E11" s="53">
        <v>1.32</v>
      </c>
      <c r="F11" s="54">
        <v>1.1539999999999999</v>
      </c>
      <c r="G11" s="221">
        <v>0.14249999999999999</v>
      </c>
      <c r="H11" s="67">
        <v>8.5500000000000007E-2</v>
      </c>
      <c r="I11" s="68">
        <v>62100</v>
      </c>
      <c r="J11" s="68"/>
      <c r="K11" s="57">
        <v>0.4</v>
      </c>
      <c r="L11" s="57">
        <v>1.75</v>
      </c>
      <c r="M11" s="58">
        <v>10</v>
      </c>
      <c r="N11"/>
    </row>
    <row r="12" spans="1:14" ht="14.4" customHeight="1">
      <c r="A12" s="59">
        <v>1300</v>
      </c>
      <c r="B12" s="60" t="s">
        <v>110</v>
      </c>
      <c r="C12" s="220">
        <v>0.13919999999999999</v>
      </c>
      <c r="D12" s="62">
        <v>0.16600000000000001</v>
      </c>
      <c r="E12" s="61">
        <v>1.32</v>
      </c>
      <c r="F12" s="69">
        <v>1.52</v>
      </c>
      <c r="G12" s="63">
        <v>8.5000000000000006E-2</v>
      </c>
      <c r="H12" s="63">
        <v>0.08</v>
      </c>
      <c r="I12" s="64">
        <v>53000</v>
      </c>
      <c r="J12" s="64"/>
      <c r="K12" s="65">
        <v>0.4</v>
      </c>
      <c r="L12" s="65">
        <v>1</v>
      </c>
      <c r="M12" s="60">
        <v>10</v>
      </c>
    </row>
    <row r="13" spans="1:14" ht="14.4" customHeight="1">
      <c r="A13" s="52">
        <v>1400</v>
      </c>
      <c r="B13" s="58" t="s">
        <v>111</v>
      </c>
      <c r="C13" s="219">
        <v>0.14699999999999999</v>
      </c>
      <c r="D13" s="54">
        <v>0.246</v>
      </c>
      <c r="E13" s="53">
        <v>1.32</v>
      </c>
      <c r="F13" s="54">
        <v>1.4</v>
      </c>
      <c r="G13" s="66">
        <v>9.2999999999999999E-2</v>
      </c>
      <c r="H13" s="67">
        <v>3.5000000000000003E-2</v>
      </c>
      <c r="I13" s="68">
        <v>64531</v>
      </c>
      <c r="J13" s="68"/>
      <c r="K13" s="57">
        <v>0.33</v>
      </c>
      <c r="L13" s="57">
        <v>1.17</v>
      </c>
      <c r="M13" s="58">
        <v>10</v>
      </c>
    </row>
    <row r="14" spans="1:14" ht="14.4" customHeight="1">
      <c r="A14" s="59">
        <v>1604</v>
      </c>
      <c r="B14" s="60" t="s">
        <v>112</v>
      </c>
      <c r="C14" s="220">
        <v>0.1474</v>
      </c>
      <c r="D14" s="62">
        <v>0.19500000000000001</v>
      </c>
      <c r="E14" s="61">
        <v>1.32</v>
      </c>
      <c r="F14" s="62">
        <v>1.52</v>
      </c>
      <c r="G14" s="63">
        <v>0.09</v>
      </c>
      <c r="H14" s="70">
        <v>6.5000000000000002E-2</v>
      </c>
      <c r="I14" s="64">
        <v>56900</v>
      </c>
      <c r="J14" s="64"/>
      <c r="K14" s="71">
        <v>0.31</v>
      </c>
      <c r="L14" s="71">
        <v>1.1000000000000001</v>
      </c>
      <c r="M14" s="60">
        <v>10</v>
      </c>
    </row>
    <row r="15" spans="1:14" ht="14.4" customHeight="1">
      <c r="A15" s="52">
        <v>2000</v>
      </c>
      <c r="B15" s="6" t="s">
        <v>332</v>
      </c>
      <c r="C15" s="219">
        <v>0.1474</v>
      </c>
      <c r="D15" s="54">
        <v>0.25</v>
      </c>
      <c r="E15" s="53">
        <v>1.32</v>
      </c>
      <c r="F15" s="54">
        <v>1.45</v>
      </c>
      <c r="G15" s="66">
        <v>0.1</v>
      </c>
      <c r="H15" s="55" t="s">
        <v>1172</v>
      </c>
      <c r="I15" s="68">
        <v>20379</v>
      </c>
      <c r="J15" s="68">
        <v>33247</v>
      </c>
      <c r="K15" s="55">
        <v>2</v>
      </c>
      <c r="L15" s="55">
        <v>2</v>
      </c>
      <c r="M15" s="6">
        <v>10</v>
      </c>
      <c r="N15"/>
    </row>
    <row r="16" spans="1:14" ht="14.4" customHeight="1">
      <c r="A16" s="59">
        <v>2300</v>
      </c>
      <c r="B16" s="60" t="s">
        <v>115</v>
      </c>
      <c r="C16" s="220">
        <v>0.1462</v>
      </c>
      <c r="D16" s="62">
        <v>0.3</v>
      </c>
      <c r="E16" s="61">
        <v>1.32</v>
      </c>
      <c r="F16" s="62">
        <v>1.45</v>
      </c>
      <c r="G16" s="63">
        <v>0.15</v>
      </c>
      <c r="H16" s="70">
        <v>4.4999999999999998E-2</v>
      </c>
      <c r="I16" s="64">
        <v>19887</v>
      </c>
      <c r="J16" s="64">
        <v>32444</v>
      </c>
      <c r="K16" s="71">
        <v>0.5</v>
      </c>
      <c r="L16" s="71">
        <v>1.6</v>
      </c>
      <c r="M16" s="60">
        <v>10</v>
      </c>
      <c r="N16"/>
    </row>
    <row r="17" spans="1:14" ht="14.4" customHeight="1">
      <c r="A17" s="52">
        <v>2506</v>
      </c>
      <c r="B17" s="58" t="s">
        <v>116</v>
      </c>
      <c r="C17" s="219">
        <v>0.1474</v>
      </c>
      <c r="D17" s="54">
        <v>0.43</v>
      </c>
      <c r="E17" s="53">
        <v>1.32</v>
      </c>
      <c r="F17" s="54">
        <v>1.65</v>
      </c>
      <c r="G17" s="66">
        <v>8.5000000000000006E-2</v>
      </c>
      <c r="H17" s="67">
        <v>0.08</v>
      </c>
      <c r="I17" s="68">
        <v>19887</v>
      </c>
      <c r="J17" s="68">
        <v>32444</v>
      </c>
      <c r="K17" s="55">
        <v>0.5</v>
      </c>
      <c r="L17" s="55">
        <v>0.5</v>
      </c>
      <c r="M17" s="6">
        <v>10</v>
      </c>
      <c r="N17"/>
    </row>
    <row r="18" spans="1:14" ht="14.4" customHeight="1">
      <c r="A18" s="59">
        <v>2510</v>
      </c>
      <c r="B18" s="60" t="s">
        <v>117</v>
      </c>
      <c r="C18" s="220">
        <v>0.1474</v>
      </c>
      <c r="D18" s="62">
        <v>0.28000000000000003</v>
      </c>
      <c r="E18" s="61">
        <v>1.32</v>
      </c>
      <c r="F18" s="62">
        <v>1.65</v>
      </c>
      <c r="G18" s="63">
        <v>0.12</v>
      </c>
      <c r="H18" s="70">
        <v>0.16</v>
      </c>
      <c r="I18" s="64">
        <v>19887</v>
      </c>
      <c r="J18" s="64">
        <v>32444</v>
      </c>
      <c r="K18" s="65">
        <v>1.5</v>
      </c>
      <c r="L18" s="65">
        <v>1.5</v>
      </c>
      <c r="M18">
        <v>10</v>
      </c>
      <c r="N18"/>
    </row>
    <row r="19" spans="1:14" ht="14.4" customHeight="1">
      <c r="A19" s="52">
        <v>3000</v>
      </c>
      <c r="B19" s="6" t="s">
        <v>333</v>
      </c>
      <c r="C19" s="219">
        <v>0.1474</v>
      </c>
      <c r="D19" s="54">
        <v>0.2306</v>
      </c>
      <c r="E19" s="53">
        <v>1.32</v>
      </c>
      <c r="F19" s="54">
        <v>1.3717999999999999</v>
      </c>
      <c r="G19" s="55" t="s">
        <v>1059</v>
      </c>
      <c r="H19" s="55" t="s">
        <v>1169</v>
      </c>
      <c r="I19" s="68">
        <v>19256</v>
      </c>
      <c r="J19" s="68">
        <v>16422</v>
      </c>
      <c r="K19" s="67">
        <v>0.3034</v>
      </c>
      <c r="L19" s="67">
        <v>1.1990000000000001</v>
      </c>
      <c r="M19" s="58">
        <v>10</v>
      </c>
    </row>
    <row r="20" spans="1:14" ht="14.4" customHeight="1">
      <c r="A20" s="59">
        <v>3511</v>
      </c>
      <c r="B20" t="s">
        <v>334</v>
      </c>
      <c r="C20" s="220">
        <v>0.1391</v>
      </c>
      <c r="D20" s="62">
        <v>0.36</v>
      </c>
      <c r="E20" s="61">
        <v>1.32</v>
      </c>
      <c r="F20" s="62">
        <v>1.65</v>
      </c>
      <c r="G20" s="70"/>
      <c r="H20" s="65" t="s">
        <v>1169</v>
      </c>
      <c r="I20" s="64">
        <v>60390</v>
      </c>
      <c r="J20" s="64">
        <v>5400</v>
      </c>
      <c r="K20" s="65">
        <v>1</v>
      </c>
      <c r="L20" s="65">
        <v>1</v>
      </c>
      <c r="M20" s="60">
        <v>8</v>
      </c>
    </row>
    <row r="21" spans="1:14" ht="14.4" customHeight="1">
      <c r="A21" s="52">
        <v>3609</v>
      </c>
      <c r="B21" s="6" t="s">
        <v>335</v>
      </c>
      <c r="C21" s="219">
        <v>0.1474</v>
      </c>
      <c r="D21" s="54">
        <v>0.35</v>
      </c>
      <c r="E21" s="53">
        <v>1.32</v>
      </c>
      <c r="F21" s="54">
        <v>1.39</v>
      </c>
      <c r="G21" s="55" t="s">
        <v>1060</v>
      </c>
      <c r="H21" s="55" t="s">
        <v>1173</v>
      </c>
      <c r="I21" s="68">
        <v>34900</v>
      </c>
      <c r="J21" s="68">
        <v>26900</v>
      </c>
      <c r="K21" s="55">
        <v>1.5</v>
      </c>
      <c r="L21" s="55">
        <v>2</v>
      </c>
      <c r="M21" s="6">
        <v>10</v>
      </c>
    </row>
    <row r="22" spans="1:14" ht="14.4" customHeight="1">
      <c r="A22" s="59">
        <v>3709</v>
      </c>
      <c r="B22" t="s">
        <v>336</v>
      </c>
      <c r="C22" s="220">
        <v>0.1474</v>
      </c>
      <c r="D22" s="62">
        <v>0.5</v>
      </c>
      <c r="E22" s="61">
        <v>1.32</v>
      </c>
      <c r="F22" s="62">
        <v>1.65</v>
      </c>
      <c r="G22" s="63">
        <v>0.19</v>
      </c>
      <c r="H22" s="65" t="s">
        <v>1174</v>
      </c>
      <c r="I22" s="64">
        <v>53500</v>
      </c>
      <c r="J22" s="64"/>
      <c r="K22" s="71">
        <v>1.5</v>
      </c>
      <c r="L22" s="71">
        <v>4</v>
      </c>
      <c r="M22" s="60">
        <v>10</v>
      </c>
    </row>
    <row r="23" spans="1:14" ht="14.4" customHeight="1">
      <c r="A23" s="52">
        <v>3714</v>
      </c>
      <c r="B23" s="58" t="s">
        <v>124</v>
      </c>
      <c r="C23" s="219">
        <v>0.1474</v>
      </c>
      <c r="D23" s="54">
        <v>0.44</v>
      </c>
      <c r="E23" s="53">
        <v>1.32</v>
      </c>
      <c r="F23" s="54">
        <v>1.55</v>
      </c>
      <c r="G23" s="66">
        <v>0.11</v>
      </c>
      <c r="H23" s="66">
        <v>0.21</v>
      </c>
      <c r="I23" s="68">
        <v>41500</v>
      </c>
      <c r="J23" s="68"/>
      <c r="K23" s="55">
        <v>1.8</v>
      </c>
      <c r="L23" s="55">
        <v>2.5</v>
      </c>
      <c r="M23" s="6">
        <v>8</v>
      </c>
    </row>
    <row r="24" spans="1:14" ht="14.4" customHeight="1">
      <c r="A24" s="59">
        <v>3716</v>
      </c>
      <c r="B24" t="s">
        <v>1175</v>
      </c>
      <c r="C24" s="220">
        <v>0.1474</v>
      </c>
      <c r="D24" s="69">
        <v>0.38</v>
      </c>
      <c r="E24" s="61">
        <v>1.32</v>
      </c>
      <c r="F24" s="62">
        <v>1.54</v>
      </c>
      <c r="G24" s="63">
        <v>0.15</v>
      </c>
      <c r="H24" s="65" t="s">
        <v>1176</v>
      </c>
      <c r="I24" s="64">
        <v>69900</v>
      </c>
      <c r="J24" s="64"/>
      <c r="K24" s="71">
        <v>0.93</v>
      </c>
      <c r="L24" s="71">
        <v>1.92</v>
      </c>
      <c r="M24" s="60">
        <v>9</v>
      </c>
    </row>
    <row r="25" spans="1:14" ht="14.4" customHeight="1">
      <c r="A25" s="52">
        <v>3811</v>
      </c>
      <c r="B25" s="6" t="s">
        <v>125</v>
      </c>
      <c r="C25" s="219">
        <v>0.1474</v>
      </c>
      <c r="D25" s="72">
        <v>0.5</v>
      </c>
      <c r="E25" s="53">
        <v>1.32</v>
      </c>
      <c r="F25" s="54">
        <v>1.5</v>
      </c>
      <c r="G25" s="54">
        <v>0.19</v>
      </c>
      <c r="H25" s="54">
        <v>0.28000000000000003</v>
      </c>
      <c r="I25" s="56">
        <v>72815</v>
      </c>
      <c r="J25" s="68"/>
      <c r="K25" s="55">
        <v>1.7</v>
      </c>
      <c r="L25" s="55">
        <v>2</v>
      </c>
      <c r="M25" s="58">
        <v>6</v>
      </c>
    </row>
    <row r="26" spans="1:14" ht="14.4" customHeight="1">
      <c r="A26" s="59">
        <v>4100</v>
      </c>
      <c r="B26" s="60" t="s">
        <v>126</v>
      </c>
      <c r="C26" s="220">
        <v>0.1474</v>
      </c>
      <c r="D26" s="62">
        <v>0.625</v>
      </c>
      <c r="E26" s="61">
        <v>1.32</v>
      </c>
      <c r="F26" s="62">
        <v>1.65</v>
      </c>
      <c r="G26" s="63">
        <v>0.2</v>
      </c>
      <c r="H26" s="63">
        <v>0.35</v>
      </c>
      <c r="I26" s="64">
        <v>38000</v>
      </c>
      <c r="J26" s="64">
        <v>30000</v>
      </c>
      <c r="K26" s="65">
        <v>1.4</v>
      </c>
      <c r="L26" s="65">
        <v>2.5</v>
      </c>
      <c r="M26">
        <v>10</v>
      </c>
    </row>
    <row r="27" spans="1:14" ht="14.4" customHeight="1">
      <c r="A27" s="52">
        <v>4200</v>
      </c>
      <c r="B27" s="6" t="s">
        <v>127</v>
      </c>
      <c r="C27" s="219">
        <v>0.1474</v>
      </c>
      <c r="D27" s="54">
        <v>0.56000000000000005</v>
      </c>
      <c r="E27" s="53">
        <v>1.32</v>
      </c>
      <c r="F27" s="54">
        <v>1.65</v>
      </c>
      <c r="G27" s="54">
        <v>0.15</v>
      </c>
      <c r="H27" s="54">
        <v>0.02</v>
      </c>
      <c r="I27" s="56">
        <v>22350</v>
      </c>
      <c r="J27" s="68">
        <v>31500</v>
      </c>
      <c r="K27" s="55">
        <v>1.5</v>
      </c>
      <c r="L27" s="55">
        <v>3</v>
      </c>
      <c r="M27" s="58">
        <v>12</v>
      </c>
      <c r="N27" s="73"/>
    </row>
    <row r="28" spans="1:14" ht="14.4" customHeight="1">
      <c r="A28" s="59">
        <v>4502</v>
      </c>
      <c r="B28" s="60" t="s">
        <v>128</v>
      </c>
      <c r="C28" s="220">
        <v>0.1474</v>
      </c>
      <c r="D28" s="62">
        <v>0.5</v>
      </c>
      <c r="E28" s="61">
        <v>1.32</v>
      </c>
      <c r="F28" s="62">
        <v>1.65</v>
      </c>
      <c r="G28" s="63">
        <v>0.2</v>
      </c>
      <c r="H28" s="63">
        <v>0.5</v>
      </c>
      <c r="I28" s="64"/>
      <c r="J28" s="64">
        <v>65310</v>
      </c>
      <c r="K28" s="65">
        <v>4</v>
      </c>
      <c r="L28" s="65">
        <v>4</v>
      </c>
      <c r="M28">
        <v>5</v>
      </c>
    </row>
    <row r="29" spans="1:14" ht="14.4" customHeight="1">
      <c r="A29" s="52">
        <v>4604</v>
      </c>
      <c r="B29" s="6" t="s">
        <v>129</v>
      </c>
      <c r="C29" s="219">
        <v>0.1474</v>
      </c>
      <c r="D29" s="54">
        <v>0.5</v>
      </c>
      <c r="E29" s="53">
        <v>1.32</v>
      </c>
      <c r="F29" s="54">
        <v>1.65</v>
      </c>
      <c r="G29" s="54">
        <v>0.4</v>
      </c>
      <c r="H29" s="54">
        <v>0.35</v>
      </c>
      <c r="I29" s="56">
        <v>23190</v>
      </c>
      <c r="J29" s="68">
        <v>45055</v>
      </c>
      <c r="K29" s="55" t="s">
        <v>1177</v>
      </c>
      <c r="L29" s="55">
        <v>3</v>
      </c>
      <c r="M29" s="58">
        <v>10</v>
      </c>
    </row>
    <row r="30" spans="1:14" ht="14.4" customHeight="1">
      <c r="A30" s="59">
        <v>4607</v>
      </c>
      <c r="B30" s="60" t="s">
        <v>130</v>
      </c>
      <c r="C30" s="220">
        <v>0.1474</v>
      </c>
      <c r="D30" s="62">
        <v>0.55000000000000004</v>
      </c>
      <c r="E30" s="61">
        <v>1.32</v>
      </c>
      <c r="F30" s="62">
        <v>1.65</v>
      </c>
      <c r="G30" s="63">
        <v>0.38</v>
      </c>
      <c r="H30" s="63">
        <v>0.38</v>
      </c>
      <c r="I30" s="64">
        <v>29191</v>
      </c>
      <c r="J30" s="64">
        <v>56715</v>
      </c>
      <c r="K30" s="65">
        <v>1</v>
      </c>
      <c r="L30" s="65">
        <v>3.75</v>
      </c>
      <c r="M30">
        <v>11</v>
      </c>
      <c r="N30"/>
    </row>
    <row r="31" spans="1:14" ht="14.4" customHeight="1">
      <c r="A31" s="52">
        <v>4803</v>
      </c>
      <c r="B31" s="6" t="s">
        <v>131</v>
      </c>
      <c r="C31" s="219">
        <v>0.1474</v>
      </c>
      <c r="D31" s="54">
        <v>0.45</v>
      </c>
      <c r="E31" s="53">
        <v>1.32</v>
      </c>
      <c r="F31" s="54">
        <v>1.65</v>
      </c>
      <c r="G31" s="54">
        <v>0.22</v>
      </c>
      <c r="H31" s="54">
        <v>0.35</v>
      </c>
      <c r="I31" s="56">
        <v>15500</v>
      </c>
      <c r="J31" s="68">
        <v>24000</v>
      </c>
      <c r="K31" s="55">
        <v>2</v>
      </c>
      <c r="L31" s="55">
        <v>2</v>
      </c>
      <c r="M31" s="58">
        <v>8</v>
      </c>
    </row>
    <row r="32" spans="1:14" ht="14.4" customHeight="1">
      <c r="A32" s="59">
        <v>4911</v>
      </c>
      <c r="B32" s="60" t="s">
        <v>134</v>
      </c>
      <c r="C32" s="220">
        <v>0.1517</v>
      </c>
      <c r="D32" s="62">
        <v>0.625</v>
      </c>
      <c r="E32" s="61">
        <v>1.32</v>
      </c>
      <c r="F32" s="62">
        <v>1.65</v>
      </c>
      <c r="G32" s="63">
        <v>0.25</v>
      </c>
      <c r="H32" s="63">
        <v>0.3</v>
      </c>
      <c r="I32" s="64">
        <v>60450</v>
      </c>
      <c r="J32" s="64"/>
      <c r="K32" s="65">
        <v>2.5</v>
      </c>
      <c r="L32" s="65">
        <v>2.5</v>
      </c>
      <c r="M32">
        <v>9</v>
      </c>
    </row>
    <row r="33" spans="1:14" ht="14.4" customHeight="1">
      <c r="A33" s="52">
        <v>5508</v>
      </c>
      <c r="B33" s="58" t="s">
        <v>135</v>
      </c>
      <c r="C33" s="219">
        <v>0.1474</v>
      </c>
      <c r="D33" s="54">
        <v>0.4</v>
      </c>
      <c r="E33" s="53">
        <v>1.32</v>
      </c>
      <c r="F33" s="54">
        <v>1.32</v>
      </c>
      <c r="G33" s="66">
        <v>0.21</v>
      </c>
      <c r="H33" s="67">
        <v>0.27</v>
      </c>
      <c r="I33" s="68">
        <v>100000</v>
      </c>
      <c r="J33" s="68"/>
      <c r="K33" s="55" t="s">
        <v>1178</v>
      </c>
      <c r="L33" s="55" t="s">
        <v>1178</v>
      </c>
      <c r="M33" s="58">
        <v>8</v>
      </c>
    </row>
    <row r="34" spans="1:14" ht="14.4" customHeight="1">
      <c r="A34" s="59">
        <v>5609</v>
      </c>
      <c r="B34" t="s">
        <v>136</v>
      </c>
      <c r="C34" s="220">
        <v>0.1474</v>
      </c>
      <c r="D34" s="62">
        <v>0.48</v>
      </c>
      <c r="E34" s="61">
        <v>1.32</v>
      </c>
      <c r="F34" s="62">
        <v>1.65</v>
      </c>
      <c r="G34" s="70">
        <v>0.24</v>
      </c>
      <c r="H34" s="70">
        <v>0.24</v>
      </c>
      <c r="I34" s="64">
        <v>85800</v>
      </c>
      <c r="J34" s="64"/>
      <c r="K34" s="65">
        <v>1.65</v>
      </c>
      <c r="L34" s="65">
        <v>1.65</v>
      </c>
      <c r="M34" s="60">
        <v>6</v>
      </c>
      <c r="N34"/>
    </row>
    <row r="35" spans="1:14" ht="14.4" customHeight="1">
      <c r="A35" s="52">
        <v>5613</v>
      </c>
      <c r="B35" s="58" t="s">
        <v>1155</v>
      </c>
      <c r="C35" s="219">
        <v>0.1474</v>
      </c>
      <c r="D35" s="54">
        <v>0.5</v>
      </c>
      <c r="E35" s="53">
        <v>1.32</v>
      </c>
      <c r="F35" s="54">
        <v>1.65</v>
      </c>
      <c r="G35" s="66">
        <v>0.25</v>
      </c>
      <c r="H35" s="67">
        <v>0.27500000000000002</v>
      </c>
      <c r="I35" s="68">
        <v>31000</v>
      </c>
      <c r="J35" s="68">
        <v>31000</v>
      </c>
      <c r="K35" s="57">
        <v>2</v>
      </c>
      <c r="L35" s="57">
        <v>2</v>
      </c>
      <c r="M35" s="74">
        <v>9</v>
      </c>
    </row>
    <row r="36" spans="1:14" ht="14.4" customHeight="1">
      <c r="A36" s="59">
        <v>5716</v>
      </c>
      <c r="B36" t="s">
        <v>1156</v>
      </c>
      <c r="C36" s="220">
        <v>0.1474</v>
      </c>
      <c r="D36" s="62">
        <v>0.47499999999999998</v>
      </c>
      <c r="E36" s="61">
        <v>1.32</v>
      </c>
      <c r="F36" s="62">
        <v>1.65</v>
      </c>
      <c r="G36" s="62">
        <v>0.186</v>
      </c>
      <c r="H36" s="62">
        <v>0.16</v>
      </c>
      <c r="I36" s="75">
        <v>32539</v>
      </c>
      <c r="J36" s="64">
        <v>28711</v>
      </c>
      <c r="K36" s="65">
        <v>1.5</v>
      </c>
      <c r="L36" s="65">
        <v>2.5</v>
      </c>
      <c r="M36" s="60">
        <v>10</v>
      </c>
      <c r="N36"/>
    </row>
    <row r="37" spans="1:14" ht="14.4" customHeight="1">
      <c r="A37" s="52">
        <v>6000</v>
      </c>
      <c r="B37" s="6" t="s">
        <v>1136</v>
      </c>
      <c r="C37" s="219">
        <v>0.1474</v>
      </c>
      <c r="D37" s="54">
        <v>0.31</v>
      </c>
      <c r="E37" s="53">
        <v>1.32</v>
      </c>
      <c r="F37" s="54">
        <v>1.63</v>
      </c>
      <c r="G37" s="55" t="s">
        <v>1179</v>
      </c>
      <c r="H37" s="55" t="s">
        <v>1180</v>
      </c>
      <c r="I37" s="68">
        <v>46448</v>
      </c>
      <c r="J37" s="68"/>
      <c r="K37" s="55">
        <v>0.5</v>
      </c>
      <c r="L37" s="55">
        <v>2.8</v>
      </c>
      <c r="M37" s="6">
        <v>8</v>
      </c>
      <c r="N37"/>
    </row>
    <row r="38" spans="1:14" ht="14.4" customHeight="1">
      <c r="A38" s="59">
        <v>6100</v>
      </c>
      <c r="B38" s="60" t="s">
        <v>138</v>
      </c>
      <c r="C38" s="220">
        <v>0.1474</v>
      </c>
      <c r="D38" s="62">
        <v>0.46</v>
      </c>
      <c r="E38" s="61">
        <v>1.32</v>
      </c>
      <c r="F38" s="62">
        <v>1.55</v>
      </c>
      <c r="G38" s="63">
        <v>0.1</v>
      </c>
      <c r="H38" s="70">
        <v>0.05</v>
      </c>
      <c r="I38" s="75">
        <v>68905</v>
      </c>
      <c r="J38" s="64"/>
      <c r="K38" s="71">
        <v>1.5</v>
      </c>
      <c r="L38" s="71">
        <v>2.5</v>
      </c>
      <c r="M38" s="60">
        <v>7</v>
      </c>
    </row>
    <row r="39" spans="1:14" ht="14.4" customHeight="1">
      <c r="A39" s="52">
        <v>6250</v>
      </c>
      <c r="B39" s="58" t="s">
        <v>139</v>
      </c>
      <c r="C39" s="219">
        <v>0.14699999999999999</v>
      </c>
      <c r="D39" s="54">
        <v>0.46</v>
      </c>
      <c r="E39" s="53">
        <v>1.32</v>
      </c>
      <c r="F39" s="54">
        <v>1.57</v>
      </c>
      <c r="G39" s="66">
        <v>0.28999999999999998</v>
      </c>
      <c r="H39" s="66">
        <v>0.28999999999999998</v>
      </c>
      <c r="I39" s="68">
        <v>51600</v>
      </c>
      <c r="J39" s="68"/>
      <c r="K39" s="55">
        <v>1.8</v>
      </c>
      <c r="L39" s="55">
        <v>3.33</v>
      </c>
      <c r="M39" s="6">
        <v>10</v>
      </c>
      <c r="N39"/>
    </row>
    <row r="40" spans="1:14" ht="14.4" customHeight="1">
      <c r="A40" s="59">
        <v>6400</v>
      </c>
      <c r="B40" t="s">
        <v>337</v>
      </c>
      <c r="C40" s="220">
        <v>0.1474</v>
      </c>
      <c r="D40" s="62">
        <v>0.5</v>
      </c>
      <c r="E40" s="61">
        <v>1.32</v>
      </c>
      <c r="F40" s="62">
        <v>1.65</v>
      </c>
      <c r="G40" s="65" t="s">
        <v>1181</v>
      </c>
      <c r="H40" s="65" t="s">
        <v>1182</v>
      </c>
      <c r="I40" s="64">
        <v>67027</v>
      </c>
      <c r="J40" s="64"/>
      <c r="K40" s="71">
        <v>1</v>
      </c>
      <c r="L40" s="71">
        <v>2.9</v>
      </c>
      <c r="M40" s="60">
        <v>10</v>
      </c>
      <c r="N40"/>
    </row>
    <row r="41" spans="1:14" ht="14.4" customHeight="1">
      <c r="A41" s="52">
        <v>6513</v>
      </c>
      <c r="B41" s="6" t="s">
        <v>338</v>
      </c>
      <c r="C41" s="219">
        <v>0.1474</v>
      </c>
      <c r="D41" s="54">
        <v>0.39</v>
      </c>
      <c r="E41" s="53">
        <v>1.32</v>
      </c>
      <c r="F41" s="54">
        <v>1.26</v>
      </c>
      <c r="G41" s="67">
        <v>0.1</v>
      </c>
      <c r="H41" s="55" t="s">
        <v>1180</v>
      </c>
      <c r="I41" s="56">
        <f>21875+13498</f>
        <v>35373</v>
      </c>
      <c r="J41" s="68"/>
      <c r="K41" s="55">
        <v>0.75</v>
      </c>
      <c r="L41" s="55">
        <v>0.75</v>
      </c>
      <c r="M41" s="6">
        <v>5</v>
      </c>
    </row>
    <row r="42" spans="1:14" ht="14.4" customHeight="1">
      <c r="A42" s="59">
        <v>6515</v>
      </c>
      <c r="B42" t="s">
        <v>339</v>
      </c>
      <c r="C42" s="220">
        <v>0.1474</v>
      </c>
      <c r="D42" s="62">
        <v>0.4</v>
      </c>
      <c r="E42" s="61">
        <v>1.32</v>
      </c>
      <c r="F42" s="62">
        <v>1.4</v>
      </c>
      <c r="G42" s="63">
        <v>0.18</v>
      </c>
      <c r="H42" s="65" t="s">
        <v>1180</v>
      </c>
      <c r="I42" s="64">
        <v>65580</v>
      </c>
      <c r="J42" s="64"/>
      <c r="K42" s="71">
        <v>1</v>
      </c>
      <c r="L42" s="71">
        <v>2</v>
      </c>
      <c r="M42" s="76">
        <v>8</v>
      </c>
      <c r="N42"/>
    </row>
    <row r="43" spans="1:14" ht="14.4" customHeight="1">
      <c r="A43" s="52">
        <v>6601</v>
      </c>
      <c r="B43" s="6" t="s">
        <v>340</v>
      </c>
      <c r="C43" s="219">
        <v>0.1474</v>
      </c>
      <c r="D43" s="54">
        <v>0.42</v>
      </c>
      <c r="E43" s="53">
        <v>1.32</v>
      </c>
      <c r="F43" s="54">
        <v>1.26</v>
      </c>
      <c r="G43" s="67">
        <v>0.19</v>
      </c>
      <c r="H43" s="55" t="s">
        <v>1180</v>
      </c>
      <c r="I43" s="68">
        <v>54100</v>
      </c>
      <c r="J43" s="68"/>
      <c r="K43" s="55">
        <v>1.5</v>
      </c>
      <c r="L43" s="55">
        <v>1.5</v>
      </c>
      <c r="M43" s="58">
        <v>8</v>
      </c>
    </row>
    <row r="44" spans="1:14" ht="14.4" customHeight="1">
      <c r="A44" s="59">
        <v>6602</v>
      </c>
      <c r="B44" s="60" t="s">
        <v>144</v>
      </c>
      <c r="C44" s="220">
        <v>0.1474</v>
      </c>
      <c r="D44" s="62">
        <v>0.48</v>
      </c>
      <c r="E44" s="61">
        <v>1.32</v>
      </c>
      <c r="F44" s="62">
        <v>1.5</v>
      </c>
      <c r="G44" s="70">
        <v>0.25</v>
      </c>
      <c r="H44" s="70">
        <v>0.2</v>
      </c>
      <c r="I44" s="64">
        <v>45738</v>
      </c>
      <c r="J44" s="64"/>
      <c r="K44" s="71">
        <v>0.75</v>
      </c>
      <c r="L44" s="71">
        <v>0.75</v>
      </c>
      <c r="M44" s="76">
        <v>7</v>
      </c>
      <c r="N44"/>
    </row>
    <row r="45" spans="1:14" ht="14.4" customHeight="1">
      <c r="A45" s="52">
        <v>6613</v>
      </c>
      <c r="B45" s="58" t="s">
        <v>146</v>
      </c>
      <c r="C45" s="219">
        <v>0.1474</v>
      </c>
      <c r="D45" s="54">
        <v>0.625</v>
      </c>
      <c r="E45" s="53">
        <v>1.32</v>
      </c>
      <c r="F45" s="54">
        <v>1.65</v>
      </c>
      <c r="G45" s="66">
        <v>0.12</v>
      </c>
      <c r="H45" s="67">
        <v>0.21</v>
      </c>
      <c r="I45" s="56">
        <v>62084</v>
      </c>
      <c r="J45" s="68"/>
      <c r="K45" s="57">
        <v>1.25</v>
      </c>
      <c r="L45" s="57">
        <v>1.25</v>
      </c>
      <c r="M45" s="74">
        <v>8</v>
      </c>
    </row>
    <row r="46" spans="1:14" ht="14.4" customHeight="1">
      <c r="A46" s="59">
        <v>6710</v>
      </c>
      <c r="B46" t="s">
        <v>147</v>
      </c>
      <c r="C46" s="220">
        <v>0.1474</v>
      </c>
      <c r="D46" s="62">
        <v>0.6</v>
      </c>
      <c r="E46" s="61">
        <v>1.32</v>
      </c>
      <c r="F46" s="62">
        <v>1.65</v>
      </c>
      <c r="G46" s="70">
        <v>0.28000000000000003</v>
      </c>
      <c r="H46" s="70">
        <v>0.32</v>
      </c>
      <c r="I46" s="64">
        <v>28855</v>
      </c>
      <c r="J46" s="64">
        <v>27963</v>
      </c>
      <c r="K46" s="65">
        <v>1.62</v>
      </c>
      <c r="L46" s="65">
        <v>2.7</v>
      </c>
      <c r="M46" s="60">
        <v>8</v>
      </c>
    </row>
    <row r="47" spans="1:14" ht="14.4" customHeight="1">
      <c r="A47" s="52">
        <v>7300</v>
      </c>
      <c r="B47" s="58" t="s">
        <v>1183</v>
      </c>
      <c r="C47" s="219">
        <v>0.1474</v>
      </c>
      <c r="D47" s="54">
        <v>0.42399999999999999</v>
      </c>
      <c r="E47" s="53">
        <v>1.32</v>
      </c>
      <c r="F47" s="54">
        <v>1.65</v>
      </c>
      <c r="G47" s="66">
        <v>0.27500000000000002</v>
      </c>
      <c r="H47" s="55" t="s">
        <v>1184</v>
      </c>
      <c r="I47" s="56">
        <v>33446</v>
      </c>
      <c r="J47" s="68">
        <v>23000</v>
      </c>
      <c r="K47" s="57">
        <v>0.7</v>
      </c>
      <c r="L47" s="57">
        <v>3</v>
      </c>
      <c r="M47" s="74">
        <v>10</v>
      </c>
      <c r="N47"/>
    </row>
    <row r="48" spans="1:14" ht="14.4" customHeight="1">
      <c r="A48" s="59">
        <v>7400</v>
      </c>
      <c r="B48" t="s">
        <v>341</v>
      </c>
      <c r="C48" s="220">
        <v>0.1474</v>
      </c>
      <c r="D48" s="62">
        <v>0.47499999999999998</v>
      </c>
      <c r="E48" s="61">
        <v>1.32</v>
      </c>
      <c r="F48" s="62">
        <v>1.65</v>
      </c>
      <c r="G48" s="70">
        <v>0.33</v>
      </c>
      <c r="H48" s="65" t="s">
        <v>1185</v>
      </c>
      <c r="I48" s="64">
        <v>36732</v>
      </c>
      <c r="J48" s="64"/>
      <c r="K48" s="65">
        <v>0.75</v>
      </c>
      <c r="L48" s="65">
        <v>0.75</v>
      </c>
      <c r="M48" s="60">
        <v>8</v>
      </c>
      <c r="N48"/>
    </row>
    <row r="49" spans="1:14" ht="14.4" customHeight="1">
      <c r="A49" s="52">
        <v>7502</v>
      </c>
      <c r="B49" s="58" t="s">
        <v>150</v>
      </c>
      <c r="C49" s="219">
        <v>0.1474</v>
      </c>
      <c r="D49" s="54">
        <v>0.625</v>
      </c>
      <c r="E49" s="53">
        <v>1.32</v>
      </c>
      <c r="F49" s="54">
        <v>1.65</v>
      </c>
      <c r="G49" s="66">
        <v>0.32</v>
      </c>
      <c r="H49" s="67">
        <v>0.3</v>
      </c>
      <c r="I49" s="56">
        <v>19050</v>
      </c>
      <c r="J49" s="68">
        <v>16450</v>
      </c>
      <c r="K49" s="57">
        <v>2</v>
      </c>
      <c r="L49" s="57">
        <v>2</v>
      </c>
      <c r="M49" s="74">
        <v>10</v>
      </c>
    </row>
    <row r="50" spans="1:14" ht="14.4" customHeight="1">
      <c r="A50" s="59">
        <v>8000</v>
      </c>
      <c r="B50" t="s">
        <v>152</v>
      </c>
      <c r="C50" s="220">
        <v>0.14680000000000001</v>
      </c>
      <c r="D50" s="62">
        <v>0.26800000000000002</v>
      </c>
      <c r="E50" s="61">
        <v>1.32</v>
      </c>
      <c r="F50" s="62">
        <v>1.4</v>
      </c>
      <c r="G50" s="63">
        <v>0.2</v>
      </c>
      <c r="H50" s="65" t="s">
        <v>1186</v>
      </c>
      <c r="I50" s="64">
        <v>21462</v>
      </c>
      <c r="J50" s="64">
        <v>48481</v>
      </c>
      <c r="K50" s="71">
        <v>1</v>
      </c>
      <c r="L50" s="71">
        <v>3.5</v>
      </c>
      <c r="M50" s="76">
        <v>10</v>
      </c>
    </row>
    <row r="51" spans="1:14" ht="14.4" customHeight="1">
      <c r="A51" s="52">
        <v>8200</v>
      </c>
      <c r="B51" s="6" t="s">
        <v>153</v>
      </c>
      <c r="C51" s="219">
        <v>0.1474</v>
      </c>
      <c r="D51" s="54">
        <v>0.25440000000000002</v>
      </c>
      <c r="E51" s="53">
        <v>1.32</v>
      </c>
      <c r="F51" s="54">
        <v>1.6</v>
      </c>
      <c r="G51" s="67">
        <v>0.1</v>
      </c>
      <c r="H51" s="67">
        <v>0.15</v>
      </c>
      <c r="I51" s="68">
        <v>31140</v>
      </c>
      <c r="J51" s="68">
        <v>39850</v>
      </c>
      <c r="K51" s="55">
        <v>1</v>
      </c>
      <c r="L51" s="55">
        <v>3</v>
      </c>
      <c r="M51" s="58">
        <v>10</v>
      </c>
    </row>
    <row r="52" spans="1:14" ht="14.4" customHeight="1">
      <c r="A52" s="59">
        <v>8401</v>
      </c>
      <c r="B52" t="s">
        <v>154</v>
      </c>
      <c r="C52" s="220">
        <v>0.1474</v>
      </c>
      <c r="D52" s="62">
        <v>0.37</v>
      </c>
      <c r="E52" s="61">
        <v>1.32</v>
      </c>
      <c r="F52" s="62">
        <v>1.65</v>
      </c>
      <c r="G52" s="70">
        <v>0.33500000000000002</v>
      </c>
      <c r="H52" s="70">
        <v>0.155</v>
      </c>
      <c r="I52" s="64">
        <v>31950</v>
      </c>
      <c r="J52" s="64">
        <v>19290</v>
      </c>
      <c r="K52" s="65">
        <v>1</v>
      </c>
      <c r="L52" s="65">
        <v>1</v>
      </c>
      <c r="M52" s="60">
        <v>11</v>
      </c>
    </row>
    <row r="53" spans="1:14" ht="14.4" customHeight="1">
      <c r="A53" s="52">
        <v>8508</v>
      </c>
      <c r="B53" s="58" t="s">
        <v>155</v>
      </c>
      <c r="C53" s="219">
        <v>0.1474</v>
      </c>
      <c r="D53" s="54">
        <v>0.33</v>
      </c>
      <c r="E53" s="53">
        <v>1.32</v>
      </c>
      <c r="F53" s="54">
        <v>1.65</v>
      </c>
      <c r="G53" s="66">
        <v>0.2</v>
      </c>
      <c r="H53" s="67">
        <v>0.15</v>
      </c>
      <c r="I53" s="56">
        <v>24898</v>
      </c>
      <c r="J53" s="68">
        <v>25889</v>
      </c>
      <c r="K53" s="55">
        <v>1.5</v>
      </c>
      <c r="L53" s="55">
        <v>1.5</v>
      </c>
      <c r="M53" s="58">
        <v>9</v>
      </c>
      <c r="N53"/>
    </row>
    <row r="54" spans="1:14" ht="14.4" customHeight="1">
      <c r="A54" s="59">
        <v>8509</v>
      </c>
      <c r="B54" t="s">
        <v>156</v>
      </c>
      <c r="C54" s="220">
        <v>0.1474</v>
      </c>
      <c r="D54" s="62">
        <v>0.625</v>
      </c>
      <c r="E54" s="61">
        <v>1.32</v>
      </c>
      <c r="F54" s="62">
        <v>1.65</v>
      </c>
      <c r="G54" s="70">
        <v>0.25</v>
      </c>
      <c r="H54" s="70"/>
      <c r="I54" s="64">
        <v>23345</v>
      </c>
      <c r="J54" s="64"/>
      <c r="K54" s="65">
        <v>1</v>
      </c>
      <c r="L54" s="65">
        <v>1</v>
      </c>
      <c r="M54" s="60">
        <v>8</v>
      </c>
      <c r="N54"/>
    </row>
    <row r="55" spans="1:14" ht="14.4" customHeight="1">
      <c r="A55" s="52">
        <v>8613</v>
      </c>
      <c r="B55" s="58" t="s">
        <v>158</v>
      </c>
      <c r="C55" s="219">
        <v>0.1474</v>
      </c>
      <c r="D55" s="54">
        <v>0.375</v>
      </c>
      <c r="E55" s="53">
        <v>1.32</v>
      </c>
      <c r="F55" s="54">
        <v>1.5</v>
      </c>
      <c r="G55" s="66">
        <v>0.2</v>
      </c>
      <c r="H55" s="67">
        <v>0.18</v>
      </c>
      <c r="I55" s="56">
        <v>27400</v>
      </c>
      <c r="J55" s="68">
        <v>29500</v>
      </c>
      <c r="K55" s="55">
        <v>1</v>
      </c>
      <c r="L55" s="55">
        <v>1</v>
      </c>
      <c r="M55" s="58">
        <v>7</v>
      </c>
    </row>
    <row r="56" spans="1:14" ht="14.4" customHeight="1">
      <c r="A56" s="59">
        <v>8614</v>
      </c>
      <c r="B56" t="s">
        <v>159</v>
      </c>
      <c r="C56" s="220">
        <v>0.1474</v>
      </c>
      <c r="D56" s="62">
        <v>0.33</v>
      </c>
      <c r="E56" s="61">
        <v>1.32</v>
      </c>
      <c r="F56" s="62">
        <v>1.5</v>
      </c>
      <c r="G56" s="70">
        <v>0.22</v>
      </c>
      <c r="H56" s="222" t="s">
        <v>1187</v>
      </c>
      <c r="I56" s="64">
        <v>27400</v>
      </c>
      <c r="J56" s="64">
        <v>29500</v>
      </c>
      <c r="K56" s="65">
        <v>1</v>
      </c>
      <c r="L56" s="65">
        <v>1</v>
      </c>
      <c r="M56" s="60">
        <v>8</v>
      </c>
    </row>
    <row r="57" spans="1:14" ht="14.4" customHeight="1">
      <c r="A57" s="52">
        <v>8710</v>
      </c>
      <c r="B57" s="58" t="s">
        <v>160</v>
      </c>
      <c r="C57" s="219">
        <v>0.1474</v>
      </c>
      <c r="D57" s="54">
        <v>0.48</v>
      </c>
      <c r="E57" s="53">
        <v>1.32</v>
      </c>
      <c r="F57" s="54">
        <v>1.32</v>
      </c>
      <c r="G57" s="66">
        <v>0.25</v>
      </c>
      <c r="H57" s="67">
        <v>0.21</v>
      </c>
      <c r="I57" s="56">
        <v>46430</v>
      </c>
      <c r="J57" s="68">
        <v>30495</v>
      </c>
      <c r="K57" s="55">
        <v>0.5</v>
      </c>
      <c r="L57" s="55">
        <v>0.5</v>
      </c>
      <c r="M57" s="58">
        <v>8</v>
      </c>
      <c r="N57"/>
    </row>
    <row r="58" spans="1:14" ht="14.4" customHeight="1">
      <c r="A58" s="59">
        <v>8716</v>
      </c>
      <c r="B58" t="s">
        <v>161</v>
      </c>
      <c r="C58" s="220">
        <v>0.1474</v>
      </c>
      <c r="D58" s="62">
        <v>0.33</v>
      </c>
      <c r="E58" s="61">
        <v>1.32</v>
      </c>
      <c r="F58" s="62">
        <v>1.48</v>
      </c>
      <c r="G58" s="70">
        <v>0.14499999999999999</v>
      </c>
      <c r="H58" s="70">
        <v>0.02</v>
      </c>
      <c r="I58" s="64">
        <v>46200</v>
      </c>
      <c r="J58" s="64"/>
      <c r="K58" s="65">
        <v>0.44</v>
      </c>
      <c r="L58" s="65">
        <v>1.5</v>
      </c>
      <c r="M58" s="60">
        <v>11</v>
      </c>
      <c r="N58"/>
    </row>
    <row r="59" spans="1:14" ht="14.4" customHeight="1">
      <c r="A59" s="52">
        <v>8717</v>
      </c>
      <c r="B59" s="58" t="s">
        <v>162</v>
      </c>
      <c r="C59" s="219">
        <v>0.1474</v>
      </c>
      <c r="D59" s="54">
        <v>0.24</v>
      </c>
      <c r="E59" s="53">
        <v>1.32</v>
      </c>
      <c r="F59" s="54">
        <v>1.65</v>
      </c>
      <c r="G59" s="66">
        <v>0.21</v>
      </c>
      <c r="H59" s="67">
        <v>0.13</v>
      </c>
      <c r="I59" s="56">
        <v>23880</v>
      </c>
      <c r="J59" s="68">
        <v>25080</v>
      </c>
      <c r="K59" s="55">
        <v>0.7</v>
      </c>
      <c r="L59" s="55">
        <v>0.7</v>
      </c>
      <c r="M59" s="58">
        <v>10</v>
      </c>
    </row>
    <row r="60" spans="1:14" ht="14.4" customHeight="1">
      <c r="A60" s="59">
        <v>8719</v>
      </c>
      <c r="B60" t="s">
        <v>342</v>
      </c>
      <c r="C60" s="220">
        <v>0.12659999999999999</v>
      </c>
      <c r="D60" s="62">
        <v>0.46</v>
      </c>
      <c r="E60" s="61">
        <v>1.32</v>
      </c>
      <c r="F60" s="62">
        <v>1.65</v>
      </c>
      <c r="G60" s="70">
        <v>0.27</v>
      </c>
      <c r="H60" s="70">
        <v>0.23</v>
      </c>
      <c r="I60" s="64">
        <v>54600</v>
      </c>
      <c r="J60" s="64">
        <v>10500</v>
      </c>
      <c r="K60" s="65">
        <v>1</v>
      </c>
      <c r="L60" s="65">
        <v>1</v>
      </c>
      <c r="M60" s="60">
        <v>5</v>
      </c>
    </row>
    <row r="61" spans="1:14" ht="14.4" customHeight="1">
      <c r="A61" s="52">
        <v>8720</v>
      </c>
      <c r="B61" s="58" t="s">
        <v>168</v>
      </c>
      <c r="C61" s="219">
        <v>0.1474</v>
      </c>
      <c r="D61" s="54">
        <v>0.4</v>
      </c>
      <c r="E61" s="53">
        <v>1.32</v>
      </c>
      <c r="F61" s="54">
        <v>1.65</v>
      </c>
      <c r="G61" s="66">
        <v>0.25</v>
      </c>
      <c r="H61" s="67">
        <v>0.2</v>
      </c>
      <c r="I61" s="56">
        <v>59800</v>
      </c>
      <c r="J61" s="68"/>
      <c r="K61" s="55"/>
      <c r="L61" s="55"/>
      <c r="M61" s="58">
        <v>10</v>
      </c>
      <c r="N61"/>
    </row>
    <row r="62" spans="1:14" ht="14.4" customHeight="1">
      <c r="A62" s="59">
        <v>8721</v>
      </c>
      <c r="B62" t="s">
        <v>165</v>
      </c>
      <c r="C62" s="220">
        <v>0.1474</v>
      </c>
      <c r="D62" s="62">
        <v>0.48</v>
      </c>
      <c r="E62" s="61">
        <v>1.32</v>
      </c>
      <c r="F62" s="62">
        <v>1.5</v>
      </c>
      <c r="G62" s="70">
        <v>0.27</v>
      </c>
      <c r="H62" s="70">
        <v>0.3</v>
      </c>
      <c r="I62" s="64">
        <v>49900</v>
      </c>
      <c r="J62" s="64">
        <v>26500</v>
      </c>
      <c r="K62" s="65">
        <v>1</v>
      </c>
      <c r="L62" s="65">
        <v>1</v>
      </c>
      <c r="M62" s="60">
        <v>7</v>
      </c>
    </row>
    <row r="63" spans="1:14" ht="14.4" customHeight="1">
      <c r="A63" s="52">
        <v>8722</v>
      </c>
      <c r="B63" s="58" t="s">
        <v>166</v>
      </c>
      <c r="C63" s="219">
        <v>0.1474</v>
      </c>
      <c r="D63" s="54">
        <v>0.47</v>
      </c>
      <c r="E63" s="53">
        <v>1.32</v>
      </c>
      <c r="F63" s="54">
        <v>1.6</v>
      </c>
      <c r="G63" s="66"/>
      <c r="H63" s="67">
        <v>0.2</v>
      </c>
      <c r="I63" s="56">
        <v>32406</v>
      </c>
      <c r="J63" s="68">
        <v>21244</v>
      </c>
      <c r="K63" s="55"/>
      <c r="L63" s="55"/>
      <c r="M63" s="58">
        <v>10</v>
      </c>
    </row>
    <row r="64" spans="1:14" ht="6.65" customHeight="1">
      <c r="A64" s="193"/>
      <c r="D64" s="223"/>
      <c r="E64" s="223"/>
      <c r="F64" s="223"/>
      <c r="H64" s="224"/>
      <c r="I64" s="225"/>
      <c r="J64" s="225"/>
      <c r="K64" s="218"/>
      <c r="L64" s="226"/>
      <c r="M64" s="226"/>
    </row>
    <row r="65" spans="2:8">
      <c r="F65" s="223"/>
      <c r="H65" s="223"/>
    </row>
    <row r="66" spans="2:8">
      <c r="B66" s="227" t="s">
        <v>1061</v>
      </c>
      <c r="F66" s="223"/>
    </row>
    <row r="67" spans="2:8">
      <c r="B67" s="227" t="s">
        <v>1062</v>
      </c>
      <c r="F67" s="223"/>
      <c r="H67" s="223"/>
    </row>
    <row r="68" spans="2:8">
      <c r="B68" s="227" t="s">
        <v>1188</v>
      </c>
      <c r="F68" s="223"/>
      <c r="H68" s="223"/>
    </row>
    <row r="69" spans="2:8">
      <c r="B69" s="227" t="s">
        <v>1189</v>
      </c>
      <c r="F69" s="223"/>
      <c r="H69" s="223"/>
    </row>
    <row r="70" spans="2:8">
      <c r="B70" s="227" t="s">
        <v>1190</v>
      </c>
      <c r="F70" s="223"/>
      <c r="H70" s="223"/>
    </row>
    <row r="71" spans="2:8">
      <c r="B71" s="227" t="s">
        <v>1191</v>
      </c>
      <c r="F71" s="223"/>
      <c r="H71" s="223"/>
    </row>
    <row r="72" spans="2:8">
      <c r="B72" s="227" t="s">
        <v>1192</v>
      </c>
      <c r="F72" s="223"/>
      <c r="H72" s="223"/>
    </row>
    <row r="73" spans="2:8" ht="14.5">
      <c r="B73" s="227" t="s">
        <v>1193</v>
      </c>
      <c r="F73" s="69"/>
      <c r="H73" s="223"/>
    </row>
    <row r="74" spans="2:8" ht="14.5">
      <c r="B74" s="227" t="s">
        <v>1194</v>
      </c>
      <c r="F74" s="69"/>
      <c r="H74" s="223"/>
    </row>
    <row r="75" spans="2:8" ht="14.5">
      <c r="B75" s="227" t="s">
        <v>1195</v>
      </c>
      <c r="F75" s="69"/>
      <c r="H75" s="223"/>
    </row>
    <row r="76" spans="2:8">
      <c r="B76" s="227" t="s">
        <v>1196</v>
      </c>
      <c r="F76" s="223"/>
      <c r="H76" s="223"/>
    </row>
    <row r="77" spans="2:8">
      <c r="B77" s="227" t="s">
        <v>1197</v>
      </c>
      <c r="F77" s="223"/>
      <c r="H77" s="223"/>
    </row>
    <row r="78" spans="2:8">
      <c r="B78" s="227" t="s">
        <v>1198</v>
      </c>
      <c r="H78" s="223"/>
    </row>
    <row r="79" spans="2:8">
      <c r="H79" s="223"/>
    </row>
    <row r="80" spans="2:8">
      <c r="H80" s="223"/>
    </row>
    <row r="81" spans="8:8">
      <c r="H81" s="223"/>
    </row>
    <row r="82" spans="8:8">
      <c r="H82" s="223"/>
    </row>
    <row r="83" spans="8:8">
      <c r="H83" s="223"/>
    </row>
    <row r="84" spans="8:8">
      <c r="H84" s="223"/>
    </row>
    <row r="85" spans="8:8">
      <c r="H85" s="223"/>
    </row>
    <row r="86" spans="8:8">
      <c r="H86" s="223"/>
    </row>
    <row r="87" spans="8:8">
      <c r="H87" s="223"/>
    </row>
    <row r="88" spans="8:8">
      <c r="H88" s="223"/>
    </row>
    <row r="89" spans="8:8">
      <c r="H89" s="223"/>
    </row>
  </sheetData>
  <mergeCells count="2">
    <mergeCell ref="D4:F4"/>
    <mergeCell ref="K4:L4"/>
  </mergeCells>
  <hyperlinks>
    <hyperlink ref="B1" location="Efnisyfirlit!A1" display="Efnisyfirlit" xr:uid="{BE9DB120-27E3-4871-9AF0-1A540CC8ACE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C29B-CC1E-48C9-8A8F-8E8F1846700A}">
  <dimension ref="A1:G72"/>
  <sheetViews>
    <sheetView workbookViewId="0">
      <selection activeCell="D1" sqref="D1"/>
    </sheetView>
  </sheetViews>
  <sheetFormatPr defaultRowHeight="14.5"/>
  <cols>
    <col min="1" max="1" width="8.81640625" customWidth="1"/>
    <col min="2" max="2" width="5.81640625" customWidth="1"/>
    <col min="3" max="3" width="5.1796875" hidden="1" customWidth="1"/>
    <col min="4" max="4" width="25.453125" customWidth="1"/>
    <col min="5" max="6" width="15" customWidth="1"/>
    <col min="7" max="7" width="12.81640625" customWidth="1"/>
  </cols>
  <sheetData>
    <row r="1" spans="1:7">
      <c r="D1" s="101" t="s">
        <v>1044</v>
      </c>
    </row>
    <row r="2" spans="1:7" ht="15.5">
      <c r="A2" s="82" t="s">
        <v>1063</v>
      </c>
    </row>
    <row r="4" spans="1:7" ht="15.5">
      <c r="B4" s="78"/>
      <c r="C4" s="78"/>
      <c r="D4" s="78"/>
      <c r="E4" s="79" t="s">
        <v>12</v>
      </c>
      <c r="F4" s="79" t="s">
        <v>12</v>
      </c>
      <c r="G4" s="80" t="s">
        <v>54</v>
      </c>
    </row>
    <row r="5" spans="1:7" ht="15.5">
      <c r="B5" s="78"/>
      <c r="C5" s="81" t="s">
        <v>239</v>
      </c>
      <c r="D5" s="82" t="s">
        <v>324</v>
      </c>
      <c r="E5" s="83" t="s">
        <v>1199</v>
      </c>
      <c r="F5" s="83" t="s">
        <v>1064</v>
      </c>
      <c r="G5" s="80" t="s">
        <v>343</v>
      </c>
    </row>
    <row r="7" spans="1:7">
      <c r="B7" s="6">
        <v>1</v>
      </c>
      <c r="C7" s="44">
        <v>0</v>
      </c>
      <c r="D7" s="6" t="s">
        <v>9</v>
      </c>
      <c r="E7" s="8">
        <v>139875</v>
      </c>
      <c r="F7" s="8">
        <v>135688</v>
      </c>
      <c r="G7" s="130">
        <f t="shared" ref="G7:G70" si="0">(E7/F7)-1</f>
        <v>3.0857555568657435E-2</v>
      </c>
    </row>
    <row r="8" spans="1:7">
      <c r="B8">
        <v>2</v>
      </c>
      <c r="C8">
        <v>1000</v>
      </c>
      <c r="D8" t="s">
        <v>108</v>
      </c>
      <c r="E8" s="9">
        <v>39810</v>
      </c>
      <c r="F8" s="9">
        <v>38998</v>
      </c>
      <c r="G8" s="131">
        <f t="shared" si="0"/>
        <v>2.082158059387651E-2</v>
      </c>
    </row>
    <row r="9" spans="1:7">
      <c r="B9" s="6">
        <v>3</v>
      </c>
      <c r="C9" s="44">
        <v>1400</v>
      </c>
      <c r="D9" s="6" t="s">
        <v>111</v>
      </c>
      <c r="E9" s="8">
        <v>30568</v>
      </c>
      <c r="F9" s="8">
        <v>29763</v>
      </c>
      <c r="G9" s="130">
        <f t="shared" si="0"/>
        <v>2.7047004670228025E-2</v>
      </c>
    </row>
    <row r="10" spans="1:7">
      <c r="B10">
        <v>4</v>
      </c>
      <c r="C10">
        <v>2000</v>
      </c>
      <c r="D10" t="s">
        <v>114</v>
      </c>
      <c r="E10" s="9">
        <v>22059</v>
      </c>
      <c r="F10" s="9">
        <v>20416</v>
      </c>
      <c r="G10" s="131">
        <f t="shared" si="0"/>
        <v>8.0476097178683315E-2</v>
      </c>
    </row>
    <row r="11" spans="1:7">
      <c r="B11" s="6">
        <v>5</v>
      </c>
      <c r="C11" s="44">
        <v>6000</v>
      </c>
      <c r="D11" s="6" t="s">
        <v>1047</v>
      </c>
      <c r="E11" s="8">
        <v>19893</v>
      </c>
      <c r="F11" s="8">
        <v>19642</v>
      </c>
      <c r="G11" s="130">
        <f t="shared" si="0"/>
        <v>1.2778739435902686E-2</v>
      </c>
    </row>
    <row r="12" spans="1:7">
      <c r="B12">
        <v>6</v>
      </c>
      <c r="C12">
        <v>1300</v>
      </c>
      <c r="D12" t="s">
        <v>110</v>
      </c>
      <c r="E12" s="9">
        <v>18891</v>
      </c>
      <c r="F12" s="9">
        <v>18445</v>
      </c>
      <c r="G12" s="131">
        <f t="shared" si="0"/>
        <v>2.4179994578476638E-2</v>
      </c>
    </row>
    <row r="13" spans="1:7">
      <c r="B13" s="6">
        <v>7</v>
      </c>
      <c r="C13" s="44">
        <v>1604</v>
      </c>
      <c r="D13" s="6" t="s">
        <v>112</v>
      </c>
      <c r="E13" s="8">
        <v>13430</v>
      </c>
      <c r="F13" s="8">
        <v>13024</v>
      </c>
      <c r="G13" s="130">
        <f t="shared" si="0"/>
        <v>3.1173218673218761E-2</v>
      </c>
    </row>
    <row r="14" spans="1:7">
      <c r="B14">
        <v>8</v>
      </c>
      <c r="C14">
        <v>8200</v>
      </c>
      <c r="D14" t="s">
        <v>153</v>
      </c>
      <c r="E14" s="9">
        <v>11239</v>
      </c>
      <c r="F14" s="9">
        <v>10834</v>
      </c>
      <c r="G14" s="131">
        <f t="shared" si="0"/>
        <v>3.7382314934465644E-2</v>
      </c>
    </row>
    <row r="15" spans="1:7">
      <c r="B15" s="6">
        <v>9</v>
      </c>
      <c r="C15" s="44">
        <v>3000</v>
      </c>
      <c r="D15" s="6" t="s">
        <v>118</v>
      </c>
      <c r="E15" s="8">
        <v>7997</v>
      </c>
      <c r="F15" s="8">
        <v>7841</v>
      </c>
      <c r="G15" s="130">
        <f t="shared" si="0"/>
        <v>1.9895421502359456E-2</v>
      </c>
    </row>
    <row r="16" spans="1:7">
      <c r="B16">
        <v>10</v>
      </c>
      <c r="C16">
        <v>7300</v>
      </c>
      <c r="D16" t="s">
        <v>148</v>
      </c>
      <c r="E16" s="9">
        <v>5262</v>
      </c>
      <c r="F16" s="9">
        <v>5206</v>
      </c>
      <c r="G16" s="131">
        <f t="shared" si="0"/>
        <v>1.0756819054936528E-2</v>
      </c>
    </row>
    <row r="17" spans="2:7">
      <c r="B17" s="6">
        <v>11</v>
      </c>
      <c r="C17" s="44">
        <v>7400</v>
      </c>
      <c r="D17" s="6" t="s">
        <v>149</v>
      </c>
      <c r="E17" s="8">
        <v>5208</v>
      </c>
      <c r="F17" s="8">
        <v>5057</v>
      </c>
      <c r="G17" s="130">
        <f t="shared" si="0"/>
        <v>2.9859600553687971E-2</v>
      </c>
    </row>
    <row r="18" spans="2:7">
      <c r="B18">
        <v>12</v>
      </c>
      <c r="C18">
        <v>1100</v>
      </c>
      <c r="D18" t="s">
        <v>109</v>
      </c>
      <c r="E18" s="9">
        <v>4674</v>
      </c>
      <c r="F18" s="9">
        <v>4720</v>
      </c>
      <c r="G18" s="131">
        <f t="shared" si="0"/>
        <v>-9.7457627118644474E-3</v>
      </c>
    </row>
    <row r="19" spans="2:7">
      <c r="B19" s="6">
        <v>13</v>
      </c>
      <c r="C19" s="44">
        <v>8000</v>
      </c>
      <c r="D19" s="6" t="s">
        <v>152</v>
      </c>
      <c r="E19" s="8">
        <v>4523</v>
      </c>
      <c r="F19" s="8">
        <v>4414</v>
      </c>
      <c r="G19" s="130">
        <f t="shared" si="0"/>
        <v>2.4694154961486081E-2</v>
      </c>
    </row>
    <row r="20" spans="2:7">
      <c r="B20">
        <v>14</v>
      </c>
      <c r="C20">
        <v>5716</v>
      </c>
      <c r="D20" t="s">
        <v>1156</v>
      </c>
      <c r="E20" s="9">
        <v>4306</v>
      </c>
      <c r="F20" s="9">
        <v>4294</v>
      </c>
      <c r="G20" s="131">
        <f t="shared" si="0"/>
        <v>2.7945971122496083E-3</v>
      </c>
    </row>
    <row r="21" spans="2:7">
      <c r="B21" s="6">
        <v>15</v>
      </c>
      <c r="C21" s="44">
        <v>3609</v>
      </c>
      <c r="D21" s="6" t="s">
        <v>121</v>
      </c>
      <c r="E21" s="8">
        <v>4090</v>
      </c>
      <c r="F21" s="8">
        <v>3868</v>
      </c>
      <c r="G21" s="130">
        <f t="shared" si="0"/>
        <v>5.7394002068252403E-2</v>
      </c>
    </row>
    <row r="22" spans="2:7">
      <c r="B22">
        <v>16</v>
      </c>
      <c r="C22">
        <v>2510</v>
      </c>
      <c r="D22" t="s">
        <v>1200</v>
      </c>
      <c r="E22" s="9">
        <v>3925</v>
      </c>
      <c r="F22" s="9">
        <v>3753</v>
      </c>
      <c r="G22" s="131">
        <f t="shared" si="0"/>
        <v>4.5830002664535074E-2</v>
      </c>
    </row>
    <row r="23" spans="2:7">
      <c r="B23" s="6">
        <v>17</v>
      </c>
      <c r="C23" s="44">
        <v>4200</v>
      </c>
      <c r="D23" s="6" t="s">
        <v>127</v>
      </c>
      <c r="E23" s="8">
        <v>3864</v>
      </c>
      <c r="F23" s="8">
        <v>3840</v>
      </c>
      <c r="G23" s="130">
        <f t="shared" si="0"/>
        <v>6.2500000000000888E-3</v>
      </c>
    </row>
    <row r="24" spans="2:7">
      <c r="B24">
        <v>18</v>
      </c>
      <c r="C24">
        <v>2300</v>
      </c>
      <c r="D24" t="s">
        <v>115</v>
      </c>
      <c r="E24" s="9">
        <v>3669</v>
      </c>
      <c r="F24" s="9">
        <v>3585</v>
      </c>
      <c r="G24" s="131">
        <f t="shared" si="0"/>
        <v>2.3430962343096162E-2</v>
      </c>
    </row>
    <row r="25" spans="2:7">
      <c r="B25" s="6">
        <v>19</v>
      </c>
      <c r="C25" s="44">
        <v>8716</v>
      </c>
      <c r="D25" s="6" t="s">
        <v>161</v>
      </c>
      <c r="E25" s="8">
        <v>3196</v>
      </c>
      <c r="F25" s="8">
        <v>2984</v>
      </c>
      <c r="G25" s="130">
        <f t="shared" si="0"/>
        <v>7.1045576407506639E-2</v>
      </c>
    </row>
    <row r="26" spans="2:7">
      <c r="B26">
        <v>20</v>
      </c>
      <c r="C26">
        <v>6100</v>
      </c>
      <c r="D26" t="s">
        <v>138</v>
      </c>
      <c r="E26" s="9">
        <v>3156</v>
      </c>
      <c r="F26" s="9">
        <v>3041</v>
      </c>
      <c r="G26" s="131">
        <f t="shared" si="0"/>
        <v>3.7816507727721049E-2</v>
      </c>
    </row>
    <row r="27" spans="2:7">
      <c r="B27" s="6">
        <v>21</v>
      </c>
      <c r="C27" s="44">
        <v>8717</v>
      </c>
      <c r="D27" s="6" t="s">
        <v>162</v>
      </c>
      <c r="E27" s="8">
        <v>2573</v>
      </c>
      <c r="F27" s="8">
        <v>2481</v>
      </c>
      <c r="G27" s="130">
        <f t="shared" si="0"/>
        <v>3.7081821846029817E-2</v>
      </c>
    </row>
    <row r="28" spans="2:7">
      <c r="B28">
        <v>22</v>
      </c>
      <c r="C28">
        <v>8401</v>
      </c>
      <c r="D28" t="s">
        <v>154</v>
      </c>
      <c r="E28" s="9">
        <v>2547</v>
      </c>
      <c r="F28" s="9">
        <v>2450</v>
      </c>
      <c r="G28" s="131">
        <f t="shared" si="0"/>
        <v>3.9591836734693908E-2</v>
      </c>
    </row>
    <row r="29" spans="2:7">
      <c r="B29" s="6">
        <v>23</v>
      </c>
      <c r="C29" s="44">
        <v>8613</v>
      </c>
      <c r="D29" s="6" t="s">
        <v>158</v>
      </c>
      <c r="E29" s="8">
        <v>2035</v>
      </c>
      <c r="F29" s="8">
        <v>1971</v>
      </c>
      <c r="G29" s="130">
        <f t="shared" si="0"/>
        <v>3.2470826991374935E-2</v>
      </c>
    </row>
    <row r="30" spans="2:7">
      <c r="B30">
        <v>24</v>
      </c>
      <c r="C30">
        <v>6250</v>
      </c>
      <c r="D30" t="s">
        <v>139</v>
      </c>
      <c r="E30" s="9">
        <v>1977</v>
      </c>
      <c r="F30" s="9">
        <v>1966</v>
      </c>
      <c r="G30" s="131">
        <f t="shared" si="0"/>
        <v>5.5951169888097674E-3</v>
      </c>
    </row>
    <row r="31" spans="2:7">
      <c r="B31" s="6">
        <v>25</v>
      </c>
      <c r="C31" s="44">
        <v>6400</v>
      </c>
      <c r="D31" s="6" t="s">
        <v>140</v>
      </c>
      <c r="E31" s="8">
        <v>1906</v>
      </c>
      <c r="F31" s="8">
        <v>1860</v>
      </c>
      <c r="G31" s="130">
        <f t="shared" si="0"/>
        <v>2.4731182795698858E-2</v>
      </c>
    </row>
    <row r="32" spans="2:7">
      <c r="B32">
        <v>26</v>
      </c>
      <c r="C32">
        <v>8614</v>
      </c>
      <c r="D32" t="s">
        <v>159</v>
      </c>
      <c r="E32" s="9">
        <v>1866</v>
      </c>
      <c r="F32" s="9">
        <v>1810</v>
      </c>
      <c r="G32" s="131">
        <f t="shared" si="0"/>
        <v>3.0939226519337115E-2</v>
      </c>
    </row>
    <row r="33" spans="2:7">
      <c r="B33" s="6">
        <v>27</v>
      </c>
      <c r="C33" s="44">
        <v>3714</v>
      </c>
      <c r="D33" s="6" t="s">
        <v>124</v>
      </c>
      <c r="E33" s="8">
        <v>1678</v>
      </c>
      <c r="F33" s="8">
        <v>1666</v>
      </c>
      <c r="G33" s="130">
        <f t="shared" si="0"/>
        <v>7.2028811524609271E-3</v>
      </c>
    </row>
    <row r="34" spans="2:7">
      <c r="B34">
        <v>28</v>
      </c>
      <c r="C34">
        <v>2506</v>
      </c>
      <c r="D34" t="s">
        <v>116</v>
      </c>
      <c r="E34" s="9">
        <v>1396</v>
      </c>
      <c r="F34" s="9">
        <v>1354</v>
      </c>
      <c r="G34" s="131">
        <f t="shared" si="0"/>
        <v>3.1019202363367748E-2</v>
      </c>
    </row>
    <row r="35" spans="2:7">
      <c r="B35" s="6">
        <v>29</v>
      </c>
      <c r="C35" s="44">
        <v>6613</v>
      </c>
      <c r="D35" s="6" t="s">
        <v>146</v>
      </c>
      <c r="E35" s="8">
        <v>1393</v>
      </c>
      <c r="F35" s="8">
        <v>1350</v>
      </c>
      <c r="G35" s="130">
        <f t="shared" si="0"/>
        <v>3.1851851851851798E-2</v>
      </c>
    </row>
    <row r="36" spans="2:7">
      <c r="B36">
        <v>30</v>
      </c>
      <c r="C36">
        <v>3716</v>
      </c>
      <c r="D36" t="s">
        <v>1154</v>
      </c>
      <c r="E36" s="9">
        <v>1308</v>
      </c>
      <c r="F36" s="9">
        <v>1290</v>
      </c>
      <c r="G36" s="131">
        <f t="shared" si="0"/>
        <v>1.3953488372093092E-2</v>
      </c>
    </row>
    <row r="37" spans="2:7">
      <c r="B37" s="6">
        <v>31</v>
      </c>
      <c r="C37" s="44">
        <v>5613</v>
      </c>
      <c r="D37" s="6" t="s">
        <v>1155</v>
      </c>
      <c r="E37" s="8">
        <v>1295</v>
      </c>
      <c r="F37" s="8">
        <v>1312</v>
      </c>
      <c r="G37" s="130">
        <f t="shared" si="0"/>
        <v>-1.2957317073170715E-2</v>
      </c>
    </row>
    <row r="38" spans="2:7">
      <c r="B38">
        <v>32</v>
      </c>
      <c r="C38">
        <v>8721</v>
      </c>
      <c r="D38" t="s">
        <v>165</v>
      </c>
      <c r="E38" s="9">
        <v>1280</v>
      </c>
      <c r="F38" s="9">
        <v>1164</v>
      </c>
      <c r="G38" s="131">
        <f t="shared" si="0"/>
        <v>9.9656357388316241E-2</v>
      </c>
    </row>
    <row r="39" spans="2:7">
      <c r="B39" s="6">
        <v>33</v>
      </c>
      <c r="C39" s="44">
        <v>5508</v>
      </c>
      <c r="D39" s="6" t="s">
        <v>135</v>
      </c>
      <c r="E39" s="8">
        <v>1258</v>
      </c>
      <c r="F39" s="8">
        <v>1226</v>
      </c>
      <c r="G39" s="130">
        <f t="shared" si="0"/>
        <v>2.610114192495927E-2</v>
      </c>
    </row>
    <row r="40" spans="2:7">
      <c r="B40">
        <v>34</v>
      </c>
      <c r="C40">
        <v>4607</v>
      </c>
      <c r="D40" t="s">
        <v>130</v>
      </c>
      <c r="E40" s="9">
        <v>1182</v>
      </c>
      <c r="F40" s="9">
        <v>1131</v>
      </c>
      <c r="G40" s="131">
        <f t="shared" si="0"/>
        <v>4.5092838196286511E-2</v>
      </c>
    </row>
    <row r="41" spans="2:7">
      <c r="B41" s="6">
        <v>35</v>
      </c>
      <c r="C41" s="44">
        <v>6513</v>
      </c>
      <c r="D41" s="6" t="s">
        <v>141</v>
      </c>
      <c r="E41" s="8">
        <v>1171</v>
      </c>
      <c r="F41" s="8">
        <v>1119</v>
      </c>
      <c r="G41" s="130">
        <f t="shared" si="0"/>
        <v>4.6470062555853398E-2</v>
      </c>
    </row>
    <row r="42" spans="2:7">
      <c r="B42">
        <v>36</v>
      </c>
      <c r="C42">
        <v>4100</v>
      </c>
      <c r="D42" t="s">
        <v>126</v>
      </c>
      <c r="E42" s="9">
        <v>997</v>
      </c>
      <c r="F42" s="9">
        <v>956</v>
      </c>
      <c r="G42" s="131">
        <f t="shared" si="0"/>
        <v>4.2887029288702916E-2</v>
      </c>
    </row>
    <row r="43" spans="2:7">
      <c r="B43" s="6">
        <v>37</v>
      </c>
      <c r="C43" s="44">
        <v>8508</v>
      </c>
      <c r="D43" s="6" t="s">
        <v>155</v>
      </c>
      <c r="E43" s="8">
        <v>877</v>
      </c>
      <c r="F43" s="8">
        <v>814</v>
      </c>
      <c r="G43" s="130">
        <f t="shared" si="0"/>
        <v>7.7395577395577453E-2</v>
      </c>
    </row>
    <row r="44" spans="2:7">
      <c r="B44">
        <v>38</v>
      </c>
      <c r="C44">
        <v>8710</v>
      </c>
      <c r="D44" t="s">
        <v>160</v>
      </c>
      <c r="E44" s="9">
        <v>874</v>
      </c>
      <c r="F44" s="9">
        <v>818</v>
      </c>
      <c r="G44" s="131">
        <f t="shared" si="0"/>
        <v>6.8459657701711585E-2</v>
      </c>
    </row>
    <row r="45" spans="2:7">
      <c r="B45" s="6">
        <v>39</v>
      </c>
      <c r="C45" s="44">
        <v>3709</v>
      </c>
      <c r="D45" s="6" t="s">
        <v>122</v>
      </c>
      <c r="E45" s="8">
        <v>861</v>
      </c>
      <c r="F45" s="8">
        <v>840</v>
      </c>
      <c r="G45" s="130">
        <f t="shared" si="0"/>
        <v>2.4999999999999911E-2</v>
      </c>
    </row>
    <row r="46" spans="2:7">
      <c r="B46">
        <v>40</v>
      </c>
      <c r="C46">
        <v>6515</v>
      </c>
      <c r="D46" t="s">
        <v>142</v>
      </c>
      <c r="E46" s="9">
        <v>780</v>
      </c>
      <c r="F46" s="9">
        <v>704</v>
      </c>
      <c r="G46" s="131">
        <f t="shared" si="0"/>
        <v>0.10795454545454541</v>
      </c>
    </row>
    <row r="47" spans="2:7">
      <c r="B47" s="6">
        <v>41</v>
      </c>
      <c r="C47" s="44">
        <v>3511</v>
      </c>
      <c r="D47" s="6" t="s">
        <v>120</v>
      </c>
      <c r="E47" s="8">
        <v>765</v>
      </c>
      <c r="F47" s="8">
        <v>687</v>
      </c>
      <c r="G47" s="130">
        <f t="shared" si="0"/>
        <v>0.11353711790393017</v>
      </c>
    </row>
    <row r="48" spans="2:7">
      <c r="B48">
        <v>42</v>
      </c>
      <c r="C48">
        <v>8722</v>
      </c>
      <c r="D48" t="s">
        <v>166</v>
      </c>
      <c r="E48" s="9">
        <v>708</v>
      </c>
      <c r="F48" s="9">
        <v>694</v>
      </c>
      <c r="G48" s="131">
        <f t="shared" si="0"/>
        <v>2.0172910662824117E-2</v>
      </c>
    </row>
    <row r="49" spans="2:7">
      <c r="B49" s="6">
        <v>43</v>
      </c>
      <c r="C49" s="44">
        <v>8509</v>
      </c>
      <c r="D49" s="6" t="s">
        <v>156</v>
      </c>
      <c r="E49" s="8">
        <v>680</v>
      </c>
      <c r="F49" s="8">
        <v>641</v>
      </c>
      <c r="G49" s="130">
        <f t="shared" si="0"/>
        <v>6.0842433697347875E-2</v>
      </c>
    </row>
    <row r="50" spans="2:7">
      <c r="B50">
        <v>44</v>
      </c>
      <c r="C50">
        <v>7502</v>
      </c>
      <c r="D50" t="s">
        <v>150</v>
      </c>
      <c r="E50" s="9">
        <v>661</v>
      </c>
      <c r="F50" s="9">
        <v>665</v>
      </c>
      <c r="G50" s="131">
        <f t="shared" si="0"/>
        <v>-6.0150375939849177E-3</v>
      </c>
    </row>
    <row r="51" spans="2:7">
      <c r="B51" s="6">
        <v>45</v>
      </c>
      <c r="C51" s="44">
        <v>3811</v>
      </c>
      <c r="D51" s="6" t="s">
        <v>125</v>
      </c>
      <c r="E51" s="8">
        <v>653</v>
      </c>
      <c r="F51" s="8">
        <v>665</v>
      </c>
      <c r="G51" s="130">
        <f t="shared" si="0"/>
        <v>-1.8045112781954864E-2</v>
      </c>
    </row>
    <row r="52" spans="2:7">
      <c r="B52">
        <v>46</v>
      </c>
      <c r="C52">
        <v>6710</v>
      </c>
      <c r="D52" t="s">
        <v>147</v>
      </c>
      <c r="E52" s="9">
        <v>592</v>
      </c>
      <c r="F52" s="9">
        <v>600</v>
      </c>
      <c r="G52" s="131">
        <f t="shared" si="0"/>
        <v>-1.3333333333333308E-2</v>
      </c>
    </row>
    <row r="53" spans="2:7">
      <c r="B53" s="6">
        <v>47</v>
      </c>
      <c r="C53" s="44">
        <v>8720</v>
      </c>
      <c r="D53" s="6" t="s">
        <v>164</v>
      </c>
      <c r="E53" s="8">
        <v>577</v>
      </c>
      <c r="F53" s="8">
        <v>576</v>
      </c>
      <c r="G53" s="130">
        <f t="shared" si="0"/>
        <v>1.7361111111111605E-3</v>
      </c>
    </row>
    <row r="54" spans="2:7">
      <c r="B54">
        <v>48</v>
      </c>
      <c r="C54">
        <v>8719</v>
      </c>
      <c r="D54" t="s">
        <v>163</v>
      </c>
      <c r="E54" s="9">
        <v>535</v>
      </c>
      <c r="F54" s="9">
        <v>525</v>
      </c>
      <c r="G54" s="131">
        <f t="shared" si="0"/>
        <v>1.904761904761898E-2</v>
      </c>
    </row>
    <row r="55" spans="2:7">
      <c r="B55" s="6">
        <v>49</v>
      </c>
      <c r="C55" s="44">
        <v>6601</v>
      </c>
      <c r="D55" s="6" t="s">
        <v>143</v>
      </c>
      <c r="E55" s="8">
        <v>485</v>
      </c>
      <c r="F55" s="8">
        <v>449</v>
      </c>
      <c r="G55" s="130">
        <f t="shared" si="0"/>
        <v>8.01781737193763E-2</v>
      </c>
    </row>
    <row r="56" spans="2:7">
      <c r="B56">
        <v>50</v>
      </c>
      <c r="C56">
        <v>5609</v>
      </c>
      <c r="D56" t="s">
        <v>136</v>
      </c>
      <c r="E56" s="9">
        <v>484</v>
      </c>
      <c r="F56" s="9">
        <v>483</v>
      </c>
      <c r="G56" s="131">
        <f t="shared" si="0"/>
        <v>2.0703933747412417E-3</v>
      </c>
    </row>
    <row r="57" spans="2:7">
      <c r="B57" s="6">
        <v>51</v>
      </c>
      <c r="C57" s="44">
        <v>4911</v>
      </c>
      <c r="D57" s="6" t="s">
        <v>134</v>
      </c>
      <c r="E57" s="8">
        <v>428</v>
      </c>
      <c r="F57" s="8">
        <v>424</v>
      </c>
      <c r="G57" s="130">
        <f t="shared" si="0"/>
        <v>9.4339622641510523E-3</v>
      </c>
    </row>
    <row r="58" spans="2:7">
      <c r="B58">
        <v>52</v>
      </c>
      <c r="C58">
        <v>6602</v>
      </c>
      <c r="D58" t="s">
        <v>144</v>
      </c>
      <c r="E58" s="9">
        <v>379</v>
      </c>
      <c r="F58" s="9">
        <v>369</v>
      </c>
      <c r="G58" s="131">
        <f t="shared" si="0"/>
        <v>2.7100271002709952E-2</v>
      </c>
    </row>
    <row r="59" spans="2:7">
      <c r="B59" s="6">
        <v>53</v>
      </c>
      <c r="C59" s="44">
        <v>8610</v>
      </c>
      <c r="D59" s="6" t="s">
        <v>157</v>
      </c>
      <c r="E59" s="8">
        <v>295</v>
      </c>
      <c r="F59" s="8">
        <v>261</v>
      </c>
      <c r="G59" s="130">
        <f t="shared" si="0"/>
        <v>0.13026819923371646</v>
      </c>
    </row>
    <row r="60" spans="2:7">
      <c r="B60">
        <v>54</v>
      </c>
      <c r="C60">
        <v>1606</v>
      </c>
      <c r="D60" t="s">
        <v>113</v>
      </c>
      <c r="E60" s="9">
        <v>285</v>
      </c>
      <c r="F60" s="9">
        <v>244</v>
      </c>
      <c r="G60" s="131">
        <f t="shared" si="0"/>
        <v>0.16803278688524581</v>
      </c>
    </row>
    <row r="61" spans="2:7">
      <c r="B61" s="6">
        <v>55</v>
      </c>
      <c r="C61" s="44">
        <v>4604</v>
      </c>
      <c r="D61" s="6" t="s">
        <v>129</v>
      </c>
      <c r="E61" s="8">
        <v>268</v>
      </c>
      <c r="F61" s="8">
        <v>255</v>
      </c>
      <c r="G61" s="130">
        <f t="shared" si="0"/>
        <v>5.0980392156862786E-2</v>
      </c>
    </row>
    <row r="62" spans="2:7">
      <c r="B62">
        <v>56</v>
      </c>
      <c r="C62">
        <v>4502</v>
      </c>
      <c r="D62" t="s">
        <v>128</v>
      </c>
      <c r="E62" s="9">
        <v>242</v>
      </c>
      <c r="F62" s="9">
        <v>233</v>
      </c>
      <c r="G62" s="131">
        <f t="shared" si="0"/>
        <v>3.8626609442059978E-2</v>
      </c>
    </row>
    <row r="63" spans="2:7">
      <c r="B63" s="6">
        <v>57</v>
      </c>
      <c r="C63" s="44">
        <v>4803</v>
      </c>
      <c r="D63" s="6" t="s">
        <v>131</v>
      </c>
      <c r="E63" s="8">
        <v>235</v>
      </c>
      <c r="F63" s="8">
        <v>215</v>
      </c>
      <c r="G63" s="130">
        <f t="shared" si="0"/>
        <v>9.3023255813953432E-2</v>
      </c>
    </row>
    <row r="64" spans="2:7">
      <c r="B64">
        <v>58</v>
      </c>
      <c r="C64">
        <v>4902</v>
      </c>
      <c r="D64" t="s">
        <v>133</v>
      </c>
      <c r="E64" s="9">
        <v>116</v>
      </c>
      <c r="F64" s="9">
        <v>109</v>
      </c>
      <c r="G64" s="131">
        <f t="shared" si="0"/>
        <v>6.4220183486238591E-2</v>
      </c>
    </row>
    <row r="65" spans="2:7">
      <c r="B65" s="6">
        <v>59</v>
      </c>
      <c r="C65" s="44">
        <v>3713</v>
      </c>
      <c r="D65" s="6" t="s">
        <v>123</v>
      </c>
      <c r="E65" s="8">
        <v>114</v>
      </c>
      <c r="F65" s="8">
        <v>102</v>
      </c>
      <c r="G65" s="130">
        <f t="shared" si="0"/>
        <v>0.11764705882352944</v>
      </c>
    </row>
    <row r="66" spans="2:7">
      <c r="B66">
        <v>60</v>
      </c>
      <c r="C66">
        <v>7505</v>
      </c>
      <c r="D66" t="s">
        <v>151</v>
      </c>
      <c r="E66" s="9">
        <v>96</v>
      </c>
      <c r="F66" s="9">
        <v>103</v>
      </c>
      <c r="G66" s="131">
        <f t="shared" si="0"/>
        <v>-6.7961165048543659E-2</v>
      </c>
    </row>
    <row r="67" spans="2:7">
      <c r="B67" s="6">
        <v>61</v>
      </c>
      <c r="C67" s="44">
        <v>5611</v>
      </c>
      <c r="D67" s="6" t="s">
        <v>137</v>
      </c>
      <c r="E67" s="8">
        <v>89</v>
      </c>
      <c r="F67" s="8">
        <v>90</v>
      </c>
      <c r="G67" s="130">
        <f t="shared" si="0"/>
        <v>-1.1111111111111072E-2</v>
      </c>
    </row>
    <row r="68" spans="2:7">
      <c r="B68">
        <v>62</v>
      </c>
      <c r="C68">
        <v>3506</v>
      </c>
      <c r="D68" t="s">
        <v>119</v>
      </c>
      <c r="E68" s="9">
        <v>75</v>
      </c>
      <c r="F68" s="9">
        <v>60</v>
      </c>
      <c r="G68" s="131">
        <f t="shared" si="0"/>
        <v>0.25</v>
      </c>
    </row>
    <row r="69" spans="2:7">
      <c r="B69" s="6">
        <v>63</v>
      </c>
      <c r="C69" s="44">
        <v>6611</v>
      </c>
      <c r="D69" s="6" t="s">
        <v>145</v>
      </c>
      <c r="E69" s="8">
        <v>60</v>
      </c>
      <c r="F69" s="8">
        <v>61</v>
      </c>
      <c r="G69" s="130">
        <f t="shared" si="0"/>
        <v>-1.6393442622950838E-2</v>
      </c>
    </row>
    <row r="70" spans="2:7">
      <c r="B70">
        <v>64</v>
      </c>
      <c r="C70">
        <v>4901</v>
      </c>
      <c r="D70" t="s">
        <v>132</v>
      </c>
      <c r="E70" s="9">
        <v>47</v>
      </c>
      <c r="F70" s="9">
        <v>42</v>
      </c>
      <c r="G70" s="131">
        <f t="shared" si="0"/>
        <v>0.11904761904761907</v>
      </c>
    </row>
    <row r="71" spans="2:7">
      <c r="E71" s="9"/>
      <c r="F71" s="9"/>
      <c r="G71" s="131"/>
    </row>
    <row r="72" spans="2:7">
      <c r="E72" s="14">
        <f>SUM(E7:E70)</f>
        <v>387758</v>
      </c>
      <c r="F72" s="14">
        <f>SUM(F7:F70)</f>
        <v>376248</v>
      </c>
      <c r="G72" s="132">
        <f t="shared" ref="G72" si="1">(E72/F72)-1</f>
        <v>3.0591524739001841E-2</v>
      </c>
    </row>
  </sheetData>
  <hyperlinks>
    <hyperlink ref="D1" location="Efnisyfirlit!A1" display="Efnisyfirlit" xr:uid="{FC60233B-8260-4659-8648-4363134D1C67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C331-8F45-434B-A066-C174B7F03A58}">
  <dimension ref="A1:DZ88"/>
  <sheetViews>
    <sheetView topLeftCell="B1" workbookViewId="0">
      <selection activeCell="B1" sqref="B1"/>
    </sheetView>
  </sheetViews>
  <sheetFormatPr defaultRowHeight="14.5"/>
  <cols>
    <col min="1" max="1" width="0" hidden="1" customWidth="1"/>
    <col min="2" max="2" width="21.54296875" customWidth="1"/>
    <col min="3" max="3" width="6" customWidth="1"/>
    <col min="4" max="4" width="4.6328125" customWidth="1"/>
    <col min="5" max="5" width="6.90625" customWidth="1"/>
    <col min="6" max="6" width="4.453125" customWidth="1"/>
    <col min="7" max="7" width="7.453125" customWidth="1"/>
    <col min="8" max="8" width="5.36328125" customWidth="1"/>
    <col min="9" max="9" width="7.54296875" customWidth="1"/>
    <col min="10" max="10" width="5.6328125" customWidth="1"/>
    <col min="11" max="11" width="8" customWidth="1"/>
    <col min="12" max="12" width="5.54296875" customWidth="1"/>
    <col min="13" max="13" width="7.54296875" customWidth="1"/>
    <col min="14" max="14" width="5.453125" customWidth="1"/>
    <col min="15" max="15" width="6.90625" customWidth="1"/>
    <col min="16" max="16" width="5.36328125" customWidth="1"/>
    <col min="17" max="17" width="8" customWidth="1"/>
    <col min="18" max="19" width="6.6328125" customWidth="1"/>
    <col min="20" max="130" width="0" hidden="1" customWidth="1"/>
  </cols>
  <sheetData>
    <row r="1" spans="1:130">
      <c r="B1" s="101" t="s">
        <v>1044</v>
      </c>
    </row>
    <row r="2" spans="1:130" ht="15.5">
      <c r="B2" s="82" t="s">
        <v>344</v>
      </c>
    </row>
    <row r="3" spans="1:130">
      <c r="B3" s="228" t="s">
        <v>1199</v>
      </c>
    </row>
    <row r="5" spans="1:130">
      <c r="B5" s="167"/>
      <c r="C5" s="167"/>
      <c r="D5" s="229" t="s">
        <v>345</v>
      </c>
      <c r="E5" s="167"/>
      <c r="F5" s="229" t="s">
        <v>345</v>
      </c>
      <c r="G5" s="229"/>
      <c r="H5" s="229" t="s">
        <v>345</v>
      </c>
      <c r="I5" s="167"/>
      <c r="J5" s="229" t="s">
        <v>345</v>
      </c>
      <c r="K5" s="167"/>
      <c r="L5" s="229" t="s">
        <v>345</v>
      </c>
      <c r="M5" s="167"/>
      <c r="N5" s="229" t="s">
        <v>345</v>
      </c>
      <c r="O5" s="167"/>
      <c r="P5" s="229" t="s">
        <v>345</v>
      </c>
      <c r="Q5" s="167"/>
      <c r="T5" t="s">
        <v>355</v>
      </c>
    </row>
    <row r="6" spans="1:130" ht="15" thickBot="1">
      <c r="B6" s="230"/>
      <c r="C6" s="231" t="s">
        <v>346</v>
      </c>
      <c r="D6" s="231" t="s">
        <v>347</v>
      </c>
      <c r="E6" s="231" t="s">
        <v>348</v>
      </c>
      <c r="F6" s="231" t="s">
        <v>349</v>
      </c>
      <c r="G6" s="231" t="s">
        <v>350</v>
      </c>
      <c r="H6" s="231" t="s">
        <v>347</v>
      </c>
      <c r="I6" s="231" t="s">
        <v>351</v>
      </c>
      <c r="J6" s="231" t="s">
        <v>347</v>
      </c>
      <c r="K6" s="231" t="s">
        <v>352</v>
      </c>
      <c r="L6" s="231" t="s">
        <v>347</v>
      </c>
      <c r="M6" s="231" t="s">
        <v>353</v>
      </c>
      <c r="N6" s="231" t="s">
        <v>347</v>
      </c>
      <c r="O6" s="230" t="s">
        <v>354</v>
      </c>
      <c r="P6" s="231" t="s">
        <v>347</v>
      </c>
      <c r="Q6" s="230" t="s">
        <v>107</v>
      </c>
      <c r="T6" t="s">
        <v>355</v>
      </c>
      <c r="U6" t="s">
        <v>356</v>
      </c>
      <c r="V6" t="s">
        <v>357</v>
      </c>
      <c r="W6" t="s">
        <v>358</v>
      </c>
      <c r="X6" t="s">
        <v>359</v>
      </c>
      <c r="Y6" t="s">
        <v>360</v>
      </c>
      <c r="Z6" t="s">
        <v>361</v>
      </c>
      <c r="AA6" t="s">
        <v>362</v>
      </c>
      <c r="AB6" t="s">
        <v>363</v>
      </c>
      <c r="AC6" t="s">
        <v>364</v>
      </c>
      <c r="AD6" t="s">
        <v>365</v>
      </c>
      <c r="AE6" t="s">
        <v>366</v>
      </c>
      <c r="AF6" t="s">
        <v>367</v>
      </c>
      <c r="AG6" t="s">
        <v>368</v>
      </c>
      <c r="AH6" t="s">
        <v>369</v>
      </c>
      <c r="AI6" t="s">
        <v>370</v>
      </c>
      <c r="AJ6" t="s">
        <v>371</v>
      </c>
      <c r="AK6" t="s">
        <v>372</v>
      </c>
      <c r="AL6" t="s">
        <v>373</v>
      </c>
      <c r="AM6" t="s">
        <v>374</v>
      </c>
      <c r="AN6" t="s">
        <v>375</v>
      </c>
      <c r="AO6" t="s">
        <v>376</v>
      </c>
      <c r="AP6" t="s">
        <v>377</v>
      </c>
      <c r="AQ6" t="s">
        <v>378</v>
      </c>
      <c r="AR6" t="s">
        <v>379</v>
      </c>
      <c r="AS6" t="s">
        <v>380</v>
      </c>
      <c r="AT6" t="s">
        <v>381</v>
      </c>
      <c r="AU6" t="s">
        <v>382</v>
      </c>
      <c r="AV6" t="s">
        <v>383</v>
      </c>
      <c r="AW6" t="s">
        <v>384</v>
      </c>
      <c r="AX6" t="s">
        <v>385</v>
      </c>
      <c r="AY6" t="s">
        <v>386</v>
      </c>
      <c r="AZ6" t="s">
        <v>387</v>
      </c>
      <c r="BA6" t="s">
        <v>388</v>
      </c>
      <c r="BB6" t="s">
        <v>389</v>
      </c>
      <c r="BC6" t="s">
        <v>390</v>
      </c>
      <c r="BD6" t="s">
        <v>391</v>
      </c>
      <c r="BE6" t="s">
        <v>392</v>
      </c>
      <c r="BF6" t="s">
        <v>393</v>
      </c>
      <c r="BG6" t="s">
        <v>394</v>
      </c>
      <c r="BH6" t="s">
        <v>395</v>
      </c>
      <c r="BI6" t="s">
        <v>396</v>
      </c>
      <c r="BJ6" t="s">
        <v>397</v>
      </c>
      <c r="BK6" t="s">
        <v>398</v>
      </c>
      <c r="BL6" t="s">
        <v>399</v>
      </c>
      <c r="BM6" t="s">
        <v>400</v>
      </c>
      <c r="BN6" t="s">
        <v>401</v>
      </c>
      <c r="BO6" t="s">
        <v>402</v>
      </c>
      <c r="BP6" t="s">
        <v>403</v>
      </c>
      <c r="BQ6" t="s">
        <v>404</v>
      </c>
      <c r="BR6" t="s">
        <v>405</v>
      </c>
      <c r="BS6" t="s">
        <v>406</v>
      </c>
      <c r="BT6" t="s">
        <v>407</v>
      </c>
      <c r="BU6" t="s">
        <v>408</v>
      </c>
      <c r="BV6" t="s">
        <v>409</v>
      </c>
      <c r="BW6" t="s">
        <v>410</v>
      </c>
      <c r="BX6" t="s">
        <v>411</v>
      </c>
      <c r="BY6" t="s">
        <v>412</v>
      </c>
      <c r="BZ6" t="s">
        <v>413</v>
      </c>
      <c r="CA6" t="s">
        <v>414</v>
      </c>
      <c r="CB6" t="s">
        <v>415</v>
      </c>
      <c r="CC6" t="s">
        <v>416</v>
      </c>
      <c r="CD6" t="s">
        <v>417</v>
      </c>
      <c r="CE6" t="s">
        <v>418</v>
      </c>
      <c r="CF6" t="s">
        <v>419</v>
      </c>
      <c r="CG6" t="s">
        <v>420</v>
      </c>
      <c r="CH6" t="s">
        <v>421</v>
      </c>
      <c r="CI6" t="s">
        <v>422</v>
      </c>
      <c r="CJ6" t="s">
        <v>423</v>
      </c>
      <c r="CK6" t="s">
        <v>424</v>
      </c>
      <c r="CL6" t="s">
        <v>425</v>
      </c>
      <c r="CM6" t="s">
        <v>426</v>
      </c>
      <c r="CN6" t="s">
        <v>427</v>
      </c>
      <c r="CO6" t="s">
        <v>428</v>
      </c>
      <c r="CP6" t="s">
        <v>429</v>
      </c>
      <c r="CQ6" t="s">
        <v>430</v>
      </c>
      <c r="CR6" t="s">
        <v>431</v>
      </c>
      <c r="CS6" t="s">
        <v>432</v>
      </c>
      <c r="CT6" t="s">
        <v>433</v>
      </c>
      <c r="CU6" t="s">
        <v>434</v>
      </c>
      <c r="CV6" t="s">
        <v>435</v>
      </c>
      <c r="CW6" t="s">
        <v>436</v>
      </c>
      <c r="CX6" t="s">
        <v>437</v>
      </c>
      <c r="CY6" t="s">
        <v>438</v>
      </c>
      <c r="CZ6" t="s">
        <v>439</v>
      </c>
      <c r="DA6" t="s">
        <v>440</v>
      </c>
      <c r="DB6" t="s">
        <v>441</v>
      </c>
      <c r="DC6" t="s">
        <v>442</v>
      </c>
      <c r="DD6" t="s">
        <v>443</v>
      </c>
      <c r="DE6" t="s">
        <v>444</v>
      </c>
      <c r="DF6" t="s">
        <v>445</v>
      </c>
      <c r="DG6" t="s">
        <v>446</v>
      </c>
      <c r="DH6" t="s">
        <v>447</v>
      </c>
      <c r="DI6" t="s">
        <v>448</v>
      </c>
      <c r="DJ6" t="s">
        <v>449</v>
      </c>
      <c r="DK6" t="s">
        <v>450</v>
      </c>
      <c r="DL6" t="s">
        <v>451</v>
      </c>
      <c r="DM6" t="s">
        <v>452</v>
      </c>
      <c r="DN6" t="s">
        <v>453</v>
      </c>
      <c r="DO6" t="s">
        <v>454</v>
      </c>
      <c r="DP6" t="s">
        <v>455</v>
      </c>
      <c r="DQ6" t="s">
        <v>456</v>
      </c>
      <c r="DR6" t="s">
        <v>457</v>
      </c>
      <c r="DS6" t="s">
        <v>458</v>
      </c>
      <c r="DT6" t="s">
        <v>459</v>
      </c>
      <c r="DU6" t="s">
        <v>460</v>
      </c>
      <c r="DV6" t="s">
        <v>461</v>
      </c>
      <c r="DW6" t="s">
        <v>462</v>
      </c>
      <c r="DX6" t="s">
        <v>463</v>
      </c>
      <c r="DY6" t="s">
        <v>464</v>
      </c>
      <c r="DZ6" t="s">
        <v>465</v>
      </c>
    </row>
    <row r="7" spans="1:130" ht="15" thickTop="1">
      <c r="T7">
        <v>387758</v>
      </c>
      <c r="U7">
        <v>4421</v>
      </c>
      <c r="V7">
        <v>4962</v>
      </c>
      <c r="W7">
        <v>4628</v>
      </c>
      <c r="X7">
        <v>4624</v>
      </c>
      <c r="Y7">
        <v>4404</v>
      </c>
      <c r="Z7">
        <v>4334</v>
      </c>
      <c r="AA7">
        <v>4337</v>
      </c>
      <c r="AB7">
        <v>4451</v>
      </c>
      <c r="AC7">
        <v>4655</v>
      </c>
      <c r="AD7">
        <v>4625</v>
      </c>
      <c r="AE7">
        <v>4867</v>
      </c>
      <c r="AF7">
        <v>4819</v>
      </c>
      <c r="AG7">
        <v>5145</v>
      </c>
      <c r="AH7">
        <v>5196</v>
      </c>
      <c r="AI7">
        <v>5039</v>
      </c>
      <c r="AJ7">
        <v>4832</v>
      </c>
      <c r="AK7">
        <v>4730</v>
      </c>
      <c r="AL7">
        <v>4650</v>
      </c>
      <c r="AM7">
        <v>4795</v>
      </c>
      <c r="AN7">
        <v>4782</v>
      </c>
      <c r="AO7">
        <v>4902</v>
      </c>
      <c r="AP7">
        <v>5053</v>
      </c>
      <c r="AQ7">
        <v>5448</v>
      </c>
      <c r="AR7">
        <v>5419</v>
      </c>
      <c r="AS7">
        <v>5690</v>
      </c>
      <c r="AT7">
        <v>5908</v>
      </c>
      <c r="AU7">
        <v>6101</v>
      </c>
      <c r="AV7">
        <v>6080</v>
      </c>
      <c r="AW7">
        <v>6486</v>
      </c>
      <c r="AX7">
        <v>6716</v>
      </c>
      <c r="AY7">
        <v>6570</v>
      </c>
      <c r="AZ7">
        <v>6445</v>
      </c>
      <c r="BA7">
        <v>6695</v>
      </c>
      <c r="BB7">
        <v>6245</v>
      </c>
      <c r="BC7">
        <v>6220</v>
      </c>
      <c r="BD7">
        <v>5660</v>
      </c>
      <c r="BE7">
        <v>5415</v>
      </c>
      <c r="BF7">
        <v>5393</v>
      </c>
      <c r="BG7">
        <v>5506</v>
      </c>
      <c r="BH7">
        <v>5513</v>
      </c>
      <c r="BI7">
        <v>5488</v>
      </c>
      <c r="BJ7">
        <v>5355</v>
      </c>
      <c r="BK7">
        <v>5533</v>
      </c>
      <c r="BL7">
        <v>5398</v>
      </c>
      <c r="BM7">
        <v>4975</v>
      </c>
      <c r="BN7">
        <v>4785</v>
      </c>
      <c r="BO7">
        <v>4942</v>
      </c>
      <c r="BP7">
        <v>4923</v>
      </c>
      <c r="BQ7">
        <v>4739</v>
      </c>
      <c r="BR7">
        <v>5045</v>
      </c>
      <c r="BS7">
        <v>5033</v>
      </c>
      <c r="BT7">
        <v>4546</v>
      </c>
      <c r="BU7">
        <v>4311</v>
      </c>
      <c r="BV7">
        <v>4395</v>
      </c>
      <c r="BW7">
        <v>4321</v>
      </c>
      <c r="BX7">
        <v>4422</v>
      </c>
      <c r="BY7">
        <v>4643</v>
      </c>
      <c r="BZ7">
        <v>4534</v>
      </c>
      <c r="CA7">
        <v>4521</v>
      </c>
      <c r="CB7">
        <v>4509</v>
      </c>
      <c r="CC7">
        <v>4388</v>
      </c>
      <c r="CD7">
        <v>4160</v>
      </c>
      <c r="CE7">
        <v>4331</v>
      </c>
      <c r="CF7">
        <v>4322</v>
      </c>
      <c r="CG7">
        <v>4086</v>
      </c>
      <c r="CH7">
        <v>4056</v>
      </c>
      <c r="CI7">
        <v>3885</v>
      </c>
      <c r="CJ7">
        <v>3722</v>
      </c>
      <c r="CK7">
        <v>3542</v>
      </c>
      <c r="CL7">
        <v>3494</v>
      </c>
      <c r="CM7">
        <v>3229</v>
      </c>
      <c r="CN7">
        <v>3134</v>
      </c>
      <c r="CO7">
        <v>3082</v>
      </c>
      <c r="CP7">
        <v>2894</v>
      </c>
      <c r="CQ7">
        <v>2784</v>
      </c>
      <c r="CR7">
        <v>2591</v>
      </c>
      <c r="CS7">
        <v>2352</v>
      </c>
      <c r="CT7">
        <v>2266</v>
      </c>
      <c r="CU7">
        <v>2031</v>
      </c>
      <c r="CV7">
        <v>1857</v>
      </c>
      <c r="CW7">
        <v>1717</v>
      </c>
      <c r="CX7">
        <v>1453</v>
      </c>
      <c r="CY7">
        <v>1310</v>
      </c>
      <c r="CZ7">
        <v>1196</v>
      </c>
      <c r="DA7">
        <v>1054</v>
      </c>
      <c r="DB7">
        <v>1018</v>
      </c>
      <c r="DC7">
        <v>944</v>
      </c>
      <c r="DD7">
        <v>799</v>
      </c>
      <c r="DE7">
        <v>727</v>
      </c>
      <c r="DF7">
        <v>637</v>
      </c>
      <c r="DG7">
        <v>534</v>
      </c>
      <c r="DH7">
        <v>484</v>
      </c>
      <c r="DI7">
        <v>446</v>
      </c>
      <c r="DJ7">
        <v>329</v>
      </c>
      <c r="DK7">
        <v>234</v>
      </c>
      <c r="DL7">
        <v>167</v>
      </c>
      <c r="DM7">
        <v>125</v>
      </c>
      <c r="DN7">
        <v>72</v>
      </c>
      <c r="DO7">
        <v>57</v>
      </c>
      <c r="DP7">
        <v>23</v>
      </c>
      <c r="DQ7">
        <v>28</v>
      </c>
      <c r="DR7">
        <v>7</v>
      </c>
      <c r="DS7">
        <v>4</v>
      </c>
      <c r="DT7">
        <v>2</v>
      </c>
      <c r="DU7">
        <v>5</v>
      </c>
      <c r="DV7">
        <v>1</v>
      </c>
      <c r="DW7">
        <v>0</v>
      </c>
      <c r="DX7">
        <v>0</v>
      </c>
      <c r="DY7">
        <v>0</v>
      </c>
      <c r="DZ7">
        <v>0</v>
      </c>
    </row>
    <row r="8" spans="1:130">
      <c r="A8" s="6">
        <v>0</v>
      </c>
      <c r="B8" s="6" t="s">
        <v>9</v>
      </c>
      <c r="C8" s="8">
        <f>U8</f>
        <v>1575</v>
      </c>
      <c r="D8" s="133">
        <f>(C8/Q8)*100</f>
        <v>1.1260053619302948</v>
      </c>
      <c r="E8" s="8">
        <f>SUM(V8:Z8)</f>
        <v>7762</v>
      </c>
      <c r="F8" s="133">
        <f>(E8/Q8)*100</f>
        <v>5.5492403932082217</v>
      </c>
      <c r="G8" s="8">
        <f>SUM(AA8:AJ8)</f>
        <v>15843</v>
      </c>
      <c r="H8" s="133">
        <f>(G8/Q8)*100</f>
        <v>11.326541554959785</v>
      </c>
      <c r="I8" s="8">
        <f>SUM(AK8:AT8)</f>
        <v>18367</v>
      </c>
      <c r="J8" s="133">
        <f>(I8/Q8)*100</f>
        <v>13.131009830205539</v>
      </c>
      <c r="K8" s="8">
        <f>SUM(AU8:CI8)</f>
        <v>79220</v>
      </c>
      <c r="L8" s="133">
        <f>(K8/Q8)*100</f>
        <v>56.636282394995533</v>
      </c>
      <c r="M8" s="8">
        <f>SUM(CJ8:CV8)</f>
        <v>12347</v>
      </c>
      <c r="N8" s="133">
        <f>(M8/Q8)*100</f>
        <v>8.8271671134941911</v>
      </c>
      <c r="O8" s="8">
        <f>SUM(CW8:DZ8)</f>
        <v>4761</v>
      </c>
      <c r="P8" s="133">
        <f>(O8/Q8)*100</f>
        <v>3.4037533512064346</v>
      </c>
      <c r="Q8" s="8">
        <f>C8+E8+G8+I8+K8+M8+O8</f>
        <v>139875</v>
      </c>
      <c r="T8">
        <v>139875</v>
      </c>
      <c r="U8">
        <v>1575</v>
      </c>
      <c r="V8">
        <v>1696</v>
      </c>
      <c r="W8">
        <v>1542</v>
      </c>
      <c r="X8">
        <v>1630</v>
      </c>
      <c r="Y8">
        <v>1482</v>
      </c>
      <c r="Z8">
        <v>1412</v>
      </c>
      <c r="AA8">
        <v>1443</v>
      </c>
      <c r="AB8">
        <v>1462</v>
      </c>
      <c r="AC8">
        <v>1517</v>
      </c>
      <c r="AD8">
        <v>1580</v>
      </c>
      <c r="AE8">
        <v>1566</v>
      </c>
      <c r="AF8">
        <v>1598</v>
      </c>
      <c r="AG8">
        <v>1686</v>
      </c>
      <c r="AH8">
        <v>1710</v>
      </c>
      <c r="AI8">
        <v>1665</v>
      </c>
      <c r="AJ8">
        <v>1616</v>
      </c>
      <c r="AK8">
        <v>1524</v>
      </c>
      <c r="AL8">
        <v>1588</v>
      </c>
      <c r="AM8">
        <v>1545</v>
      </c>
      <c r="AN8">
        <v>1575</v>
      </c>
      <c r="AO8">
        <v>1717</v>
      </c>
      <c r="AP8">
        <v>1806</v>
      </c>
      <c r="AQ8">
        <v>1992</v>
      </c>
      <c r="AR8">
        <v>2128</v>
      </c>
      <c r="AS8">
        <v>2152</v>
      </c>
      <c r="AT8">
        <v>2340</v>
      </c>
      <c r="AU8">
        <v>2493</v>
      </c>
      <c r="AV8">
        <v>2449</v>
      </c>
      <c r="AW8">
        <v>2626</v>
      </c>
      <c r="AX8">
        <v>2820</v>
      </c>
      <c r="AY8">
        <v>2776</v>
      </c>
      <c r="AZ8">
        <v>2629</v>
      </c>
      <c r="BA8">
        <v>2749</v>
      </c>
      <c r="BB8">
        <v>2505</v>
      </c>
      <c r="BC8">
        <v>2473</v>
      </c>
      <c r="BD8">
        <v>2287</v>
      </c>
      <c r="BE8">
        <v>2105</v>
      </c>
      <c r="BF8">
        <v>2077</v>
      </c>
      <c r="BG8">
        <v>2121</v>
      </c>
      <c r="BH8">
        <v>2062</v>
      </c>
      <c r="BI8">
        <v>2107</v>
      </c>
      <c r="BJ8">
        <v>2064</v>
      </c>
      <c r="BK8">
        <v>2160</v>
      </c>
      <c r="BL8">
        <v>2007</v>
      </c>
      <c r="BM8">
        <v>1788</v>
      </c>
      <c r="BN8">
        <v>1846</v>
      </c>
      <c r="BO8">
        <v>1846</v>
      </c>
      <c r="BP8">
        <v>1813</v>
      </c>
      <c r="BQ8">
        <v>1700</v>
      </c>
      <c r="BR8">
        <v>1778</v>
      </c>
      <c r="BS8">
        <v>1774</v>
      </c>
      <c r="BT8">
        <v>1624</v>
      </c>
      <c r="BU8">
        <v>1536</v>
      </c>
      <c r="BV8">
        <v>1543</v>
      </c>
      <c r="BW8">
        <v>1495</v>
      </c>
      <c r="BX8">
        <v>1587</v>
      </c>
      <c r="BY8">
        <v>1627</v>
      </c>
      <c r="BZ8">
        <v>1598</v>
      </c>
      <c r="CA8">
        <v>1543</v>
      </c>
      <c r="CB8">
        <v>1563</v>
      </c>
      <c r="CC8">
        <v>1493</v>
      </c>
      <c r="CD8">
        <v>1474</v>
      </c>
      <c r="CE8">
        <v>1489</v>
      </c>
      <c r="CF8">
        <v>1467</v>
      </c>
      <c r="CG8">
        <v>1426</v>
      </c>
      <c r="CH8">
        <v>1360</v>
      </c>
      <c r="CI8">
        <v>1340</v>
      </c>
      <c r="CJ8">
        <v>1228</v>
      </c>
      <c r="CK8">
        <v>1182</v>
      </c>
      <c r="CL8">
        <v>1190</v>
      </c>
      <c r="CM8">
        <v>1112</v>
      </c>
      <c r="CN8">
        <v>1077</v>
      </c>
      <c r="CO8">
        <v>1033</v>
      </c>
      <c r="CP8">
        <v>954</v>
      </c>
      <c r="CQ8">
        <v>933</v>
      </c>
      <c r="CR8">
        <v>891</v>
      </c>
      <c r="CS8">
        <v>777</v>
      </c>
      <c r="CT8">
        <v>699</v>
      </c>
      <c r="CU8">
        <v>674</v>
      </c>
      <c r="CV8">
        <v>597</v>
      </c>
      <c r="CW8">
        <v>596</v>
      </c>
      <c r="CX8">
        <v>477</v>
      </c>
      <c r="CY8">
        <v>433</v>
      </c>
      <c r="CZ8">
        <v>433</v>
      </c>
      <c r="DA8">
        <v>344</v>
      </c>
      <c r="DB8">
        <v>334</v>
      </c>
      <c r="DC8">
        <v>312</v>
      </c>
      <c r="DD8">
        <v>296</v>
      </c>
      <c r="DE8">
        <v>267</v>
      </c>
      <c r="DF8">
        <v>239</v>
      </c>
      <c r="DG8">
        <v>202</v>
      </c>
      <c r="DH8">
        <v>167</v>
      </c>
      <c r="DI8">
        <v>184</v>
      </c>
      <c r="DJ8">
        <v>147</v>
      </c>
      <c r="DK8">
        <v>102</v>
      </c>
      <c r="DL8">
        <v>73</v>
      </c>
      <c r="DM8">
        <v>61</v>
      </c>
      <c r="DN8">
        <v>34</v>
      </c>
      <c r="DO8">
        <v>25</v>
      </c>
      <c r="DP8">
        <v>10</v>
      </c>
      <c r="DQ8">
        <v>14</v>
      </c>
      <c r="DR8">
        <v>3</v>
      </c>
      <c r="DS8">
        <v>3</v>
      </c>
      <c r="DT8">
        <v>2</v>
      </c>
      <c r="DU8">
        <v>2</v>
      </c>
      <c r="DV8">
        <v>1</v>
      </c>
      <c r="DW8">
        <v>0</v>
      </c>
      <c r="DX8">
        <v>0</v>
      </c>
      <c r="DY8">
        <v>0</v>
      </c>
      <c r="DZ8">
        <v>0</v>
      </c>
    </row>
    <row r="9" spans="1:130">
      <c r="A9">
        <v>1000</v>
      </c>
      <c r="B9" t="s">
        <v>108</v>
      </c>
      <c r="C9" s="9">
        <f t="shared" ref="C9:C85" si="0">U9</f>
        <v>454</v>
      </c>
      <c r="D9" s="134">
        <f t="shared" ref="D9:D72" si="1">(C9/Q9)*100</f>
        <v>1.1404169806581261</v>
      </c>
      <c r="E9" s="9">
        <f t="shared" ref="E9:E85" si="2">SUM(V9:Z9)</f>
        <v>2435</v>
      </c>
      <c r="F9" s="134">
        <f t="shared" ref="F9:F72" si="3">(E9/Q9)*100</f>
        <v>6.1165536297412713</v>
      </c>
      <c r="G9" s="9">
        <f t="shared" ref="G9:G85" si="4">SUM(AA9:AJ9)</f>
        <v>5150</v>
      </c>
      <c r="H9" s="134">
        <f t="shared" ref="H9:H72" si="5">(G9/Q9)*100</f>
        <v>12.936448128610904</v>
      </c>
      <c r="I9" s="9">
        <f t="shared" ref="I9:I85" si="6">SUM(AK9:AT9)</f>
        <v>5076</v>
      </c>
      <c r="J9" s="134">
        <f t="shared" ref="J9:J72" si="7">(I9/Q9)*100</f>
        <v>12.750565184626977</v>
      </c>
      <c r="K9" s="9">
        <f t="shared" ref="K9:K85" si="8">SUM(AU9:CI9)</f>
        <v>21055</v>
      </c>
      <c r="L9" s="134">
        <f t="shared" ref="L9:L72" si="9">(K9/Q9)*100</f>
        <v>52.888721426777195</v>
      </c>
      <c r="M9" s="9">
        <f t="shared" ref="M9:M85" si="10">SUM(CJ9:CV9)</f>
        <v>4147</v>
      </c>
      <c r="N9" s="134">
        <f t="shared" ref="N9:N72" si="11">(M9/Q9)*100</f>
        <v>10.416980658126098</v>
      </c>
      <c r="O9" s="9">
        <f t="shared" ref="O9:O85" si="12">SUM(CW9:DZ9)</f>
        <v>1493</v>
      </c>
      <c r="P9" s="134">
        <f t="shared" ref="P9:P72" si="13">(O9/Q9)*100</f>
        <v>3.7503139914594321</v>
      </c>
      <c r="Q9" s="9">
        <f t="shared" ref="Q9:Q85" si="14">C9+E9+G9+I9+K9+M9+O9</f>
        <v>39810</v>
      </c>
      <c r="T9">
        <v>39810</v>
      </c>
      <c r="U9">
        <v>454</v>
      </c>
      <c r="V9">
        <v>531</v>
      </c>
      <c r="W9">
        <v>529</v>
      </c>
      <c r="X9">
        <v>469</v>
      </c>
      <c r="Y9">
        <v>468</v>
      </c>
      <c r="Z9">
        <v>438</v>
      </c>
      <c r="AA9">
        <v>468</v>
      </c>
      <c r="AB9">
        <v>474</v>
      </c>
      <c r="AC9">
        <v>486</v>
      </c>
      <c r="AD9">
        <v>514</v>
      </c>
      <c r="AE9">
        <v>521</v>
      </c>
      <c r="AF9">
        <v>506</v>
      </c>
      <c r="AG9">
        <v>565</v>
      </c>
      <c r="AH9">
        <v>568</v>
      </c>
      <c r="AI9">
        <v>537</v>
      </c>
      <c r="AJ9">
        <v>511</v>
      </c>
      <c r="AK9">
        <v>503</v>
      </c>
      <c r="AL9">
        <v>494</v>
      </c>
      <c r="AM9">
        <v>558</v>
      </c>
      <c r="AN9">
        <v>500</v>
      </c>
      <c r="AO9">
        <v>449</v>
      </c>
      <c r="AP9">
        <v>509</v>
      </c>
      <c r="AQ9">
        <v>485</v>
      </c>
      <c r="AR9">
        <v>507</v>
      </c>
      <c r="AS9">
        <v>527</v>
      </c>
      <c r="AT9">
        <v>544</v>
      </c>
      <c r="AU9">
        <v>495</v>
      </c>
      <c r="AV9">
        <v>597</v>
      </c>
      <c r="AW9">
        <v>592</v>
      </c>
      <c r="AX9">
        <v>644</v>
      </c>
      <c r="AY9">
        <v>592</v>
      </c>
      <c r="AZ9">
        <v>594</v>
      </c>
      <c r="BA9">
        <v>633</v>
      </c>
      <c r="BB9">
        <v>550</v>
      </c>
      <c r="BC9">
        <v>584</v>
      </c>
      <c r="BD9">
        <v>543</v>
      </c>
      <c r="BE9">
        <v>536</v>
      </c>
      <c r="BF9">
        <v>477</v>
      </c>
      <c r="BG9">
        <v>531</v>
      </c>
      <c r="BH9">
        <v>600</v>
      </c>
      <c r="BI9">
        <v>547</v>
      </c>
      <c r="BJ9">
        <v>536</v>
      </c>
      <c r="BK9">
        <v>576</v>
      </c>
      <c r="BL9">
        <v>597</v>
      </c>
      <c r="BM9">
        <v>544</v>
      </c>
      <c r="BN9">
        <v>507</v>
      </c>
      <c r="BO9">
        <v>527</v>
      </c>
      <c r="BP9">
        <v>524</v>
      </c>
      <c r="BQ9">
        <v>529</v>
      </c>
      <c r="BR9">
        <v>555</v>
      </c>
      <c r="BS9">
        <v>534</v>
      </c>
      <c r="BT9">
        <v>475</v>
      </c>
      <c r="BU9">
        <v>443</v>
      </c>
      <c r="BV9">
        <v>490</v>
      </c>
      <c r="BW9">
        <v>436</v>
      </c>
      <c r="BX9">
        <v>435</v>
      </c>
      <c r="BY9">
        <v>512</v>
      </c>
      <c r="BZ9">
        <v>469</v>
      </c>
      <c r="CA9">
        <v>448</v>
      </c>
      <c r="CB9">
        <v>448</v>
      </c>
      <c r="CC9">
        <v>423</v>
      </c>
      <c r="CD9">
        <v>406</v>
      </c>
      <c r="CE9">
        <v>420</v>
      </c>
      <c r="CF9">
        <v>450</v>
      </c>
      <c r="CG9">
        <v>401</v>
      </c>
      <c r="CH9">
        <v>456</v>
      </c>
      <c r="CI9">
        <v>399</v>
      </c>
      <c r="CJ9">
        <v>390</v>
      </c>
      <c r="CK9">
        <v>396</v>
      </c>
      <c r="CL9">
        <v>385</v>
      </c>
      <c r="CM9">
        <v>353</v>
      </c>
      <c r="CN9">
        <v>343</v>
      </c>
      <c r="CO9">
        <v>325</v>
      </c>
      <c r="CP9">
        <v>360</v>
      </c>
      <c r="CQ9">
        <v>351</v>
      </c>
      <c r="CR9">
        <v>295</v>
      </c>
      <c r="CS9">
        <v>247</v>
      </c>
      <c r="CT9">
        <v>271</v>
      </c>
      <c r="CU9">
        <v>215</v>
      </c>
      <c r="CV9">
        <v>216</v>
      </c>
      <c r="CW9">
        <v>181</v>
      </c>
      <c r="CX9">
        <v>164</v>
      </c>
      <c r="CY9">
        <v>144</v>
      </c>
      <c r="CZ9">
        <v>140</v>
      </c>
      <c r="DA9">
        <v>116</v>
      </c>
      <c r="DB9">
        <v>115</v>
      </c>
      <c r="DC9">
        <v>115</v>
      </c>
      <c r="DD9">
        <v>102</v>
      </c>
      <c r="DE9">
        <v>82</v>
      </c>
      <c r="DF9">
        <v>74</v>
      </c>
      <c r="DG9">
        <v>57</v>
      </c>
      <c r="DH9">
        <v>50</v>
      </c>
      <c r="DI9">
        <v>49</v>
      </c>
      <c r="DJ9">
        <v>30</v>
      </c>
      <c r="DK9">
        <v>32</v>
      </c>
      <c r="DL9">
        <v>14</v>
      </c>
      <c r="DM9">
        <v>8</v>
      </c>
      <c r="DN9">
        <v>5</v>
      </c>
      <c r="DO9">
        <v>7</v>
      </c>
      <c r="DP9">
        <v>4</v>
      </c>
      <c r="DQ9">
        <v>2</v>
      </c>
      <c r="DR9">
        <v>0</v>
      </c>
      <c r="DS9">
        <v>1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</row>
    <row r="10" spans="1:130">
      <c r="A10" s="6">
        <v>1100</v>
      </c>
      <c r="B10" s="6" t="s">
        <v>109</v>
      </c>
      <c r="C10" s="8">
        <f t="shared" si="0"/>
        <v>45</v>
      </c>
      <c r="D10" s="133">
        <f t="shared" si="1"/>
        <v>0.96277278562259316</v>
      </c>
      <c r="E10" s="8">
        <f t="shared" si="2"/>
        <v>291</v>
      </c>
      <c r="F10" s="133">
        <f t="shared" si="3"/>
        <v>6.2259306803594354</v>
      </c>
      <c r="G10" s="8">
        <f t="shared" si="4"/>
        <v>634</v>
      </c>
      <c r="H10" s="133">
        <f t="shared" si="5"/>
        <v>13.564398801882755</v>
      </c>
      <c r="I10" s="8">
        <f t="shared" si="6"/>
        <v>561</v>
      </c>
      <c r="J10" s="133">
        <f t="shared" si="7"/>
        <v>12.002567394094994</v>
      </c>
      <c r="K10" s="8">
        <f t="shared" si="8"/>
        <v>2378</v>
      </c>
      <c r="L10" s="133">
        <f t="shared" si="9"/>
        <v>50.877192982456144</v>
      </c>
      <c r="M10" s="8">
        <f t="shared" si="10"/>
        <v>557</v>
      </c>
      <c r="N10" s="133">
        <f t="shared" si="11"/>
        <v>11.916987590928541</v>
      </c>
      <c r="O10" s="8">
        <f t="shared" si="12"/>
        <v>208</v>
      </c>
      <c r="P10" s="133">
        <f t="shared" si="13"/>
        <v>4.4501497646555412</v>
      </c>
      <c r="Q10" s="8">
        <f t="shared" si="14"/>
        <v>4674</v>
      </c>
      <c r="T10">
        <v>4674</v>
      </c>
      <c r="U10">
        <v>45</v>
      </c>
      <c r="V10">
        <v>55</v>
      </c>
      <c r="W10">
        <v>50</v>
      </c>
      <c r="X10">
        <v>64</v>
      </c>
      <c r="Y10">
        <v>62</v>
      </c>
      <c r="Z10">
        <v>60</v>
      </c>
      <c r="AA10">
        <v>54</v>
      </c>
      <c r="AB10">
        <v>60</v>
      </c>
      <c r="AC10">
        <v>64</v>
      </c>
      <c r="AD10">
        <v>61</v>
      </c>
      <c r="AE10">
        <v>84</v>
      </c>
      <c r="AF10">
        <v>53</v>
      </c>
      <c r="AG10">
        <v>63</v>
      </c>
      <c r="AH10">
        <v>67</v>
      </c>
      <c r="AI10">
        <v>73</v>
      </c>
      <c r="AJ10">
        <v>55</v>
      </c>
      <c r="AK10">
        <v>69</v>
      </c>
      <c r="AL10">
        <v>48</v>
      </c>
      <c r="AM10">
        <v>55</v>
      </c>
      <c r="AN10">
        <v>60</v>
      </c>
      <c r="AO10">
        <v>53</v>
      </c>
      <c r="AP10">
        <v>57</v>
      </c>
      <c r="AQ10">
        <v>53</v>
      </c>
      <c r="AR10">
        <v>68</v>
      </c>
      <c r="AS10">
        <v>53</v>
      </c>
      <c r="AT10">
        <v>45</v>
      </c>
      <c r="AU10">
        <v>63</v>
      </c>
      <c r="AV10">
        <v>56</v>
      </c>
      <c r="AW10">
        <v>60</v>
      </c>
      <c r="AX10">
        <v>54</v>
      </c>
      <c r="AY10">
        <v>65</v>
      </c>
      <c r="AZ10">
        <v>59</v>
      </c>
      <c r="BA10">
        <v>54</v>
      </c>
      <c r="BB10">
        <v>55</v>
      </c>
      <c r="BC10">
        <v>65</v>
      </c>
      <c r="BD10">
        <v>48</v>
      </c>
      <c r="BE10">
        <v>64</v>
      </c>
      <c r="BF10">
        <v>72</v>
      </c>
      <c r="BG10">
        <v>58</v>
      </c>
      <c r="BH10">
        <v>46</v>
      </c>
      <c r="BI10">
        <v>77</v>
      </c>
      <c r="BJ10">
        <v>60</v>
      </c>
      <c r="BK10">
        <v>64</v>
      </c>
      <c r="BL10">
        <v>72</v>
      </c>
      <c r="BM10">
        <v>66</v>
      </c>
      <c r="BN10">
        <v>61</v>
      </c>
      <c r="BO10">
        <v>62</v>
      </c>
      <c r="BP10">
        <v>68</v>
      </c>
      <c r="BQ10">
        <v>41</v>
      </c>
      <c r="BR10">
        <v>54</v>
      </c>
      <c r="BS10">
        <v>68</v>
      </c>
      <c r="BT10">
        <v>53</v>
      </c>
      <c r="BU10">
        <v>49</v>
      </c>
      <c r="BV10">
        <v>60</v>
      </c>
      <c r="BW10">
        <v>46</v>
      </c>
      <c r="BX10">
        <v>45</v>
      </c>
      <c r="BY10">
        <v>54</v>
      </c>
      <c r="BZ10">
        <v>46</v>
      </c>
      <c r="CA10">
        <v>53</v>
      </c>
      <c r="CB10">
        <v>46</v>
      </c>
      <c r="CC10">
        <v>50</v>
      </c>
      <c r="CD10">
        <v>45</v>
      </c>
      <c r="CE10">
        <v>61</v>
      </c>
      <c r="CF10">
        <v>58</v>
      </c>
      <c r="CG10">
        <v>70</v>
      </c>
      <c r="CH10">
        <v>62</v>
      </c>
      <c r="CI10">
        <v>68</v>
      </c>
      <c r="CJ10">
        <v>46</v>
      </c>
      <c r="CK10">
        <v>48</v>
      </c>
      <c r="CL10">
        <v>56</v>
      </c>
      <c r="CM10">
        <v>51</v>
      </c>
      <c r="CN10">
        <v>43</v>
      </c>
      <c r="CO10">
        <v>50</v>
      </c>
      <c r="CP10">
        <v>48</v>
      </c>
      <c r="CQ10">
        <v>40</v>
      </c>
      <c r="CR10">
        <v>32</v>
      </c>
      <c r="CS10">
        <v>32</v>
      </c>
      <c r="CT10">
        <v>32</v>
      </c>
      <c r="CU10">
        <v>43</v>
      </c>
      <c r="CV10">
        <v>36</v>
      </c>
      <c r="CW10">
        <v>22</v>
      </c>
      <c r="CX10">
        <v>30</v>
      </c>
      <c r="CY10">
        <v>17</v>
      </c>
      <c r="CZ10">
        <v>16</v>
      </c>
      <c r="DA10">
        <v>10</v>
      </c>
      <c r="DB10">
        <v>16</v>
      </c>
      <c r="DC10">
        <v>13</v>
      </c>
      <c r="DD10">
        <v>14</v>
      </c>
      <c r="DE10">
        <v>15</v>
      </c>
      <c r="DF10">
        <v>11</v>
      </c>
      <c r="DG10">
        <v>11</v>
      </c>
      <c r="DH10">
        <v>12</v>
      </c>
      <c r="DI10">
        <v>8</v>
      </c>
      <c r="DJ10">
        <v>5</v>
      </c>
      <c r="DK10">
        <v>5</v>
      </c>
      <c r="DL10">
        <v>2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</row>
    <row r="11" spans="1:130">
      <c r="A11">
        <v>1300</v>
      </c>
      <c r="B11" t="s">
        <v>110</v>
      </c>
      <c r="C11" s="9">
        <f t="shared" si="0"/>
        <v>252</v>
      </c>
      <c r="D11" s="134">
        <f t="shared" si="1"/>
        <v>1.3339685564554549</v>
      </c>
      <c r="E11" s="9">
        <f t="shared" si="2"/>
        <v>1360</v>
      </c>
      <c r="F11" s="134">
        <f t="shared" si="3"/>
        <v>7.1991953840453125</v>
      </c>
      <c r="G11" s="9">
        <f t="shared" si="4"/>
        <v>2526</v>
      </c>
      <c r="H11" s="134">
        <f t="shared" si="5"/>
        <v>13.371446720660632</v>
      </c>
      <c r="I11" s="9">
        <f t="shared" si="6"/>
        <v>2540</v>
      </c>
      <c r="J11" s="134">
        <f t="shared" si="7"/>
        <v>13.445556084908159</v>
      </c>
      <c r="K11" s="9">
        <f t="shared" si="8"/>
        <v>9523</v>
      </c>
      <c r="L11" s="134">
        <f t="shared" si="9"/>
        <v>50.410248266370225</v>
      </c>
      <c r="M11" s="9">
        <f t="shared" si="10"/>
        <v>1922</v>
      </c>
      <c r="N11" s="134">
        <f t="shared" si="11"/>
        <v>10.174157005981685</v>
      </c>
      <c r="O11" s="9">
        <f t="shared" si="12"/>
        <v>768</v>
      </c>
      <c r="P11" s="134">
        <f t="shared" si="13"/>
        <v>4.0654279815785292</v>
      </c>
      <c r="Q11" s="9">
        <f t="shared" si="14"/>
        <v>18891</v>
      </c>
      <c r="T11">
        <v>18891</v>
      </c>
      <c r="U11">
        <v>252</v>
      </c>
      <c r="V11">
        <v>312</v>
      </c>
      <c r="W11">
        <v>300</v>
      </c>
      <c r="X11">
        <v>241</v>
      </c>
      <c r="Y11">
        <v>266</v>
      </c>
      <c r="Z11">
        <v>241</v>
      </c>
      <c r="AA11">
        <v>240</v>
      </c>
      <c r="AB11">
        <v>223</v>
      </c>
      <c r="AC11">
        <v>261</v>
      </c>
      <c r="AD11">
        <v>232</v>
      </c>
      <c r="AE11">
        <v>226</v>
      </c>
      <c r="AF11">
        <v>226</v>
      </c>
      <c r="AG11">
        <v>286</v>
      </c>
      <c r="AH11">
        <v>290</v>
      </c>
      <c r="AI11">
        <v>275</v>
      </c>
      <c r="AJ11">
        <v>267</v>
      </c>
      <c r="AK11">
        <v>259</v>
      </c>
      <c r="AL11">
        <v>256</v>
      </c>
      <c r="AM11">
        <v>269</v>
      </c>
      <c r="AN11">
        <v>247</v>
      </c>
      <c r="AO11">
        <v>261</v>
      </c>
      <c r="AP11">
        <v>262</v>
      </c>
      <c r="AQ11">
        <v>258</v>
      </c>
      <c r="AR11">
        <v>240</v>
      </c>
      <c r="AS11">
        <v>235</v>
      </c>
      <c r="AT11">
        <v>253</v>
      </c>
      <c r="AU11">
        <v>211</v>
      </c>
      <c r="AV11">
        <v>239</v>
      </c>
      <c r="AW11">
        <v>254</v>
      </c>
      <c r="AX11">
        <v>240</v>
      </c>
      <c r="AY11">
        <v>245</v>
      </c>
      <c r="AZ11">
        <v>242</v>
      </c>
      <c r="BA11">
        <v>302</v>
      </c>
      <c r="BB11">
        <v>261</v>
      </c>
      <c r="BC11">
        <v>296</v>
      </c>
      <c r="BD11">
        <v>230</v>
      </c>
      <c r="BE11">
        <v>228</v>
      </c>
      <c r="BF11">
        <v>220</v>
      </c>
      <c r="BG11">
        <v>238</v>
      </c>
      <c r="BH11">
        <v>219</v>
      </c>
      <c r="BI11">
        <v>249</v>
      </c>
      <c r="BJ11">
        <v>225</v>
      </c>
      <c r="BK11">
        <v>230</v>
      </c>
      <c r="BL11">
        <v>245</v>
      </c>
      <c r="BM11">
        <v>239</v>
      </c>
      <c r="BN11">
        <v>231</v>
      </c>
      <c r="BO11">
        <v>223</v>
      </c>
      <c r="BP11">
        <v>231</v>
      </c>
      <c r="BQ11">
        <v>244</v>
      </c>
      <c r="BR11">
        <v>239</v>
      </c>
      <c r="BS11">
        <v>261</v>
      </c>
      <c r="BT11">
        <v>270</v>
      </c>
      <c r="BU11">
        <v>217</v>
      </c>
      <c r="BV11">
        <v>220</v>
      </c>
      <c r="BW11">
        <v>227</v>
      </c>
      <c r="BX11">
        <v>226</v>
      </c>
      <c r="BY11">
        <v>218</v>
      </c>
      <c r="BZ11">
        <v>234</v>
      </c>
      <c r="CA11">
        <v>214</v>
      </c>
      <c r="CB11">
        <v>249</v>
      </c>
      <c r="CC11">
        <v>204</v>
      </c>
      <c r="CD11">
        <v>189</v>
      </c>
      <c r="CE11">
        <v>223</v>
      </c>
      <c r="CF11">
        <v>207</v>
      </c>
      <c r="CG11">
        <v>201</v>
      </c>
      <c r="CH11">
        <v>215</v>
      </c>
      <c r="CI11">
        <v>167</v>
      </c>
      <c r="CJ11">
        <v>184</v>
      </c>
      <c r="CK11">
        <v>189</v>
      </c>
      <c r="CL11">
        <v>149</v>
      </c>
      <c r="CM11">
        <v>165</v>
      </c>
      <c r="CN11">
        <v>173</v>
      </c>
      <c r="CO11">
        <v>140</v>
      </c>
      <c r="CP11">
        <v>147</v>
      </c>
      <c r="CQ11">
        <v>140</v>
      </c>
      <c r="CR11">
        <v>149</v>
      </c>
      <c r="CS11">
        <v>135</v>
      </c>
      <c r="CT11">
        <v>122</v>
      </c>
      <c r="CU11">
        <v>113</v>
      </c>
      <c r="CV11">
        <v>116</v>
      </c>
      <c r="CW11">
        <v>99</v>
      </c>
      <c r="CX11">
        <v>83</v>
      </c>
      <c r="CY11">
        <v>79</v>
      </c>
      <c r="CZ11">
        <v>69</v>
      </c>
      <c r="DA11">
        <v>74</v>
      </c>
      <c r="DB11">
        <v>62</v>
      </c>
      <c r="DC11">
        <v>64</v>
      </c>
      <c r="DD11">
        <v>49</v>
      </c>
      <c r="DE11">
        <v>40</v>
      </c>
      <c r="DF11">
        <v>36</v>
      </c>
      <c r="DG11">
        <v>24</v>
      </c>
      <c r="DH11">
        <v>32</v>
      </c>
      <c r="DI11">
        <v>13</v>
      </c>
      <c r="DJ11">
        <v>12</v>
      </c>
      <c r="DK11">
        <v>14</v>
      </c>
      <c r="DL11">
        <v>7</v>
      </c>
      <c r="DM11">
        <v>5</v>
      </c>
      <c r="DN11">
        <v>2</v>
      </c>
      <c r="DO11">
        <v>4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</row>
    <row r="12" spans="1:130">
      <c r="A12" s="6">
        <v>1400</v>
      </c>
      <c r="B12" s="6" t="s">
        <v>111</v>
      </c>
      <c r="C12" s="8">
        <f t="shared" si="0"/>
        <v>346</v>
      </c>
      <c r="D12" s="133">
        <f t="shared" si="1"/>
        <v>1.1319026432870976</v>
      </c>
      <c r="E12" s="8">
        <f t="shared" si="2"/>
        <v>1922</v>
      </c>
      <c r="F12" s="133">
        <f t="shared" si="3"/>
        <v>6.2876210416121427</v>
      </c>
      <c r="G12" s="8">
        <f t="shared" si="4"/>
        <v>4209</v>
      </c>
      <c r="H12" s="133">
        <f t="shared" si="5"/>
        <v>13.769301230044492</v>
      </c>
      <c r="I12" s="8">
        <f t="shared" si="6"/>
        <v>4171</v>
      </c>
      <c r="J12" s="133">
        <f t="shared" si="7"/>
        <v>13.644988222978277</v>
      </c>
      <c r="K12" s="8">
        <f t="shared" si="8"/>
        <v>16406</v>
      </c>
      <c r="L12" s="133">
        <f t="shared" si="9"/>
        <v>53.670505103376072</v>
      </c>
      <c r="M12" s="8">
        <f t="shared" si="10"/>
        <v>2547</v>
      </c>
      <c r="N12" s="133">
        <f t="shared" si="11"/>
        <v>8.332242868359069</v>
      </c>
      <c r="O12" s="8">
        <f t="shared" si="12"/>
        <v>967</v>
      </c>
      <c r="P12" s="133">
        <f t="shared" si="13"/>
        <v>3.1634388903428423</v>
      </c>
      <c r="Q12" s="8">
        <f t="shared" si="14"/>
        <v>30568</v>
      </c>
      <c r="T12">
        <v>30568</v>
      </c>
      <c r="U12">
        <v>346</v>
      </c>
      <c r="V12">
        <v>404</v>
      </c>
      <c r="W12">
        <v>380</v>
      </c>
      <c r="X12">
        <v>386</v>
      </c>
      <c r="Y12">
        <v>392</v>
      </c>
      <c r="Z12">
        <v>360</v>
      </c>
      <c r="AA12">
        <v>353</v>
      </c>
      <c r="AB12">
        <v>370</v>
      </c>
      <c r="AC12">
        <v>389</v>
      </c>
      <c r="AD12">
        <v>382</v>
      </c>
      <c r="AE12">
        <v>433</v>
      </c>
      <c r="AF12">
        <v>428</v>
      </c>
      <c r="AG12">
        <v>474</v>
      </c>
      <c r="AH12">
        <v>483</v>
      </c>
      <c r="AI12">
        <v>461</v>
      </c>
      <c r="AJ12">
        <v>436</v>
      </c>
      <c r="AK12">
        <v>430</v>
      </c>
      <c r="AL12">
        <v>401</v>
      </c>
      <c r="AM12">
        <v>438</v>
      </c>
      <c r="AN12">
        <v>405</v>
      </c>
      <c r="AO12">
        <v>403</v>
      </c>
      <c r="AP12">
        <v>394</v>
      </c>
      <c r="AQ12">
        <v>443</v>
      </c>
      <c r="AR12">
        <v>400</v>
      </c>
      <c r="AS12">
        <v>423</v>
      </c>
      <c r="AT12">
        <v>434</v>
      </c>
      <c r="AU12">
        <v>402</v>
      </c>
      <c r="AV12">
        <v>457</v>
      </c>
      <c r="AW12">
        <v>465</v>
      </c>
      <c r="AX12">
        <v>470</v>
      </c>
      <c r="AY12">
        <v>440</v>
      </c>
      <c r="AZ12">
        <v>464</v>
      </c>
      <c r="BA12">
        <v>482</v>
      </c>
      <c r="BB12">
        <v>439</v>
      </c>
      <c r="BC12">
        <v>441</v>
      </c>
      <c r="BD12">
        <v>412</v>
      </c>
      <c r="BE12">
        <v>377</v>
      </c>
      <c r="BF12">
        <v>427</v>
      </c>
      <c r="BG12">
        <v>446</v>
      </c>
      <c r="BH12">
        <v>440</v>
      </c>
      <c r="BI12">
        <v>440</v>
      </c>
      <c r="BJ12">
        <v>438</v>
      </c>
      <c r="BK12">
        <v>448</v>
      </c>
      <c r="BL12">
        <v>481</v>
      </c>
      <c r="BM12">
        <v>414</v>
      </c>
      <c r="BN12">
        <v>398</v>
      </c>
      <c r="BO12">
        <v>438</v>
      </c>
      <c r="BP12">
        <v>425</v>
      </c>
      <c r="BQ12">
        <v>411</v>
      </c>
      <c r="BR12">
        <v>463</v>
      </c>
      <c r="BS12">
        <v>467</v>
      </c>
      <c r="BT12">
        <v>397</v>
      </c>
      <c r="BU12">
        <v>362</v>
      </c>
      <c r="BV12">
        <v>334</v>
      </c>
      <c r="BW12">
        <v>313</v>
      </c>
      <c r="BX12">
        <v>372</v>
      </c>
      <c r="BY12">
        <v>378</v>
      </c>
      <c r="BZ12">
        <v>311</v>
      </c>
      <c r="CA12">
        <v>371</v>
      </c>
      <c r="CB12">
        <v>351</v>
      </c>
      <c r="CC12">
        <v>357</v>
      </c>
      <c r="CD12">
        <v>325</v>
      </c>
      <c r="CE12">
        <v>319</v>
      </c>
      <c r="CF12">
        <v>310</v>
      </c>
      <c r="CG12">
        <v>321</v>
      </c>
      <c r="CH12">
        <v>307</v>
      </c>
      <c r="CI12">
        <v>293</v>
      </c>
      <c r="CJ12">
        <v>255</v>
      </c>
      <c r="CK12">
        <v>237</v>
      </c>
      <c r="CL12">
        <v>237</v>
      </c>
      <c r="CM12">
        <v>197</v>
      </c>
      <c r="CN12">
        <v>221</v>
      </c>
      <c r="CO12">
        <v>231</v>
      </c>
      <c r="CP12">
        <v>184</v>
      </c>
      <c r="CQ12">
        <v>206</v>
      </c>
      <c r="CR12">
        <v>175</v>
      </c>
      <c r="CS12">
        <v>183</v>
      </c>
      <c r="CT12">
        <v>164</v>
      </c>
      <c r="CU12">
        <v>141</v>
      </c>
      <c r="CV12">
        <v>116</v>
      </c>
      <c r="CW12">
        <v>128</v>
      </c>
      <c r="CX12">
        <v>114</v>
      </c>
      <c r="CY12">
        <v>95</v>
      </c>
      <c r="CZ12">
        <v>80</v>
      </c>
      <c r="DA12">
        <v>89</v>
      </c>
      <c r="DB12">
        <v>73</v>
      </c>
      <c r="DC12">
        <v>78</v>
      </c>
      <c r="DD12">
        <v>46</v>
      </c>
      <c r="DE12">
        <v>46</v>
      </c>
      <c r="DF12">
        <v>42</v>
      </c>
      <c r="DG12">
        <v>38</v>
      </c>
      <c r="DH12">
        <v>32</v>
      </c>
      <c r="DI12">
        <v>28</v>
      </c>
      <c r="DJ12">
        <v>22</v>
      </c>
      <c r="DK12">
        <v>16</v>
      </c>
      <c r="DL12">
        <v>10</v>
      </c>
      <c r="DM12">
        <v>12</v>
      </c>
      <c r="DN12">
        <v>7</v>
      </c>
      <c r="DO12">
        <v>6</v>
      </c>
      <c r="DP12">
        <v>4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</row>
    <row r="13" spans="1:130">
      <c r="A13">
        <v>1604</v>
      </c>
      <c r="B13" t="s">
        <v>112</v>
      </c>
      <c r="C13" s="9">
        <f t="shared" si="0"/>
        <v>172</v>
      </c>
      <c r="D13" s="134">
        <f t="shared" si="1"/>
        <v>1.2807148175725986</v>
      </c>
      <c r="E13" s="9">
        <f t="shared" si="2"/>
        <v>934</v>
      </c>
      <c r="F13" s="134">
        <f t="shared" si="3"/>
        <v>6.9545793000744611</v>
      </c>
      <c r="G13" s="9">
        <f t="shared" si="4"/>
        <v>1903</v>
      </c>
      <c r="H13" s="134">
        <f t="shared" si="5"/>
        <v>14.169769173492181</v>
      </c>
      <c r="I13" s="9">
        <f t="shared" si="6"/>
        <v>1820</v>
      </c>
      <c r="J13" s="134">
        <f t="shared" si="7"/>
        <v>13.55174981384959</v>
      </c>
      <c r="K13" s="9">
        <f t="shared" si="8"/>
        <v>7142</v>
      </c>
      <c r="L13" s="134">
        <f t="shared" si="9"/>
        <v>53.179448994787791</v>
      </c>
      <c r="M13" s="9">
        <f t="shared" si="10"/>
        <v>1177</v>
      </c>
      <c r="N13" s="134">
        <f t="shared" si="11"/>
        <v>8.7639612807148168</v>
      </c>
      <c r="O13" s="9">
        <f t="shared" si="12"/>
        <v>282</v>
      </c>
      <c r="P13" s="134">
        <f t="shared" si="13"/>
        <v>2.099776619508563</v>
      </c>
      <c r="Q13" s="9">
        <f t="shared" si="14"/>
        <v>13430</v>
      </c>
      <c r="T13">
        <v>13430</v>
      </c>
      <c r="U13">
        <v>172</v>
      </c>
      <c r="V13">
        <v>212</v>
      </c>
      <c r="W13">
        <v>184</v>
      </c>
      <c r="X13">
        <v>184</v>
      </c>
      <c r="Y13">
        <v>176</v>
      </c>
      <c r="Z13">
        <v>178</v>
      </c>
      <c r="AA13">
        <v>163</v>
      </c>
      <c r="AB13">
        <v>164</v>
      </c>
      <c r="AC13">
        <v>202</v>
      </c>
      <c r="AD13">
        <v>160</v>
      </c>
      <c r="AE13">
        <v>182</v>
      </c>
      <c r="AF13">
        <v>207</v>
      </c>
      <c r="AG13">
        <v>200</v>
      </c>
      <c r="AH13">
        <v>219</v>
      </c>
      <c r="AI13">
        <v>194</v>
      </c>
      <c r="AJ13">
        <v>212</v>
      </c>
      <c r="AK13">
        <v>199</v>
      </c>
      <c r="AL13">
        <v>183</v>
      </c>
      <c r="AM13">
        <v>196</v>
      </c>
      <c r="AN13">
        <v>190</v>
      </c>
      <c r="AO13">
        <v>201</v>
      </c>
      <c r="AP13">
        <v>189</v>
      </c>
      <c r="AQ13">
        <v>185</v>
      </c>
      <c r="AR13">
        <v>151</v>
      </c>
      <c r="AS13">
        <v>174</v>
      </c>
      <c r="AT13">
        <v>152</v>
      </c>
      <c r="AU13">
        <v>164</v>
      </c>
      <c r="AV13">
        <v>168</v>
      </c>
      <c r="AW13">
        <v>179</v>
      </c>
      <c r="AX13">
        <v>185</v>
      </c>
      <c r="AY13">
        <v>191</v>
      </c>
      <c r="AZ13">
        <v>190</v>
      </c>
      <c r="BA13">
        <v>190</v>
      </c>
      <c r="BB13">
        <v>205</v>
      </c>
      <c r="BC13">
        <v>244</v>
      </c>
      <c r="BD13">
        <v>178</v>
      </c>
      <c r="BE13">
        <v>173</v>
      </c>
      <c r="BF13">
        <v>174</v>
      </c>
      <c r="BG13">
        <v>180</v>
      </c>
      <c r="BH13">
        <v>211</v>
      </c>
      <c r="BI13">
        <v>187</v>
      </c>
      <c r="BJ13">
        <v>177</v>
      </c>
      <c r="BK13">
        <v>210</v>
      </c>
      <c r="BL13">
        <v>187</v>
      </c>
      <c r="BM13">
        <v>207</v>
      </c>
      <c r="BN13">
        <v>176</v>
      </c>
      <c r="BO13">
        <v>200</v>
      </c>
      <c r="BP13">
        <v>201</v>
      </c>
      <c r="BQ13">
        <v>173</v>
      </c>
      <c r="BR13">
        <v>184</v>
      </c>
      <c r="BS13">
        <v>221</v>
      </c>
      <c r="BT13">
        <v>190</v>
      </c>
      <c r="BU13">
        <v>140</v>
      </c>
      <c r="BV13">
        <v>168</v>
      </c>
      <c r="BW13">
        <v>179</v>
      </c>
      <c r="BX13">
        <v>160</v>
      </c>
      <c r="BY13">
        <v>157</v>
      </c>
      <c r="BZ13">
        <v>161</v>
      </c>
      <c r="CA13">
        <v>166</v>
      </c>
      <c r="CB13">
        <v>138</v>
      </c>
      <c r="CC13">
        <v>143</v>
      </c>
      <c r="CD13">
        <v>131</v>
      </c>
      <c r="CE13">
        <v>143</v>
      </c>
      <c r="CF13">
        <v>143</v>
      </c>
      <c r="CG13">
        <v>132</v>
      </c>
      <c r="CH13">
        <v>117</v>
      </c>
      <c r="CI13">
        <v>119</v>
      </c>
      <c r="CJ13">
        <v>144</v>
      </c>
      <c r="CK13">
        <v>98</v>
      </c>
      <c r="CL13">
        <v>82</v>
      </c>
      <c r="CM13">
        <v>100</v>
      </c>
      <c r="CN13">
        <v>106</v>
      </c>
      <c r="CO13">
        <v>113</v>
      </c>
      <c r="CP13">
        <v>103</v>
      </c>
      <c r="CQ13">
        <v>74</v>
      </c>
      <c r="CR13">
        <v>101</v>
      </c>
      <c r="CS13">
        <v>74</v>
      </c>
      <c r="CT13">
        <v>74</v>
      </c>
      <c r="CU13">
        <v>53</v>
      </c>
      <c r="CV13">
        <v>55</v>
      </c>
      <c r="CW13">
        <v>51</v>
      </c>
      <c r="CX13">
        <v>50</v>
      </c>
      <c r="CY13">
        <v>27</v>
      </c>
      <c r="CZ13">
        <v>31</v>
      </c>
      <c r="DA13">
        <v>20</v>
      </c>
      <c r="DB13">
        <v>23</v>
      </c>
      <c r="DC13">
        <v>20</v>
      </c>
      <c r="DD13">
        <v>7</v>
      </c>
      <c r="DE13">
        <v>12</v>
      </c>
      <c r="DF13">
        <v>7</v>
      </c>
      <c r="DG13">
        <v>9</v>
      </c>
      <c r="DH13">
        <v>7</v>
      </c>
      <c r="DI13">
        <v>7</v>
      </c>
      <c r="DJ13">
        <v>3</v>
      </c>
      <c r="DK13">
        <v>2</v>
      </c>
      <c r="DL13">
        <v>3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</row>
    <row r="14" spans="1:130">
      <c r="A14" s="6">
        <v>1606</v>
      </c>
      <c r="B14" s="6" t="s">
        <v>113</v>
      </c>
      <c r="C14" s="8">
        <f t="shared" si="0"/>
        <v>2</v>
      </c>
      <c r="D14" s="133">
        <f t="shared" si="1"/>
        <v>0.70175438596491224</v>
      </c>
      <c r="E14" s="8">
        <f t="shared" si="2"/>
        <v>10</v>
      </c>
      <c r="F14" s="133">
        <f t="shared" si="3"/>
        <v>3.5087719298245612</v>
      </c>
      <c r="G14" s="8">
        <f t="shared" si="4"/>
        <v>21</v>
      </c>
      <c r="H14" s="133">
        <f t="shared" si="5"/>
        <v>7.3684210526315779</v>
      </c>
      <c r="I14" s="8">
        <f t="shared" si="6"/>
        <v>25</v>
      </c>
      <c r="J14" s="133">
        <f t="shared" si="7"/>
        <v>8.7719298245614024</v>
      </c>
      <c r="K14" s="8">
        <f t="shared" si="8"/>
        <v>187</v>
      </c>
      <c r="L14" s="133">
        <f t="shared" si="9"/>
        <v>65.614035087719301</v>
      </c>
      <c r="M14" s="8">
        <f t="shared" si="10"/>
        <v>34</v>
      </c>
      <c r="N14" s="133">
        <f t="shared" si="11"/>
        <v>11.929824561403509</v>
      </c>
      <c r="O14" s="8">
        <f t="shared" si="12"/>
        <v>6</v>
      </c>
      <c r="P14" s="133">
        <f t="shared" si="13"/>
        <v>2.1052631578947367</v>
      </c>
      <c r="Q14" s="8">
        <f t="shared" si="14"/>
        <v>285</v>
      </c>
      <c r="T14">
        <v>285</v>
      </c>
      <c r="U14">
        <v>2</v>
      </c>
      <c r="V14">
        <v>4</v>
      </c>
      <c r="W14">
        <v>2</v>
      </c>
      <c r="X14">
        <v>2</v>
      </c>
      <c r="Y14">
        <v>0</v>
      </c>
      <c r="Z14">
        <v>2</v>
      </c>
      <c r="AA14">
        <v>3</v>
      </c>
      <c r="AB14">
        <v>1</v>
      </c>
      <c r="AC14">
        <v>1</v>
      </c>
      <c r="AD14">
        <v>1</v>
      </c>
      <c r="AE14">
        <v>4</v>
      </c>
      <c r="AF14">
        <v>0</v>
      </c>
      <c r="AG14">
        <v>5</v>
      </c>
      <c r="AH14">
        <v>3</v>
      </c>
      <c r="AI14">
        <v>2</v>
      </c>
      <c r="AJ14">
        <v>1</v>
      </c>
      <c r="AK14">
        <v>3</v>
      </c>
      <c r="AL14">
        <v>5</v>
      </c>
      <c r="AM14">
        <v>2</v>
      </c>
      <c r="AN14">
        <v>3</v>
      </c>
      <c r="AO14">
        <v>2</v>
      </c>
      <c r="AP14">
        <v>3</v>
      </c>
      <c r="AQ14">
        <v>2</v>
      </c>
      <c r="AR14">
        <v>1</v>
      </c>
      <c r="AS14">
        <v>1</v>
      </c>
      <c r="AT14">
        <v>3</v>
      </c>
      <c r="AU14">
        <v>6</v>
      </c>
      <c r="AV14">
        <v>2</v>
      </c>
      <c r="AW14">
        <v>2</v>
      </c>
      <c r="AX14">
        <v>2</v>
      </c>
      <c r="AY14">
        <v>3</v>
      </c>
      <c r="AZ14">
        <v>7</v>
      </c>
      <c r="BA14">
        <v>4</v>
      </c>
      <c r="BB14">
        <v>5</v>
      </c>
      <c r="BC14">
        <v>4</v>
      </c>
      <c r="BD14">
        <v>2</v>
      </c>
      <c r="BE14">
        <v>1</v>
      </c>
      <c r="BF14">
        <v>1</v>
      </c>
      <c r="BG14">
        <v>6</v>
      </c>
      <c r="BH14">
        <v>2</v>
      </c>
      <c r="BI14">
        <v>3</v>
      </c>
      <c r="BJ14">
        <v>2</v>
      </c>
      <c r="BK14">
        <v>5</v>
      </c>
      <c r="BL14">
        <v>3</v>
      </c>
      <c r="BM14">
        <v>5</v>
      </c>
      <c r="BN14">
        <v>3</v>
      </c>
      <c r="BO14">
        <v>1</v>
      </c>
      <c r="BP14">
        <v>2</v>
      </c>
      <c r="BQ14">
        <v>5</v>
      </c>
      <c r="BR14">
        <v>8</v>
      </c>
      <c r="BS14">
        <v>5</v>
      </c>
      <c r="BT14">
        <v>6</v>
      </c>
      <c r="BU14">
        <v>1</v>
      </c>
      <c r="BV14">
        <v>4</v>
      </c>
      <c r="BW14">
        <v>6</v>
      </c>
      <c r="BX14">
        <v>6</v>
      </c>
      <c r="BY14">
        <v>7</v>
      </c>
      <c r="BZ14">
        <v>5</v>
      </c>
      <c r="CA14">
        <v>8</v>
      </c>
      <c r="CB14">
        <v>12</v>
      </c>
      <c r="CC14">
        <v>6</v>
      </c>
      <c r="CD14">
        <v>4</v>
      </c>
      <c r="CE14">
        <v>7</v>
      </c>
      <c r="CF14">
        <v>6</v>
      </c>
      <c r="CG14">
        <v>10</v>
      </c>
      <c r="CH14">
        <v>4</v>
      </c>
      <c r="CI14">
        <v>6</v>
      </c>
      <c r="CJ14">
        <v>2</v>
      </c>
      <c r="CK14">
        <v>5</v>
      </c>
      <c r="CL14">
        <v>5</v>
      </c>
      <c r="CM14">
        <v>3</v>
      </c>
      <c r="CN14">
        <v>3</v>
      </c>
      <c r="CO14">
        <v>1</v>
      </c>
      <c r="CP14">
        <v>2</v>
      </c>
      <c r="CQ14">
        <v>4</v>
      </c>
      <c r="CR14">
        <v>0</v>
      </c>
      <c r="CS14">
        <v>1</v>
      </c>
      <c r="CT14">
        <v>2</v>
      </c>
      <c r="CU14">
        <v>4</v>
      </c>
      <c r="CV14">
        <v>2</v>
      </c>
      <c r="CW14">
        <v>2</v>
      </c>
      <c r="CX14">
        <v>0</v>
      </c>
      <c r="CY14">
        <v>1</v>
      </c>
      <c r="CZ14">
        <v>0</v>
      </c>
      <c r="DA14">
        <v>1</v>
      </c>
      <c r="DB14">
        <v>0</v>
      </c>
      <c r="DC14">
        <v>1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</row>
    <row r="15" spans="1:130" s="19" customFormat="1">
      <c r="C15" s="14">
        <f>SUM(C8:C14)</f>
        <v>2846</v>
      </c>
      <c r="D15" s="135">
        <f t="shared" si="1"/>
        <v>1.1497456904735934</v>
      </c>
      <c r="E15" s="14">
        <f t="shared" ref="E15:Q15" si="15">SUM(E8:E14)</f>
        <v>14714</v>
      </c>
      <c r="F15" s="135">
        <f t="shared" si="3"/>
        <v>5.9442579373255287</v>
      </c>
      <c r="G15" s="14">
        <f t="shared" si="15"/>
        <v>30286</v>
      </c>
      <c r="H15" s="135">
        <f t="shared" si="5"/>
        <v>12.235136325257642</v>
      </c>
      <c r="I15" s="14">
        <f t="shared" si="15"/>
        <v>32560</v>
      </c>
      <c r="J15" s="135">
        <f t="shared" si="7"/>
        <v>13.153801715326846</v>
      </c>
      <c r="K15" s="14">
        <f t="shared" si="15"/>
        <v>135911</v>
      </c>
      <c r="L15" s="135">
        <f t="shared" si="9"/>
        <v>54.906214524932025</v>
      </c>
      <c r="M15" s="14">
        <f t="shared" si="15"/>
        <v>22731</v>
      </c>
      <c r="N15" s="135">
        <f t="shared" si="11"/>
        <v>9.1830180218395121</v>
      </c>
      <c r="O15" s="14">
        <f t="shared" si="15"/>
        <v>8485</v>
      </c>
      <c r="P15" s="135">
        <f t="shared" si="13"/>
        <v>3.427825784844849</v>
      </c>
      <c r="Q15" s="14">
        <f t="shared" si="15"/>
        <v>247533</v>
      </c>
    </row>
    <row r="16" spans="1:130">
      <c r="C16" s="9"/>
      <c r="D16" s="134"/>
      <c r="E16" s="9"/>
      <c r="F16" s="134"/>
      <c r="G16" s="9"/>
      <c r="H16" s="134"/>
      <c r="I16" s="9"/>
      <c r="J16" s="134"/>
      <c r="K16" s="9"/>
      <c r="L16" s="134"/>
      <c r="M16" s="9"/>
      <c r="N16" s="134"/>
      <c r="O16" s="9"/>
      <c r="P16" s="134"/>
      <c r="Q16" s="9"/>
    </row>
    <row r="17" spans="1:130">
      <c r="A17" s="6">
        <v>2000</v>
      </c>
      <c r="B17" s="6" t="s">
        <v>114</v>
      </c>
      <c r="C17" s="8">
        <f t="shared" si="0"/>
        <v>245</v>
      </c>
      <c r="D17" s="133">
        <f t="shared" si="1"/>
        <v>1.1106577814044154</v>
      </c>
      <c r="E17" s="8">
        <f t="shared" si="2"/>
        <v>1370</v>
      </c>
      <c r="F17" s="133">
        <f t="shared" si="3"/>
        <v>6.210616981730813</v>
      </c>
      <c r="G17" s="8">
        <f t="shared" si="4"/>
        <v>2714</v>
      </c>
      <c r="H17" s="133">
        <f t="shared" si="5"/>
        <v>12.303368239720749</v>
      </c>
      <c r="I17" s="8">
        <f t="shared" si="6"/>
        <v>3000</v>
      </c>
      <c r="J17" s="133">
        <f t="shared" si="7"/>
        <v>13.599891200870392</v>
      </c>
      <c r="K17" s="8">
        <f t="shared" si="8"/>
        <v>12759</v>
      </c>
      <c r="L17" s="133">
        <f t="shared" si="9"/>
        <v>57.840337277301778</v>
      </c>
      <c r="M17" s="8">
        <f t="shared" si="10"/>
        <v>1501</v>
      </c>
      <c r="N17" s="133">
        <f t="shared" si="11"/>
        <v>6.8044788975021531</v>
      </c>
      <c r="O17" s="8">
        <f t="shared" si="12"/>
        <v>470</v>
      </c>
      <c r="P17" s="133">
        <f t="shared" si="13"/>
        <v>2.1306496214696948</v>
      </c>
      <c r="Q17" s="8">
        <f t="shared" si="14"/>
        <v>22059</v>
      </c>
      <c r="T17">
        <v>22059</v>
      </c>
      <c r="U17">
        <v>245</v>
      </c>
      <c r="V17">
        <v>278</v>
      </c>
      <c r="W17">
        <v>307</v>
      </c>
      <c r="X17">
        <v>261</v>
      </c>
      <c r="Y17">
        <v>259</v>
      </c>
      <c r="Z17">
        <v>265</v>
      </c>
      <c r="AA17">
        <v>238</v>
      </c>
      <c r="AB17">
        <v>254</v>
      </c>
      <c r="AC17">
        <v>276</v>
      </c>
      <c r="AD17">
        <v>227</v>
      </c>
      <c r="AE17">
        <v>260</v>
      </c>
      <c r="AF17">
        <v>310</v>
      </c>
      <c r="AG17">
        <v>290</v>
      </c>
      <c r="AH17">
        <v>312</v>
      </c>
      <c r="AI17">
        <v>275</v>
      </c>
      <c r="AJ17">
        <v>272</v>
      </c>
      <c r="AK17">
        <v>254</v>
      </c>
      <c r="AL17">
        <v>270</v>
      </c>
      <c r="AM17">
        <v>244</v>
      </c>
      <c r="AN17">
        <v>280</v>
      </c>
      <c r="AO17">
        <v>297</v>
      </c>
      <c r="AP17">
        <v>276</v>
      </c>
      <c r="AQ17">
        <v>325</v>
      </c>
      <c r="AR17">
        <v>297</v>
      </c>
      <c r="AS17">
        <v>361</v>
      </c>
      <c r="AT17">
        <v>396</v>
      </c>
      <c r="AU17">
        <v>391</v>
      </c>
      <c r="AV17">
        <v>386</v>
      </c>
      <c r="AW17">
        <v>460</v>
      </c>
      <c r="AX17">
        <v>446</v>
      </c>
      <c r="AY17">
        <v>479</v>
      </c>
      <c r="AZ17">
        <v>430</v>
      </c>
      <c r="BA17">
        <v>388</v>
      </c>
      <c r="BB17">
        <v>412</v>
      </c>
      <c r="BC17">
        <v>416</v>
      </c>
      <c r="BD17">
        <v>415</v>
      </c>
      <c r="BE17">
        <v>394</v>
      </c>
      <c r="BF17">
        <v>349</v>
      </c>
      <c r="BG17">
        <v>395</v>
      </c>
      <c r="BH17">
        <v>371</v>
      </c>
      <c r="BI17">
        <v>349</v>
      </c>
      <c r="BJ17">
        <v>332</v>
      </c>
      <c r="BK17">
        <v>339</v>
      </c>
      <c r="BL17">
        <v>354</v>
      </c>
      <c r="BM17">
        <v>330</v>
      </c>
      <c r="BN17">
        <v>313</v>
      </c>
      <c r="BO17">
        <v>310</v>
      </c>
      <c r="BP17">
        <v>272</v>
      </c>
      <c r="BQ17">
        <v>280</v>
      </c>
      <c r="BR17">
        <v>278</v>
      </c>
      <c r="BS17">
        <v>251</v>
      </c>
      <c r="BT17">
        <v>241</v>
      </c>
      <c r="BU17">
        <v>256</v>
      </c>
      <c r="BV17">
        <v>245</v>
      </c>
      <c r="BW17">
        <v>258</v>
      </c>
      <c r="BX17">
        <v>234</v>
      </c>
      <c r="BY17">
        <v>240</v>
      </c>
      <c r="BZ17">
        <v>210</v>
      </c>
      <c r="CA17">
        <v>242</v>
      </c>
      <c r="CB17">
        <v>231</v>
      </c>
      <c r="CC17">
        <v>231</v>
      </c>
      <c r="CD17">
        <v>208</v>
      </c>
      <c r="CE17">
        <v>182</v>
      </c>
      <c r="CF17">
        <v>213</v>
      </c>
      <c r="CG17">
        <v>215</v>
      </c>
      <c r="CH17">
        <v>220</v>
      </c>
      <c r="CI17">
        <v>193</v>
      </c>
      <c r="CJ17">
        <v>168</v>
      </c>
      <c r="CK17">
        <v>165</v>
      </c>
      <c r="CL17">
        <v>149</v>
      </c>
      <c r="CM17">
        <v>122</v>
      </c>
      <c r="CN17">
        <v>118</v>
      </c>
      <c r="CO17">
        <v>112</v>
      </c>
      <c r="CP17">
        <v>123</v>
      </c>
      <c r="CQ17">
        <v>106</v>
      </c>
      <c r="CR17">
        <v>113</v>
      </c>
      <c r="CS17">
        <v>77</v>
      </c>
      <c r="CT17">
        <v>100</v>
      </c>
      <c r="CU17">
        <v>76</v>
      </c>
      <c r="CV17">
        <v>72</v>
      </c>
      <c r="CW17">
        <v>62</v>
      </c>
      <c r="CX17">
        <v>42</v>
      </c>
      <c r="CY17">
        <v>46</v>
      </c>
      <c r="CZ17">
        <v>42</v>
      </c>
      <c r="DA17">
        <v>41</v>
      </c>
      <c r="DB17">
        <v>42</v>
      </c>
      <c r="DC17">
        <v>28</v>
      </c>
      <c r="DD17">
        <v>31</v>
      </c>
      <c r="DE17">
        <v>27</v>
      </c>
      <c r="DF17">
        <v>21</v>
      </c>
      <c r="DG17">
        <v>17</v>
      </c>
      <c r="DH17">
        <v>19</v>
      </c>
      <c r="DI17">
        <v>20</v>
      </c>
      <c r="DJ17">
        <v>8</v>
      </c>
      <c r="DK17">
        <v>3</v>
      </c>
      <c r="DL17">
        <v>7</v>
      </c>
      <c r="DM17">
        <v>1</v>
      </c>
      <c r="DN17">
        <v>6</v>
      </c>
      <c r="DO17">
        <v>1</v>
      </c>
      <c r="DP17">
        <v>1</v>
      </c>
      <c r="DQ17">
        <v>4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</row>
    <row r="18" spans="1:130">
      <c r="A18">
        <v>2300</v>
      </c>
      <c r="B18" t="s">
        <v>115</v>
      </c>
      <c r="C18" s="9">
        <f t="shared" si="0"/>
        <v>36</v>
      </c>
      <c r="D18" s="134">
        <f t="shared" si="1"/>
        <v>0.98119378577269012</v>
      </c>
      <c r="E18" s="9">
        <f t="shared" si="2"/>
        <v>234</v>
      </c>
      <c r="F18" s="134">
        <f t="shared" si="3"/>
        <v>6.3777596075224858</v>
      </c>
      <c r="G18" s="9">
        <f t="shared" si="4"/>
        <v>562</v>
      </c>
      <c r="H18" s="134">
        <f t="shared" si="5"/>
        <v>15.317525211229219</v>
      </c>
      <c r="I18" s="9">
        <f t="shared" si="6"/>
        <v>502</v>
      </c>
      <c r="J18" s="134">
        <f t="shared" si="7"/>
        <v>13.682202234941402</v>
      </c>
      <c r="K18" s="9">
        <f t="shared" si="8"/>
        <v>1984</v>
      </c>
      <c r="L18" s="134">
        <f t="shared" si="9"/>
        <v>54.074679749250478</v>
      </c>
      <c r="M18" s="9">
        <f t="shared" si="10"/>
        <v>258</v>
      </c>
      <c r="N18" s="134">
        <f t="shared" si="11"/>
        <v>7.0318887980376124</v>
      </c>
      <c r="O18" s="9">
        <f t="shared" si="12"/>
        <v>93</v>
      </c>
      <c r="P18" s="134">
        <f t="shared" si="13"/>
        <v>2.5347506132461164</v>
      </c>
      <c r="Q18" s="9">
        <f t="shared" si="14"/>
        <v>3669</v>
      </c>
      <c r="T18">
        <v>3669</v>
      </c>
      <c r="U18">
        <v>36</v>
      </c>
      <c r="V18">
        <v>46</v>
      </c>
      <c r="W18">
        <v>47</v>
      </c>
      <c r="X18">
        <v>47</v>
      </c>
      <c r="Y18">
        <v>37</v>
      </c>
      <c r="Z18">
        <v>57</v>
      </c>
      <c r="AA18">
        <v>55</v>
      </c>
      <c r="AB18">
        <v>56</v>
      </c>
      <c r="AC18">
        <v>55</v>
      </c>
      <c r="AD18">
        <v>46</v>
      </c>
      <c r="AE18">
        <v>73</v>
      </c>
      <c r="AF18">
        <v>65</v>
      </c>
      <c r="AG18">
        <v>49</v>
      </c>
      <c r="AH18">
        <v>50</v>
      </c>
      <c r="AI18">
        <v>63</v>
      </c>
      <c r="AJ18">
        <v>50</v>
      </c>
      <c r="AK18">
        <v>48</v>
      </c>
      <c r="AL18">
        <v>43</v>
      </c>
      <c r="AM18">
        <v>50</v>
      </c>
      <c r="AN18">
        <v>52</v>
      </c>
      <c r="AO18">
        <v>42</v>
      </c>
      <c r="AP18">
        <v>55</v>
      </c>
      <c r="AQ18">
        <v>64</v>
      </c>
      <c r="AR18">
        <v>47</v>
      </c>
      <c r="AS18">
        <v>53</v>
      </c>
      <c r="AT18">
        <v>48</v>
      </c>
      <c r="AU18">
        <v>57</v>
      </c>
      <c r="AV18">
        <v>59</v>
      </c>
      <c r="AW18">
        <v>75</v>
      </c>
      <c r="AX18">
        <v>51</v>
      </c>
      <c r="AY18">
        <v>64</v>
      </c>
      <c r="AZ18">
        <v>66</v>
      </c>
      <c r="BA18">
        <v>53</v>
      </c>
      <c r="BB18">
        <v>59</v>
      </c>
      <c r="BC18">
        <v>47</v>
      </c>
      <c r="BD18">
        <v>47</v>
      </c>
      <c r="BE18">
        <v>63</v>
      </c>
      <c r="BF18">
        <v>63</v>
      </c>
      <c r="BG18">
        <v>36</v>
      </c>
      <c r="BH18">
        <v>63</v>
      </c>
      <c r="BI18">
        <v>53</v>
      </c>
      <c r="BJ18">
        <v>64</v>
      </c>
      <c r="BK18">
        <v>55</v>
      </c>
      <c r="BL18">
        <v>45</v>
      </c>
      <c r="BM18">
        <v>53</v>
      </c>
      <c r="BN18">
        <v>35</v>
      </c>
      <c r="BO18">
        <v>48</v>
      </c>
      <c r="BP18">
        <v>47</v>
      </c>
      <c r="BQ18">
        <v>46</v>
      </c>
      <c r="BR18">
        <v>59</v>
      </c>
      <c r="BS18">
        <v>42</v>
      </c>
      <c r="BT18">
        <v>44</v>
      </c>
      <c r="BU18">
        <v>54</v>
      </c>
      <c r="BV18">
        <v>40</v>
      </c>
      <c r="BW18">
        <v>48</v>
      </c>
      <c r="BX18">
        <v>36</v>
      </c>
      <c r="BY18">
        <v>35</v>
      </c>
      <c r="BZ18">
        <v>38</v>
      </c>
      <c r="CA18">
        <v>42</v>
      </c>
      <c r="CB18">
        <v>39</v>
      </c>
      <c r="CC18">
        <v>42</v>
      </c>
      <c r="CD18">
        <v>56</v>
      </c>
      <c r="CE18">
        <v>40</v>
      </c>
      <c r="CF18">
        <v>36</v>
      </c>
      <c r="CG18">
        <v>29</v>
      </c>
      <c r="CH18">
        <v>26</v>
      </c>
      <c r="CI18">
        <v>29</v>
      </c>
      <c r="CJ18">
        <v>27</v>
      </c>
      <c r="CK18">
        <v>17</v>
      </c>
      <c r="CL18">
        <v>22</v>
      </c>
      <c r="CM18">
        <v>24</v>
      </c>
      <c r="CN18">
        <v>30</v>
      </c>
      <c r="CO18">
        <v>21</v>
      </c>
      <c r="CP18">
        <v>18</v>
      </c>
      <c r="CQ18">
        <v>25</v>
      </c>
      <c r="CR18">
        <v>16</v>
      </c>
      <c r="CS18">
        <v>16</v>
      </c>
      <c r="CT18">
        <v>15</v>
      </c>
      <c r="CU18">
        <v>12</v>
      </c>
      <c r="CV18">
        <v>15</v>
      </c>
      <c r="CW18">
        <v>11</v>
      </c>
      <c r="CX18">
        <v>10</v>
      </c>
      <c r="CY18">
        <v>14</v>
      </c>
      <c r="CZ18">
        <v>6</v>
      </c>
      <c r="DA18">
        <v>12</v>
      </c>
      <c r="DB18">
        <v>7</v>
      </c>
      <c r="DC18">
        <v>7</v>
      </c>
      <c r="DD18">
        <v>5</v>
      </c>
      <c r="DE18">
        <v>8</v>
      </c>
      <c r="DF18">
        <v>3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</row>
    <row r="19" spans="1:130">
      <c r="A19" s="6">
        <v>2506</v>
      </c>
      <c r="B19" s="6" t="s">
        <v>116</v>
      </c>
      <c r="C19" s="8">
        <f t="shared" si="0"/>
        <v>13</v>
      </c>
      <c r="D19" s="133">
        <f t="shared" si="1"/>
        <v>0.93123209169054444</v>
      </c>
      <c r="E19" s="8">
        <f t="shared" si="2"/>
        <v>69</v>
      </c>
      <c r="F19" s="133">
        <f t="shared" si="3"/>
        <v>4.9426934097421205</v>
      </c>
      <c r="G19" s="8">
        <f t="shared" si="4"/>
        <v>168</v>
      </c>
      <c r="H19" s="133">
        <f t="shared" si="5"/>
        <v>12.034383954154727</v>
      </c>
      <c r="I19" s="8">
        <f t="shared" si="6"/>
        <v>200</v>
      </c>
      <c r="J19" s="133">
        <f t="shared" si="7"/>
        <v>14.326647564469914</v>
      </c>
      <c r="K19" s="8">
        <f t="shared" si="8"/>
        <v>808</v>
      </c>
      <c r="L19" s="133">
        <f t="shared" si="9"/>
        <v>57.879656160458445</v>
      </c>
      <c r="M19" s="8">
        <f t="shared" si="10"/>
        <v>108</v>
      </c>
      <c r="N19" s="133">
        <f t="shared" si="11"/>
        <v>7.7363896848137532</v>
      </c>
      <c r="O19" s="8">
        <f t="shared" si="12"/>
        <v>30</v>
      </c>
      <c r="P19" s="133">
        <f t="shared" si="13"/>
        <v>2.1489971346704868</v>
      </c>
      <c r="Q19" s="8">
        <f t="shared" si="14"/>
        <v>1396</v>
      </c>
      <c r="T19">
        <v>1396</v>
      </c>
      <c r="U19">
        <v>13</v>
      </c>
      <c r="V19">
        <v>11</v>
      </c>
      <c r="W19">
        <v>15</v>
      </c>
      <c r="X19">
        <v>14</v>
      </c>
      <c r="Y19">
        <v>12</v>
      </c>
      <c r="Z19">
        <v>17</v>
      </c>
      <c r="AA19">
        <v>12</v>
      </c>
      <c r="AB19">
        <v>14</v>
      </c>
      <c r="AC19">
        <v>12</v>
      </c>
      <c r="AD19">
        <v>12</v>
      </c>
      <c r="AE19">
        <v>17</v>
      </c>
      <c r="AF19">
        <v>21</v>
      </c>
      <c r="AG19">
        <v>21</v>
      </c>
      <c r="AH19">
        <v>19</v>
      </c>
      <c r="AI19">
        <v>21</v>
      </c>
      <c r="AJ19">
        <v>19</v>
      </c>
      <c r="AK19">
        <v>17</v>
      </c>
      <c r="AL19">
        <v>19</v>
      </c>
      <c r="AM19">
        <v>15</v>
      </c>
      <c r="AN19">
        <v>18</v>
      </c>
      <c r="AO19">
        <v>18</v>
      </c>
      <c r="AP19">
        <v>19</v>
      </c>
      <c r="AQ19">
        <v>27</v>
      </c>
      <c r="AR19">
        <v>27</v>
      </c>
      <c r="AS19">
        <v>14</v>
      </c>
      <c r="AT19">
        <v>26</v>
      </c>
      <c r="AU19">
        <v>23</v>
      </c>
      <c r="AV19">
        <v>22</v>
      </c>
      <c r="AW19">
        <v>18</v>
      </c>
      <c r="AX19">
        <v>20</v>
      </c>
      <c r="AY19">
        <v>22</v>
      </c>
      <c r="AZ19">
        <v>12</v>
      </c>
      <c r="BA19">
        <v>18</v>
      </c>
      <c r="BB19">
        <v>12</v>
      </c>
      <c r="BC19">
        <v>20</v>
      </c>
      <c r="BD19">
        <v>16</v>
      </c>
      <c r="BE19">
        <v>23</v>
      </c>
      <c r="BF19">
        <v>21</v>
      </c>
      <c r="BG19">
        <v>32</v>
      </c>
      <c r="BH19">
        <v>20</v>
      </c>
      <c r="BI19">
        <v>17</v>
      </c>
      <c r="BJ19">
        <v>18</v>
      </c>
      <c r="BK19">
        <v>24</v>
      </c>
      <c r="BL19">
        <v>19</v>
      </c>
      <c r="BM19">
        <v>24</v>
      </c>
      <c r="BN19">
        <v>18</v>
      </c>
      <c r="BO19">
        <v>21</v>
      </c>
      <c r="BP19">
        <v>26</v>
      </c>
      <c r="BQ19">
        <v>17</v>
      </c>
      <c r="BR19">
        <v>25</v>
      </c>
      <c r="BS19">
        <v>21</v>
      </c>
      <c r="BT19">
        <v>17</v>
      </c>
      <c r="BU19">
        <v>19</v>
      </c>
      <c r="BV19">
        <v>18</v>
      </c>
      <c r="BW19">
        <v>21</v>
      </c>
      <c r="BX19">
        <v>21</v>
      </c>
      <c r="BY19">
        <v>21</v>
      </c>
      <c r="BZ19">
        <v>25</v>
      </c>
      <c r="CA19">
        <v>18</v>
      </c>
      <c r="CB19">
        <v>17</v>
      </c>
      <c r="CC19">
        <v>18</v>
      </c>
      <c r="CD19">
        <v>13</v>
      </c>
      <c r="CE19">
        <v>22</v>
      </c>
      <c r="CF19">
        <v>17</v>
      </c>
      <c r="CG19">
        <v>21</v>
      </c>
      <c r="CH19">
        <v>11</v>
      </c>
      <c r="CI19">
        <v>20</v>
      </c>
      <c r="CJ19">
        <v>12</v>
      </c>
      <c r="CK19">
        <v>17</v>
      </c>
      <c r="CL19">
        <v>14</v>
      </c>
      <c r="CM19">
        <v>12</v>
      </c>
      <c r="CN19">
        <v>7</v>
      </c>
      <c r="CO19">
        <v>5</v>
      </c>
      <c r="CP19">
        <v>6</v>
      </c>
      <c r="CQ19">
        <v>8</v>
      </c>
      <c r="CR19">
        <v>5</v>
      </c>
      <c r="CS19">
        <v>5</v>
      </c>
      <c r="CT19">
        <v>5</v>
      </c>
      <c r="CU19">
        <v>4</v>
      </c>
      <c r="CV19">
        <v>8</v>
      </c>
      <c r="CW19">
        <v>4</v>
      </c>
      <c r="CX19">
        <v>3</v>
      </c>
      <c r="CY19">
        <v>3</v>
      </c>
      <c r="CZ19">
        <v>0</v>
      </c>
      <c r="DA19">
        <v>3</v>
      </c>
      <c r="DB19">
        <v>2</v>
      </c>
      <c r="DC19">
        <v>3</v>
      </c>
      <c r="DD19">
        <v>3</v>
      </c>
      <c r="DE19">
        <v>4</v>
      </c>
      <c r="DF19">
        <v>0</v>
      </c>
      <c r="DG19">
        <v>3</v>
      </c>
      <c r="DH19">
        <v>0</v>
      </c>
      <c r="DI19">
        <v>0</v>
      </c>
      <c r="DJ19">
        <v>1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</row>
    <row r="20" spans="1:130">
      <c r="A20">
        <v>2510</v>
      </c>
      <c r="B20" t="s">
        <v>117</v>
      </c>
      <c r="C20" s="9">
        <f t="shared" si="0"/>
        <v>35</v>
      </c>
      <c r="D20" s="134">
        <f t="shared" si="1"/>
        <v>0.89171974522292996</v>
      </c>
      <c r="E20" s="9">
        <f t="shared" si="2"/>
        <v>250</v>
      </c>
      <c r="F20" s="134">
        <f t="shared" si="3"/>
        <v>6.369426751592357</v>
      </c>
      <c r="G20" s="9">
        <f t="shared" si="4"/>
        <v>556</v>
      </c>
      <c r="H20" s="134">
        <f t="shared" si="5"/>
        <v>14.1656050955414</v>
      </c>
      <c r="I20" s="9">
        <f t="shared" si="6"/>
        <v>523</v>
      </c>
      <c r="J20" s="134">
        <f t="shared" si="7"/>
        <v>13.324840764331212</v>
      </c>
      <c r="K20" s="9">
        <f t="shared" si="8"/>
        <v>2091</v>
      </c>
      <c r="L20" s="134">
        <f t="shared" si="9"/>
        <v>53.273885350318473</v>
      </c>
      <c r="M20" s="9">
        <f t="shared" si="10"/>
        <v>391</v>
      </c>
      <c r="N20" s="134">
        <f t="shared" si="11"/>
        <v>9.9617834394904463</v>
      </c>
      <c r="O20" s="9">
        <f t="shared" si="12"/>
        <v>79</v>
      </c>
      <c r="P20" s="134">
        <f t="shared" si="13"/>
        <v>2.0127388535031847</v>
      </c>
      <c r="Q20" s="9">
        <f t="shared" si="14"/>
        <v>3925</v>
      </c>
      <c r="T20">
        <v>3925</v>
      </c>
      <c r="U20">
        <v>35</v>
      </c>
      <c r="V20">
        <v>53</v>
      </c>
      <c r="W20">
        <v>56</v>
      </c>
      <c r="X20">
        <v>50</v>
      </c>
      <c r="Y20">
        <v>45</v>
      </c>
      <c r="Z20">
        <v>46</v>
      </c>
      <c r="AA20">
        <v>56</v>
      </c>
      <c r="AB20">
        <v>55</v>
      </c>
      <c r="AC20">
        <v>48</v>
      </c>
      <c r="AD20">
        <v>66</v>
      </c>
      <c r="AE20">
        <v>50</v>
      </c>
      <c r="AF20">
        <v>52</v>
      </c>
      <c r="AG20">
        <v>56</v>
      </c>
      <c r="AH20">
        <v>52</v>
      </c>
      <c r="AI20">
        <v>59</v>
      </c>
      <c r="AJ20">
        <v>62</v>
      </c>
      <c r="AK20">
        <v>41</v>
      </c>
      <c r="AL20">
        <v>45</v>
      </c>
      <c r="AM20">
        <v>55</v>
      </c>
      <c r="AN20">
        <v>43</v>
      </c>
      <c r="AO20">
        <v>49</v>
      </c>
      <c r="AP20">
        <v>65</v>
      </c>
      <c r="AQ20">
        <v>57</v>
      </c>
      <c r="AR20">
        <v>55</v>
      </c>
      <c r="AS20">
        <v>56</v>
      </c>
      <c r="AT20">
        <v>57</v>
      </c>
      <c r="AU20">
        <v>63</v>
      </c>
      <c r="AV20">
        <v>48</v>
      </c>
      <c r="AW20">
        <v>62</v>
      </c>
      <c r="AX20">
        <v>68</v>
      </c>
      <c r="AY20">
        <v>70</v>
      </c>
      <c r="AZ20">
        <v>63</v>
      </c>
      <c r="BA20">
        <v>57</v>
      </c>
      <c r="BB20">
        <v>53</v>
      </c>
      <c r="BC20">
        <v>63</v>
      </c>
      <c r="BD20">
        <v>62</v>
      </c>
      <c r="BE20">
        <v>55</v>
      </c>
      <c r="BF20">
        <v>67</v>
      </c>
      <c r="BG20">
        <v>66</v>
      </c>
      <c r="BH20">
        <v>59</v>
      </c>
      <c r="BI20">
        <v>69</v>
      </c>
      <c r="BJ20">
        <v>62</v>
      </c>
      <c r="BK20">
        <v>57</v>
      </c>
      <c r="BL20">
        <v>60</v>
      </c>
      <c r="BM20">
        <v>47</v>
      </c>
      <c r="BN20">
        <v>51</v>
      </c>
      <c r="BO20">
        <v>46</v>
      </c>
      <c r="BP20">
        <v>42</v>
      </c>
      <c r="BQ20">
        <v>54</v>
      </c>
      <c r="BR20">
        <v>43</v>
      </c>
      <c r="BS20">
        <v>39</v>
      </c>
      <c r="BT20">
        <v>46</v>
      </c>
      <c r="BU20">
        <v>35</v>
      </c>
      <c r="BV20">
        <v>34</v>
      </c>
      <c r="BW20">
        <v>33</v>
      </c>
      <c r="BX20">
        <v>43</v>
      </c>
      <c r="BY20">
        <v>37</v>
      </c>
      <c r="BZ20">
        <v>48</v>
      </c>
      <c r="CA20">
        <v>46</v>
      </c>
      <c r="CB20">
        <v>48</v>
      </c>
      <c r="CC20">
        <v>41</v>
      </c>
      <c r="CD20">
        <v>40</v>
      </c>
      <c r="CE20">
        <v>51</v>
      </c>
      <c r="CF20">
        <v>49</v>
      </c>
      <c r="CG20">
        <v>32</v>
      </c>
      <c r="CH20">
        <v>49</v>
      </c>
      <c r="CI20">
        <v>33</v>
      </c>
      <c r="CJ20">
        <v>48</v>
      </c>
      <c r="CK20">
        <v>43</v>
      </c>
      <c r="CL20">
        <v>34</v>
      </c>
      <c r="CM20">
        <v>51</v>
      </c>
      <c r="CN20">
        <v>39</v>
      </c>
      <c r="CO20">
        <v>36</v>
      </c>
      <c r="CP20">
        <v>15</v>
      </c>
      <c r="CQ20">
        <v>19</v>
      </c>
      <c r="CR20">
        <v>25</v>
      </c>
      <c r="CS20">
        <v>23</v>
      </c>
      <c r="CT20">
        <v>28</v>
      </c>
      <c r="CU20">
        <v>20</v>
      </c>
      <c r="CV20">
        <v>10</v>
      </c>
      <c r="CW20">
        <v>14</v>
      </c>
      <c r="CX20">
        <v>13</v>
      </c>
      <c r="CY20">
        <v>6</v>
      </c>
      <c r="CZ20">
        <v>10</v>
      </c>
      <c r="DA20">
        <v>4</v>
      </c>
      <c r="DB20">
        <v>8</v>
      </c>
      <c r="DC20">
        <v>5</v>
      </c>
      <c r="DD20">
        <v>4</v>
      </c>
      <c r="DE20">
        <v>4</v>
      </c>
      <c r="DF20">
        <v>1</v>
      </c>
      <c r="DG20">
        <v>1</v>
      </c>
      <c r="DH20">
        <v>4</v>
      </c>
      <c r="DI20">
        <v>1</v>
      </c>
      <c r="DJ20">
        <v>3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</row>
    <row r="21" spans="1:130" s="19" customFormat="1">
      <c r="C21" s="14">
        <f>SUM(C17:C20)</f>
        <v>329</v>
      </c>
      <c r="D21" s="135">
        <f t="shared" si="1"/>
        <v>1.0596154465522238</v>
      </c>
      <c r="E21" s="14">
        <f t="shared" ref="E21:Q21" si="16">SUM(E17:E20)</f>
        <v>1923</v>
      </c>
      <c r="F21" s="135">
        <f t="shared" si="3"/>
        <v>6.1934361815195338</v>
      </c>
      <c r="G21" s="14">
        <f t="shared" si="16"/>
        <v>4000</v>
      </c>
      <c r="H21" s="135">
        <f t="shared" si="5"/>
        <v>12.882862572063514</v>
      </c>
      <c r="I21" s="14">
        <f t="shared" si="16"/>
        <v>4225</v>
      </c>
      <c r="J21" s="135">
        <f t="shared" si="7"/>
        <v>13.607523591742085</v>
      </c>
      <c r="K21" s="14">
        <f t="shared" si="16"/>
        <v>17642</v>
      </c>
      <c r="L21" s="135">
        <f t="shared" si="9"/>
        <v>56.81986537408612</v>
      </c>
      <c r="M21" s="14">
        <f t="shared" si="16"/>
        <v>2258</v>
      </c>
      <c r="N21" s="135">
        <f t="shared" si="11"/>
        <v>7.2723759219298518</v>
      </c>
      <c r="O21" s="14">
        <f t="shared" si="16"/>
        <v>672</v>
      </c>
      <c r="P21" s="135">
        <f t="shared" si="13"/>
        <v>2.1643209121066702</v>
      </c>
      <c r="Q21" s="14">
        <f t="shared" si="16"/>
        <v>31049</v>
      </c>
    </row>
    <row r="22" spans="1:130">
      <c r="C22" s="9"/>
      <c r="D22" s="134"/>
      <c r="E22" s="9"/>
      <c r="F22" s="134"/>
      <c r="G22" s="9"/>
      <c r="H22" s="134"/>
      <c r="I22" s="9"/>
      <c r="J22" s="134"/>
      <c r="K22" s="9"/>
      <c r="L22" s="134"/>
      <c r="M22" s="9"/>
      <c r="N22" s="134"/>
      <c r="O22" s="9"/>
      <c r="P22" s="134"/>
      <c r="Q22" s="9"/>
    </row>
    <row r="23" spans="1:130">
      <c r="A23" s="6">
        <v>3000</v>
      </c>
      <c r="B23" s="6" t="s">
        <v>118</v>
      </c>
      <c r="C23" s="8">
        <f t="shared" si="0"/>
        <v>108</v>
      </c>
      <c r="D23" s="133">
        <f t="shared" si="1"/>
        <v>1.350506439914968</v>
      </c>
      <c r="E23" s="8">
        <f t="shared" si="2"/>
        <v>499</v>
      </c>
      <c r="F23" s="133">
        <f t="shared" si="3"/>
        <v>6.2398399399774913</v>
      </c>
      <c r="G23" s="8">
        <f t="shared" si="4"/>
        <v>1161</v>
      </c>
      <c r="H23" s="133">
        <f t="shared" si="5"/>
        <v>14.517944229085908</v>
      </c>
      <c r="I23" s="8">
        <f t="shared" si="6"/>
        <v>1048</v>
      </c>
      <c r="J23" s="133">
        <f t="shared" si="7"/>
        <v>13.10491434287858</v>
      </c>
      <c r="K23" s="8">
        <f t="shared" si="8"/>
        <v>4018</v>
      </c>
      <c r="L23" s="133">
        <f t="shared" si="9"/>
        <v>50.243841440540201</v>
      </c>
      <c r="M23" s="8">
        <f t="shared" si="10"/>
        <v>834</v>
      </c>
      <c r="N23" s="133">
        <f t="shared" si="11"/>
        <v>10.428910841565587</v>
      </c>
      <c r="O23" s="8">
        <f t="shared" si="12"/>
        <v>329</v>
      </c>
      <c r="P23" s="133">
        <f t="shared" si="13"/>
        <v>4.1140427660372643</v>
      </c>
      <c r="Q23" s="8">
        <f t="shared" si="14"/>
        <v>7997</v>
      </c>
      <c r="T23">
        <v>7997</v>
      </c>
      <c r="U23">
        <v>108</v>
      </c>
      <c r="V23">
        <v>106</v>
      </c>
      <c r="W23">
        <v>91</v>
      </c>
      <c r="X23">
        <v>106</v>
      </c>
      <c r="Y23">
        <v>101</v>
      </c>
      <c r="Z23">
        <v>95</v>
      </c>
      <c r="AA23">
        <v>104</v>
      </c>
      <c r="AB23">
        <v>107</v>
      </c>
      <c r="AC23">
        <v>104</v>
      </c>
      <c r="AD23">
        <v>102</v>
      </c>
      <c r="AE23">
        <v>129</v>
      </c>
      <c r="AF23">
        <v>127</v>
      </c>
      <c r="AG23">
        <v>131</v>
      </c>
      <c r="AH23">
        <v>128</v>
      </c>
      <c r="AI23">
        <v>106</v>
      </c>
      <c r="AJ23">
        <v>123</v>
      </c>
      <c r="AK23">
        <v>111</v>
      </c>
      <c r="AL23">
        <v>106</v>
      </c>
      <c r="AM23">
        <v>111</v>
      </c>
      <c r="AN23">
        <v>99</v>
      </c>
      <c r="AO23">
        <v>99</v>
      </c>
      <c r="AP23">
        <v>111</v>
      </c>
      <c r="AQ23">
        <v>92</v>
      </c>
      <c r="AR23">
        <v>107</v>
      </c>
      <c r="AS23">
        <v>110</v>
      </c>
      <c r="AT23">
        <v>102</v>
      </c>
      <c r="AU23">
        <v>110</v>
      </c>
      <c r="AV23">
        <v>108</v>
      </c>
      <c r="AW23">
        <v>123</v>
      </c>
      <c r="AX23">
        <v>129</v>
      </c>
      <c r="AY23">
        <v>106</v>
      </c>
      <c r="AZ23">
        <v>117</v>
      </c>
      <c r="BA23">
        <v>126</v>
      </c>
      <c r="BB23">
        <v>123</v>
      </c>
      <c r="BC23">
        <v>98</v>
      </c>
      <c r="BD23">
        <v>102</v>
      </c>
      <c r="BE23">
        <v>96</v>
      </c>
      <c r="BF23">
        <v>111</v>
      </c>
      <c r="BG23">
        <v>121</v>
      </c>
      <c r="BH23">
        <v>104</v>
      </c>
      <c r="BI23">
        <v>110</v>
      </c>
      <c r="BJ23">
        <v>100</v>
      </c>
      <c r="BK23">
        <v>134</v>
      </c>
      <c r="BL23">
        <v>90</v>
      </c>
      <c r="BM23">
        <v>112</v>
      </c>
      <c r="BN23">
        <v>77</v>
      </c>
      <c r="BO23">
        <v>83</v>
      </c>
      <c r="BP23">
        <v>100</v>
      </c>
      <c r="BQ23">
        <v>94</v>
      </c>
      <c r="BR23">
        <v>114</v>
      </c>
      <c r="BS23">
        <v>101</v>
      </c>
      <c r="BT23">
        <v>87</v>
      </c>
      <c r="BU23">
        <v>95</v>
      </c>
      <c r="BV23">
        <v>93</v>
      </c>
      <c r="BW23">
        <v>76</v>
      </c>
      <c r="BX23">
        <v>59</v>
      </c>
      <c r="BY23">
        <v>71</v>
      </c>
      <c r="BZ23">
        <v>71</v>
      </c>
      <c r="CA23">
        <v>89</v>
      </c>
      <c r="CB23">
        <v>69</v>
      </c>
      <c r="CC23">
        <v>94</v>
      </c>
      <c r="CD23">
        <v>79</v>
      </c>
      <c r="CE23">
        <v>103</v>
      </c>
      <c r="CF23">
        <v>92</v>
      </c>
      <c r="CG23">
        <v>68</v>
      </c>
      <c r="CH23">
        <v>97</v>
      </c>
      <c r="CI23">
        <v>86</v>
      </c>
      <c r="CJ23">
        <v>93</v>
      </c>
      <c r="CK23">
        <v>78</v>
      </c>
      <c r="CL23">
        <v>73</v>
      </c>
      <c r="CM23">
        <v>80</v>
      </c>
      <c r="CN23">
        <v>83</v>
      </c>
      <c r="CO23">
        <v>58</v>
      </c>
      <c r="CP23">
        <v>67</v>
      </c>
      <c r="CQ23">
        <v>51</v>
      </c>
      <c r="CR23">
        <v>52</v>
      </c>
      <c r="CS23">
        <v>73</v>
      </c>
      <c r="CT23">
        <v>52</v>
      </c>
      <c r="CU23">
        <v>46</v>
      </c>
      <c r="CV23">
        <v>28</v>
      </c>
      <c r="CW23">
        <v>48</v>
      </c>
      <c r="CX23">
        <v>30</v>
      </c>
      <c r="CY23">
        <v>28</v>
      </c>
      <c r="CZ23">
        <v>34</v>
      </c>
      <c r="DA23">
        <v>28</v>
      </c>
      <c r="DB23">
        <v>25</v>
      </c>
      <c r="DC23">
        <v>25</v>
      </c>
      <c r="DD23">
        <v>20</v>
      </c>
      <c r="DE23">
        <v>16</v>
      </c>
      <c r="DF23">
        <v>13</v>
      </c>
      <c r="DG23">
        <v>13</v>
      </c>
      <c r="DH23">
        <v>22</v>
      </c>
      <c r="DI23">
        <v>9</v>
      </c>
      <c r="DJ23">
        <v>8</v>
      </c>
      <c r="DK23">
        <v>3</v>
      </c>
      <c r="DL23">
        <v>4</v>
      </c>
      <c r="DM23">
        <v>3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</row>
    <row r="24" spans="1:130">
      <c r="A24">
        <v>3506</v>
      </c>
      <c r="B24" t="s">
        <v>119</v>
      </c>
      <c r="C24" s="9">
        <f t="shared" si="0"/>
        <v>1</v>
      </c>
      <c r="D24" s="134">
        <f t="shared" si="1"/>
        <v>1.3333333333333335</v>
      </c>
      <c r="E24" s="9">
        <f t="shared" si="2"/>
        <v>4</v>
      </c>
      <c r="F24" s="134">
        <f t="shared" si="3"/>
        <v>5.3333333333333339</v>
      </c>
      <c r="G24" s="9">
        <f t="shared" si="4"/>
        <v>10</v>
      </c>
      <c r="H24" s="134">
        <f t="shared" si="5"/>
        <v>13.333333333333334</v>
      </c>
      <c r="I24" s="9">
        <f t="shared" si="6"/>
        <v>8</v>
      </c>
      <c r="J24" s="134">
        <f t="shared" si="7"/>
        <v>10.666666666666668</v>
      </c>
      <c r="K24" s="9">
        <f t="shared" si="8"/>
        <v>38</v>
      </c>
      <c r="L24" s="134">
        <f t="shared" si="9"/>
        <v>50.666666666666671</v>
      </c>
      <c r="M24" s="9">
        <f t="shared" si="10"/>
        <v>11</v>
      </c>
      <c r="N24" s="134">
        <f t="shared" si="11"/>
        <v>14.666666666666666</v>
      </c>
      <c r="O24" s="9">
        <f t="shared" si="12"/>
        <v>3</v>
      </c>
      <c r="P24" s="134">
        <f t="shared" si="13"/>
        <v>4</v>
      </c>
      <c r="Q24" s="9">
        <f t="shared" si="14"/>
        <v>75</v>
      </c>
      <c r="T24">
        <v>75</v>
      </c>
      <c r="U24">
        <v>1</v>
      </c>
      <c r="V24">
        <v>0</v>
      </c>
      <c r="W24">
        <v>2</v>
      </c>
      <c r="X24">
        <v>0</v>
      </c>
      <c r="Y24">
        <v>0</v>
      </c>
      <c r="Z24">
        <v>2</v>
      </c>
      <c r="AA24">
        <v>0</v>
      </c>
      <c r="AB24">
        <v>1</v>
      </c>
      <c r="AC24">
        <v>0</v>
      </c>
      <c r="AD24">
        <v>3</v>
      </c>
      <c r="AE24">
        <v>0</v>
      </c>
      <c r="AF24">
        <v>1</v>
      </c>
      <c r="AG24">
        <v>0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1</v>
      </c>
      <c r="BE24">
        <v>5</v>
      </c>
      <c r="BF24">
        <v>0</v>
      </c>
      <c r="BG24">
        <v>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</v>
      </c>
      <c r="BP24">
        <v>2</v>
      </c>
      <c r="BQ24">
        <v>1</v>
      </c>
      <c r="BR24">
        <v>4</v>
      </c>
      <c r="BS24">
        <v>1</v>
      </c>
      <c r="BT24">
        <v>1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2</v>
      </c>
      <c r="CA24">
        <v>1</v>
      </c>
      <c r="CB24">
        <v>1</v>
      </c>
      <c r="CC24">
        <v>0</v>
      </c>
      <c r="CD24">
        <v>3</v>
      </c>
      <c r="CE24">
        <v>2</v>
      </c>
      <c r="CF24">
        <v>2</v>
      </c>
      <c r="CG24">
        <v>1</v>
      </c>
      <c r="CH24">
        <v>2</v>
      </c>
      <c r="CI24">
        <v>1</v>
      </c>
      <c r="CJ24">
        <v>1</v>
      </c>
      <c r="CK24">
        <v>0</v>
      </c>
      <c r="CL24">
        <v>3</v>
      </c>
      <c r="CM24">
        <v>2</v>
      </c>
      <c r="CN24">
        <v>0</v>
      </c>
      <c r="CO24">
        <v>1</v>
      </c>
      <c r="CP24">
        <v>2</v>
      </c>
      <c r="CQ24">
        <v>0</v>
      </c>
      <c r="CR24">
        <v>0</v>
      </c>
      <c r="CS24">
        <v>1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</row>
    <row r="25" spans="1:130">
      <c r="A25" s="6">
        <v>3511</v>
      </c>
      <c r="B25" s="6" t="s">
        <v>120</v>
      </c>
      <c r="C25" s="8">
        <f t="shared" si="0"/>
        <v>10</v>
      </c>
      <c r="D25" s="133">
        <f t="shared" si="1"/>
        <v>1.3071895424836601</v>
      </c>
      <c r="E25" s="8">
        <f t="shared" si="2"/>
        <v>38</v>
      </c>
      <c r="F25" s="133">
        <f t="shared" si="3"/>
        <v>4.9673202614379086</v>
      </c>
      <c r="G25" s="8">
        <f t="shared" si="4"/>
        <v>95</v>
      </c>
      <c r="H25" s="133">
        <f t="shared" si="5"/>
        <v>12.418300653594772</v>
      </c>
      <c r="I25" s="8">
        <f t="shared" si="6"/>
        <v>88</v>
      </c>
      <c r="J25" s="133">
        <f t="shared" si="7"/>
        <v>11.503267973856209</v>
      </c>
      <c r="K25" s="8">
        <f t="shared" si="8"/>
        <v>434</v>
      </c>
      <c r="L25" s="133">
        <f t="shared" si="9"/>
        <v>56.732026143790847</v>
      </c>
      <c r="M25" s="8">
        <f t="shared" si="10"/>
        <v>85</v>
      </c>
      <c r="N25" s="133">
        <f t="shared" si="11"/>
        <v>11.111111111111111</v>
      </c>
      <c r="O25" s="8">
        <f t="shared" si="12"/>
        <v>15</v>
      </c>
      <c r="P25" s="133">
        <f t="shared" si="13"/>
        <v>1.9607843137254901</v>
      </c>
      <c r="Q25" s="8">
        <f t="shared" si="14"/>
        <v>765</v>
      </c>
      <c r="T25">
        <v>765</v>
      </c>
      <c r="U25">
        <v>10</v>
      </c>
      <c r="V25">
        <v>3</v>
      </c>
      <c r="W25">
        <v>11</v>
      </c>
      <c r="X25">
        <v>7</v>
      </c>
      <c r="Y25">
        <v>5</v>
      </c>
      <c r="Z25">
        <v>12</v>
      </c>
      <c r="AA25">
        <v>9</v>
      </c>
      <c r="AB25">
        <v>4</v>
      </c>
      <c r="AC25">
        <v>17</v>
      </c>
      <c r="AD25">
        <v>10</v>
      </c>
      <c r="AE25">
        <v>6</v>
      </c>
      <c r="AF25">
        <v>7</v>
      </c>
      <c r="AG25">
        <v>11</v>
      </c>
      <c r="AH25">
        <v>10</v>
      </c>
      <c r="AI25">
        <v>10</v>
      </c>
      <c r="AJ25">
        <v>11</v>
      </c>
      <c r="AK25">
        <v>5</v>
      </c>
      <c r="AL25">
        <v>9</v>
      </c>
      <c r="AM25">
        <v>9</v>
      </c>
      <c r="AN25">
        <v>11</v>
      </c>
      <c r="AO25">
        <v>13</v>
      </c>
      <c r="AP25">
        <v>9</v>
      </c>
      <c r="AQ25">
        <v>11</v>
      </c>
      <c r="AR25">
        <v>6</v>
      </c>
      <c r="AS25">
        <v>10</v>
      </c>
      <c r="AT25">
        <v>5</v>
      </c>
      <c r="AU25">
        <v>8</v>
      </c>
      <c r="AV25">
        <v>10</v>
      </c>
      <c r="AW25">
        <v>11</v>
      </c>
      <c r="AX25">
        <v>13</v>
      </c>
      <c r="AY25">
        <v>10</v>
      </c>
      <c r="AZ25">
        <v>9</v>
      </c>
      <c r="BA25">
        <v>14</v>
      </c>
      <c r="BB25">
        <v>7</v>
      </c>
      <c r="BC25">
        <v>7</v>
      </c>
      <c r="BD25">
        <v>12</v>
      </c>
      <c r="BE25">
        <v>6</v>
      </c>
      <c r="BF25">
        <v>10</v>
      </c>
      <c r="BG25">
        <v>10</v>
      </c>
      <c r="BH25">
        <v>5</v>
      </c>
      <c r="BI25">
        <v>13</v>
      </c>
      <c r="BJ25">
        <v>5</v>
      </c>
      <c r="BK25">
        <v>10</v>
      </c>
      <c r="BL25">
        <v>8</v>
      </c>
      <c r="BM25">
        <v>8</v>
      </c>
      <c r="BN25">
        <v>12</v>
      </c>
      <c r="BO25">
        <v>11</v>
      </c>
      <c r="BP25">
        <v>10</v>
      </c>
      <c r="BQ25">
        <v>7</v>
      </c>
      <c r="BR25">
        <v>15</v>
      </c>
      <c r="BS25">
        <v>16</v>
      </c>
      <c r="BT25">
        <v>7</v>
      </c>
      <c r="BU25">
        <v>14</v>
      </c>
      <c r="BV25">
        <v>9</v>
      </c>
      <c r="BW25">
        <v>8</v>
      </c>
      <c r="BX25">
        <v>13</v>
      </c>
      <c r="BY25">
        <v>12</v>
      </c>
      <c r="BZ25">
        <v>13</v>
      </c>
      <c r="CA25">
        <v>11</v>
      </c>
      <c r="CB25">
        <v>11</v>
      </c>
      <c r="CC25">
        <v>12</v>
      </c>
      <c r="CD25">
        <v>19</v>
      </c>
      <c r="CE25">
        <v>9</v>
      </c>
      <c r="CF25">
        <v>17</v>
      </c>
      <c r="CG25">
        <v>9</v>
      </c>
      <c r="CH25">
        <v>9</v>
      </c>
      <c r="CI25">
        <v>14</v>
      </c>
      <c r="CJ25">
        <v>8</v>
      </c>
      <c r="CK25">
        <v>13</v>
      </c>
      <c r="CL25">
        <v>15</v>
      </c>
      <c r="CM25">
        <v>7</v>
      </c>
      <c r="CN25">
        <v>7</v>
      </c>
      <c r="CO25">
        <v>7</v>
      </c>
      <c r="CP25">
        <v>5</v>
      </c>
      <c r="CQ25">
        <v>8</v>
      </c>
      <c r="CR25">
        <v>2</v>
      </c>
      <c r="CS25">
        <v>7</v>
      </c>
      <c r="CT25">
        <v>1</v>
      </c>
      <c r="CU25">
        <v>4</v>
      </c>
      <c r="CV25">
        <v>1</v>
      </c>
      <c r="CW25">
        <v>2</v>
      </c>
      <c r="CX25">
        <v>0</v>
      </c>
      <c r="CY25">
        <v>1</v>
      </c>
      <c r="CZ25">
        <v>1</v>
      </c>
      <c r="DA25">
        <v>2</v>
      </c>
      <c r="DB25">
        <v>1</v>
      </c>
      <c r="DC25">
        <v>1</v>
      </c>
      <c r="DD25">
        <v>2</v>
      </c>
      <c r="DE25">
        <v>3</v>
      </c>
      <c r="DF25">
        <v>0</v>
      </c>
      <c r="DG25">
        <v>0</v>
      </c>
      <c r="DH25">
        <v>0</v>
      </c>
      <c r="DI25">
        <v>1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</row>
    <row r="26" spans="1:130">
      <c r="A26">
        <v>3609</v>
      </c>
      <c r="B26" t="s">
        <v>121</v>
      </c>
      <c r="C26" s="9">
        <f t="shared" si="0"/>
        <v>40</v>
      </c>
      <c r="D26" s="134">
        <f t="shared" si="1"/>
        <v>0.97799511002444983</v>
      </c>
      <c r="E26" s="9">
        <f t="shared" si="2"/>
        <v>237</v>
      </c>
      <c r="F26" s="134">
        <f t="shared" si="3"/>
        <v>5.7946210268948652</v>
      </c>
      <c r="G26" s="9">
        <f t="shared" si="4"/>
        <v>481</v>
      </c>
      <c r="H26" s="134">
        <f t="shared" si="5"/>
        <v>11.76039119804401</v>
      </c>
      <c r="I26" s="9">
        <f t="shared" si="6"/>
        <v>523</v>
      </c>
      <c r="J26" s="134">
        <f t="shared" si="7"/>
        <v>12.787286063569683</v>
      </c>
      <c r="K26" s="9">
        <f t="shared" si="8"/>
        <v>2157</v>
      </c>
      <c r="L26" s="134">
        <f t="shared" si="9"/>
        <v>52.738386308068463</v>
      </c>
      <c r="M26" s="9">
        <f t="shared" si="10"/>
        <v>503</v>
      </c>
      <c r="N26" s="134">
        <f t="shared" si="11"/>
        <v>12.298288508557457</v>
      </c>
      <c r="O26" s="9">
        <f t="shared" si="12"/>
        <v>149</v>
      </c>
      <c r="P26" s="134">
        <f t="shared" si="13"/>
        <v>3.6430317848410754</v>
      </c>
      <c r="Q26" s="9">
        <f t="shared" si="14"/>
        <v>4090</v>
      </c>
      <c r="T26">
        <v>4090</v>
      </c>
      <c r="U26">
        <v>40</v>
      </c>
      <c r="V26">
        <v>47</v>
      </c>
      <c r="W26">
        <v>43</v>
      </c>
      <c r="X26">
        <v>46</v>
      </c>
      <c r="Y26">
        <v>50</v>
      </c>
      <c r="Z26">
        <v>51</v>
      </c>
      <c r="AA26">
        <v>44</v>
      </c>
      <c r="AB26">
        <v>51</v>
      </c>
      <c r="AC26">
        <v>42</v>
      </c>
      <c r="AD26">
        <v>49</v>
      </c>
      <c r="AE26">
        <v>57</v>
      </c>
      <c r="AF26">
        <v>46</v>
      </c>
      <c r="AG26">
        <v>49</v>
      </c>
      <c r="AH26">
        <v>39</v>
      </c>
      <c r="AI26">
        <v>61</v>
      </c>
      <c r="AJ26">
        <v>43</v>
      </c>
      <c r="AK26">
        <v>60</v>
      </c>
      <c r="AL26">
        <v>41</v>
      </c>
      <c r="AM26">
        <v>47</v>
      </c>
      <c r="AN26">
        <v>48</v>
      </c>
      <c r="AO26">
        <v>42</v>
      </c>
      <c r="AP26">
        <v>60</v>
      </c>
      <c r="AQ26">
        <v>49</v>
      </c>
      <c r="AR26">
        <v>69</v>
      </c>
      <c r="AS26">
        <v>54</v>
      </c>
      <c r="AT26">
        <v>53</v>
      </c>
      <c r="AU26">
        <v>72</v>
      </c>
      <c r="AV26">
        <v>60</v>
      </c>
      <c r="AW26">
        <v>80</v>
      </c>
      <c r="AX26">
        <v>67</v>
      </c>
      <c r="AY26">
        <v>75</v>
      </c>
      <c r="AZ26">
        <v>60</v>
      </c>
      <c r="BA26">
        <v>68</v>
      </c>
      <c r="BB26">
        <v>65</v>
      </c>
      <c r="BC26">
        <v>71</v>
      </c>
      <c r="BD26">
        <v>44</v>
      </c>
      <c r="BE26">
        <v>62</v>
      </c>
      <c r="BF26">
        <v>46</v>
      </c>
      <c r="BG26">
        <v>49</v>
      </c>
      <c r="BH26">
        <v>49</v>
      </c>
      <c r="BI26">
        <v>43</v>
      </c>
      <c r="BJ26">
        <v>54</v>
      </c>
      <c r="BK26">
        <v>55</v>
      </c>
      <c r="BL26">
        <v>66</v>
      </c>
      <c r="BM26">
        <v>42</v>
      </c>
      <c r="BN26">
        <v>36</v>
      </c>
      <c r="BO26">
        <v>48</v>
      </c>
      <c r="BP26">
        <v>49</v>
      </c>
      <c r="BQ26">
        <v>34</v>
      </c>
      <c r="BR26">
        <v>52</v>
      </c>
      <c r="BS26">
        <v>61</v>
      </c>
      <c r="BT26">
        <v>40</v>
      </c>
      <c r="BU26">
        <v>36</v>
      </c>
      <c r="BV26">
        <v>47</v>
      </c>
      <c r="BW26">
        <v>34</v>
      </c>
      <c r="BX26">
        <v>47</v>
      </c>
      <c r="BY26">
        <v>55</v>
      </c>
      <c r="BZ26">
        <v>49</v>
      </c>
      <c r="CA26">
        <v>43</v>
      </c>
      <c r="CB26">
        <v>57</v>
      </c>
      <c r="CC26">
        <v>46</v>
      </c>
      <c r="CD26">
        <v>50</v>
      </c>
      <c r="CE26">
        <v>45</v>
      </c>
      <c r="CF26">
        <v>62</v>
      </c>
      <c r="CG26">
        <v>50</v>
      </c>
      <c r="CH26">
        <v>46</v>
      </c>
      <c r="CI26">
        <v>42</v>
      </c>
      <c r="CJ26">
        <v>61</v>
      </c>
      <c r="CK26">
        <v>35</v>
      </c>
      <c r="CL26">
        <v>58</v>
      </c>
      <c r="CM26">
        <v>52</v>
      </c>
      <c r="CN26">
        <v>44</v>
      </c>
      <c r="CO26">
        <v>41</v>
      </c>
      <c r="CP26">
        <v>47</v>
      </c>
      <c r="CQ26">
        <v>31</v>
      </c>
      <c r="CR26">
        <v>26</v>
      </c>
      <c r="CS26">
        <v>30</v>
      </c>
      <c r="CT26">
        <v>28</v>
      </c>
      <c r="CU26">
        <v>25</v>
      </c>
      <c r="CV26">
        <v>25</v>
      </c>
      <c r="CW26">
        <v>15</v>
      </c>
      <c r="CX26">
        <v>16</v>
      </c>
      <c r="CY26">
        <v>22</v>
      </c>
      <c r="CZ26">
        <v>14</v>
      </c>
      <c r="DA26">
        <v>10</v>
      </c>
      <c r="DB26">
        <v>8</v>
      </c>
      <c r="DC26">
        <v>12</v>
      </c>
      <c r="DD26">
        <v>12</v>
      </c>
      <c r="DE26">
        <v>8</v>
      </c>
      <c r="DF26">
        <v>5</v>
      </c>
      <c r="DG26">
        <v>9</v>
      </c>
      <c r="DH26">
        <v>4</v>
      </c>
      <c r="DI26">
        <v>6</v>
      </c>
      <c r="DJ26">
        <v>1</v>
      </c>
      <c r="DK26">
        <v>0</v>
      </c>
      <c r="DL26">
        <v>2</v>
      </c>
      <c r="DM26">
        <v>3</v>
      </c>
      <c r="DN26">
        <v>2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</row>
    <row r="27" spans="1:130">
      <c r="A27" s="6">
        <v>3709</v>
      </c>
      <c r="B27" s="6" t="s">
        <v>122</v>
      </c>
      <c r="C27" s="8">
        <f t="shared" si="0"/>
        <v>11</v>
      </c>
      <c r="D27" s="133">
        <f t="shared" si="1"/>
        <v>1.2775842044134729</v>
      </c>
      <c r="E27" s="8">
        <f t="shared" si="2"/>
        <v>57</v>
      </c>
      <c r="F27" s="133">
        <f t="shared" si="3"/>
        <v>6.6202090592334493</v>
      </c>
      <c r="G27" s="8">
        <f t="shared" si="4"/>
        <v>115</v>
      </c>
      <c r="H27" s="133">
        <f t="shared" si="5"/>
        <v>13.356562137049943</v>
      </c>
      <c r="I27" s="8">
        <f t="shared" si="6"/>
        <v>87</v>
      </c>
      <c r="J27" s="133">
        <f t="shared" si="7"/>
        <v>10.104529616724738</v>
      </c>
      <c r="K27" s="8">
        <f t="shared" si="8"/>
        <v>487</v>
      </c>
      <c r="L27" s="133">
        <f t="shared" si="9"/>
        <v>56.562137049941931</v>
      </c>
      <c r="M27" s="8">
        <f t="shared" si="10"/>
        <v>75</v>
      </c>
      <c r="N27" s="133">
        <f t="shared" si="11"/>
        <v>8.7108013937282234</v>
      </c>
      <c r="O27" s="8">
        <f t="shared" si="12"/>
        <v>29</v>
      </c>
      <c r="P27" s="133">
        <f t="shared" si="13"/>
        <v>3.3681765389082461</v>
      </c>
      <c r="Q27" s="8">
        <f t="shared" si="14"/>
        <v>861</v>
      </c>
      <c r="T27">
        <v>861</v>
      </c>
      <c r="U27">
        <v>11</v>
      </c>
      <c r="V27">
        <v>14</v>
      </c>
      <c r="W27">
        <v>9</v>
      </c>
      <c r="X27">
        <v>16</v>
      </c>
      <c r="Y27">
        <v>11</v>
      </c>
      <c r="Z27">
        <v>7</v>
      </c>
      <c r="AA27">
        <v>13</v>
      </c>
      <c r="AB27">
        <v>9</v>
      </c>
      <c r="AC27">
        <v>20</v>
      </c>
      <c r="AD27">
        <v>13</v>
      </c>
      <c r="AE27">
        <v>13</v>
      </c>
      <c r="AF27">
        <v>15</v>
      </c>
      <c r="AG27">
        <v>8</v>
      </c>
      <c r="AH27">
        <v>9</v>
      </c>
      <c r="AI27">
        <v>8</v>
      </c>
      <c r="AJ27">
        <v>7</v>
      </c>
      <c r="AK27">
        <v>7</v>
      </c>
      <c r="AL27">
        <v>8</v>
      </c>
      <c r="AM27">
        <v>5</v>
      </c>
      <c r="AN27">
        <v>12</v>
      </c>
      <c r="AO27">
        <v>4</v>
      </c>
      <c r="AP27">
        <v>10</v>
      </c>
      <c r="AQ27">
        <v>14</v>
      </c>
      <c r="AR27">
        <v>6</v>
      </c>
      <c r="AS27">
        <v>11</v>
      </c>
      <c r="AT27">
        <v>10</v>
      </c>
      <c r="AU27">
        <v>11</v>
      </c>
      <c r="AV27">
        <v>16</v>
      </c>
      <c r="AW27">
        <v>11</v>
      </c>
      <c r="AX27">
        <v>20</v>
      </c>
      <c r="AY27">
        <v>14</v>
      </c>
      <c r="AZ27">
        <v>12</v>
      </c>
      <c r="BA27">
        <v>17</v>
      </c>
      <c r="BB27">
        <v>14</v>
      </c>
      <c r="BC27">
        <v>21</v>
      </c>
      <c r="BD27">
        <v>13</v>
      </c>
      <c r="BE27">
        <v>19</v>
      </c>
      <c r="BF27">
        <v>18</v>
      </c>
      <c r="BG27">
        <v>10</v>
      </c>
      <c r="BH27">
        <v>13</v>
      </c>
      <c r="BI27">
        <v>8</v>
      </c>
      <c r="BJ27">
        <v>8</v>
      </c>
      <c r="BK27">
        <v>11</v>
      </c>
      <c r="BL27">
        <v>9</v>
      </c>
      <c r="BM27">
        <v>10</v>
      </c>
      <c r="BN27">
        <v>11</v>
      </c>
      <c r="BO27">
        <v>5</v>
      </c>
      <c r="BP27">
        <v>10</v>
      </c>
      <c r="BQ27">
        <v>8</v>
      </c>
      <c r="BR27">
        <v>12</v>
      </c>
      <c r="BS27">
        <v>6</v>
      </c>
      <c r="BT27">
        <v>7</v>
      </c>
      <c r="BU27">
        <v>5</v>
      </c>
      <c r="BV27">
        <v>8</v>
      </c>
      <c r="BW27">
        <v>9</v>
      </c>
      <c r="BX27">
        <v>14</v>
      </c>
      <c r="BY27">
        <v>14</v>
      </c>
      <c r="BZ27">
        <v>16</v>
      </c>
      <c r="CA27">
        <v>14</v>
      </c>
      <c r="CB27">
        <v>17</v>
      </c>
      <c r="CC27">
        <v>12</v>
      </c>
      <c r="CD27">
        <v>11</v>
      </c>
      <c r="CE27">
        <v>15</v>
      </c>
      <c r="CF27">
        <v>9</v>
      </c>
      <c r="CG27">
        <v>8</v>
      </c>
      <c r="CH27">
        <v>11</v>
      </c>
      <c r="CI27">
        <v>10</v>
      </c>
      <c r="CJ27">
        <v>15</v>
      </c>
      <c r="CK27">
        <v>5</v>
      </c>
      <c r="CL27">
        <v>8</v>
      </c>
      <c r="CM27">
        <v>5</v>
      </c>
      <c r="CN27">
        <v>4</v>
      </c>
      <c r="CO27">
        <v>6</v>
      </c>
      <c r="CP27">
        <v>3</v>
      </c>
      <c r="CQ27">
        <v>8</v>
      </c>
      <c r="CR27">
        <v>6</v>
      </c>
      <c r="CS27">
        <v>4</v>
      </c>
      <c r="CT27">
        <v>2</v>
      </c>
      <c r="CU27">
        <v>4</v>
      </c>
      <c r="CV27">
        <v>5</v>
      </c>
      <c r="CW27">
        <v>3</v>
      </c>
      <c r="CX27">
        <v>0</v>
      </c>
      <c r="CY27">
        <v>3</v>
      </c>
      <c r="CZ27">
        <v>4</v>
      </c>
      <c r="DA27">
        <v>1</v>
      </c>
      <c r="DB27">
        <v>3</v>
      </c>
      <c r="DC27">
        <v>2</v>
      </c>
      <c r="DD27">
        <v>4</v>
      </c>
      <c r="DE27">
        <v>2</v>
      </c>
      <c r="DF27">
        <v>0</v>
      </c>
      <c r="DG27">
        <v>1</v>
      </c>
      <c r="DH27">
        <v>3</v>
      </c>
      <c r="DI27">
        <v>2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</row>
    <row r="28" spans="1:130">
      <c r="A28">
        <v>3713</v>
      </c>
      <c r="B28" t="s">
        <v>123</v>
      </c>
      <c r="C28" s="9">
        <f t="shared" si="0"/>
        <v>1</v>
      </c>
      <c r="D28" s="134">
        <f t="shared" si="1"/>
        <v>0.8771929824561403</v>
      </c>
      <c r="E28" s="9">
        <f t="shared" si="2"/>
        <v>5</v>
      </c>
      <c r="F28" s="134">
        <f t="shared" si="3"/>
        <v>4.3859649122807012</v>
      </c>
      <c r="G28" s="9">
        <f t="shared" si="4"/>
        <v>11</v>
      </c>
      <c r="H28" s="134">
        <f t="shared" si="5"/>
        <v>9.6491228070175428</v>
      </c>
      <c r="I28" s="9">
        <f t="shared" si="6"/>
        <v>14</v>
      </c>
      <c r="J28" s="134">
        <f t="shared" si="7"/>
        <v>12.280701754385964</v>
      </c>
      <c r="K28" s="9">
        <f t="shared" si="8"/>
        <v>59</v>
      </c>
      <c r="L28" s="134">
        <f t="shared" si="9"/>
        <v>51.754385964912288</v>
      </c>
      <c r="M28" s="9">
        <f t="shared" si="10"/>
        <v>18</v>
      </c>
      <c r="N28" s="134">
        <f t="shared" si="11"/>
        <v>15.789473684210526</v>
      </c>
      <c r="O28" s="9">
        <f t="shared" si="12"/>
        <v>6</v>
      </c>
      <c r="P28" s="134">
        <f t="shared" si="13"/>
        <v>5.2631578947368416</v>
      </c>
      <c r="Q28" s="9">
        <f t="shared" si="14"/>
        <v>114</v>
      </c>
      <c r="T28">
        <v>114</v>
      </c>
      <c r="U28">
        <v>1</v>
      </c>
      <c r="V28">
        <v>1</v>
      </c>
      <c r="W28">
        <v>1</v>
      </c>
      <c r="X28">
        <v>0</v>
      </c>
      <c r="Y28">
        <v>0</v>
      </c>
      <c r="Z28">
        <v>3</v>
      </c>
      <c r="AA28">
        <v>1</v>
      </c>
      <c r="AB28">
        <v>2</v>
      </c>
      <c r="AC28">
        <v>1</v>
      </c>
      <c r="AD28">
        <v>0</v>
      </c>
      <c r="AE28">
        <v>1</v>
      </c>
      <c r="AF28">
        <v>3</v>
      </c>
      <c r="AG28">
        <v>0</v>
      </c>
      <c r="AH28">
        <v>0</v>
      </c>
      <c r="AI28">
        <v>3</v>
      </c>
      <c r="AJ28">
        <v>0</v>
      </c>
      <c r="AK28">
        <v>1</v>
      </c>
      <c r="AL28">
        <v>0</v>
      </c>
      <c r="AM28">
        <v>2</v>
      </c>
      <c r="AN28">
        <v>0</v>
      </c>
      <c r="AO28">
        <v>3</v>
      </c>
      <c r="AP28">
        <v>1</v>
      </c>
      <c r="AQ28">
        <v>2</v>
      </c>
      <c r="AR28">
        <v>2</v>
      </c>
      <c r="AS28">
        <v>2</v>
      </c>
      <c r="AT28">
        <v>1</v>
      </c>
      <c r="AU28">
        <v>2</v>
      </c>
      <c r="AV28">
        <v>0</v>
      </c>
      <c r="AW28">
        <v>5</v>
      </c>
      <c r="AX28">
        <v>0</v>
      </c>
      <c r="AY28">
        <v>2</v>
      </c>
      <c r="AZ28">
        <v>0</v>
      </c>
      <c r="BA28">
        <v>0</v>
      </c>
      <c r="BB28">
        <v>1</v>
      </c>
      <c r="BC28">
        <v>1</v>
      </c>
      <c r="BD28">
        <v>1</v>
      </c>
      <c r="BE28">
        <v>0</v>
      </c>
      <c r="BF28">
        <v>1</v>
      </c>
      <c r="BG28">
        <v>1</v>
      </c>
      <c r="BH28">
        <v>0</v>
      </c>
      <c r="BI28">
        <v>2</v>
      </c>
      <c r="BJ28">
        <v>2</v>
      </c>
      <c r="BK28">
        <v>2</v>
      </c>
      <c r="BL28">
        <v>1</v>
      </c>
      <c r="BM28">
        <v>3</v>
      </c>
      <c r="BN28">
        <v>2</v>
      </c>
      <c r="BO28">
        <v>1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0</v>
      </c>
      <c r="BV28">
        <v>1</v>
      </c>
      <c r="BW28">
        <v>1</v>
      </c>
      <c r="BX28">
        <v>3</v>
      </c>
      <c r="BY28">
        <v>2</v>
      </c>
      <c r="BZ28">
        <v>2</v>
      </c>
      <c r="CA28">
        <v>5</v>
      </c>
      <c r="CB28">
        <v>2</v>
      </c>
      <c r="CC28">
        <v>4</v>
      </c>
      <c r="CD28">
        <v>2</v>
      </c>
      <c r="CE28">
        <v>2</v>
      </c>
      <c r="CF28">
        <v>0</v>
      </c>
      <c r="CG28">
        <v>3</v>
      </c>
      <c r="CH28">
        <v>1</v>
      </c>
      <c r="CI28">
        <v>1</v>
      </c>
      <c r="CJ28">
        <v>2</v>
      </c>
      <c r="CK28">
        <v>3</v>
      </c>
      <c r="CL28">
        <v>0</v>
      </c>
      <c r="CM28">
        <v>3</v>
      </c>
      <c r="CN28">
        <v>0</v>
      </c>
      <c r="CO28">
        <v>1</v>
      </c>
      <c r="CP28">
        <v>1</v>
      </c>
      <c r="CQ28">
        <v>1</v>
      </c>
      <c r="CR28">
        <v>1</v>
      </c>
      <c r="CS28">
        <v>2</v>
      </c>
      <c r="CT28">
        <v>1</v>
      </c>
      <c r="CU28">
        <v>2</v>
      </c>
      <c r="CV28">
        <v>1</v>
      </c>
      <c r="CW28">
        <v>1</v>
      </c>
      <c r="CX28">
        <v>0</v>
      </c>
      <c r="CY28">
        <v>0</v>
      </c>
      <c r="CZ28">
        <v>1</v>
      </c>
      <c r="DA28">
        <v>1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1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</row>
    <row r="29" spans="1:130">
      <c r="A29" s="6">
        <v>3714</v>
      </c>
      <c r="B29" s="6" t="s">
        <v>124</v>
      </c>
      <c r="C29" s="8">
        <f t="shared" si="0"/>
        <v>11</v>
      </c>
      <c r="D29" s="133">
        <f t="shared" si="1"/>
        <v>0.65554231227651971</v>
      </c>
      <c r="E29" s="8">
        <f t="shared" si="2"/>
        <v>96</v>
      </c>
      <c r="F29" s="133">
        <f t="shared" si="3"/>
        <v>5.7210965435041716</v>
      </c>
      <c r="G29" s="8">
        <f t="shared" si="4"/>
        <v>210</v>
      </c>
      <c r="H29" s="133">
        <f t="shared" si="5"/>
        <v>12.514898688915377</v>
      </c>
      <c r="I29" s="8">
        <f t="shared" si="6"/>
        <v>236</v>
      </c>
      <c r="J29" s="133">
        <f t="shared" si="7"/>
        <v>14.064362336114423</v>
      </c>
      <c r="K29" s="8">
        <f t="shared" si="8"/>
        <v>914</v>
      </c>
      <c r="L29" s="133">
        <f t="shared" si="9"/>
        <v>54.469606674612635</v>
      </c>
      <c r="M29" s="8">
        <f t="shared" si="10"/>
        <v>160</v>
      </c>
      <c r="N29" s="133">
        <f t="shared" si="11"/>
        <v>9.5351609058402857</v>
      </c>
      <c r="O29" s="8">
        <f t="shared" si="12"/>
        <v>51</v>
      </c>
      <c r="P29" s="133">
        <f t="shared" si="13"/>
        <v>3.0393325387365913</v>
      </c>
      <c r="Q29" s="8">
        <f t="shared" si="14"/>
        <v>1678</v>
      </c>
      <c r="T29">
        <v>1678</v>
      </c>
      <c r="U29">
        <v>11</v>
      </c>
      <c r="V29">
        <v>20</v>
      </c>
      <c r="W29">
        <v>22</v>
      </c>
      <c r="X29">
        <v>20</v>
      </c>
      <c r="Y29">
        <v>17</v>
      </c>
      <c r="Z29">
        <v>17</v>
      </c>
      <c r="AA29">
        <v>18</v>
      </c>
      <c r="AB29">
        <v>17</v>
      </c>
      <c r="AC29">
        <v>18</v>
      </c>
      <c r="AD29">
        <v>16</v>
      </c>
      <c r="AE29">
        <v>28</v>
      </c>
      <c r="AF29">
        <v>27</v>
      </c>
      <c r="AG29">
        <v>28</v>
      </c>
      <c r="AH29">
        <v>22</v>
      </c>
      <c r="AI29">
        <v>16</v>
      </c>
      <c r="AJ29">
        <v>20</v>
      </c>
      <c r="AK29">
        <v>13</v>
      </c>
      <c r="AL29">
        <v>24</v>
      </c>
      <c r="AM29">
        <v>24</v>
      </c>
      <c r="AN29">
        <v>26</v>
      </c>
      <c r="AO29">
        <v>22</v>
      </c>
      <c r="AP29">
        <v>29</v>
      </c>
      <c r="AQ29">
        <v>24</v>
      </c>
      <c r="AR29">
        <v>28</v>
      </c>
      <c r="AS29">
        <v>21</v>
      </c>
      <c r="AT29">
        <v>25</v>
      </c>
      <c r="AU29">
        <v>18</v>
      </c>
      <c r="AV29">
        <v>18</v>
      </c>
      <c r="AW29">
        <v>34</v>
      </c>
      <c r="AX29">
        <v>24</v>
      </c>
      <c r="AY29">
        <v>26</v>
      </c>
      <c r="AZ29">
        <v>27</v>
      </c>
      <c r="BA29">
        <v>25</v>
      </c>
      <c r="BB29">
        <v>26</v>
      </c>
      <c r="BC29">
        <v>29</v>
      </c>
      <c r="BD29">
        <v>18</v>
      </c>
      <c r="BE29">
        <v>27</v>
      </c>
      <c r="BF29">
        <v>22</v>
      </c>
      <c r="BG29">
        <v>31</v>
      </c>
      <c r="BH29">
        <v>16</v>
      </c>
      <c r="BI29">
        <v>25</v>
      </c>
      <c r="BJ29">
        <v>23</v>
      </c>
      <c r="BK29">
        <v>19</v>
      </c>
      <c r="BL29">
        <v>15</v>
      </c>
      <c r="BM29">
        <v>19</v>
      </c>
      <c r="BN29">
        <v>24</v>
      </c>
      <c r="BO29">
        <v>25</v>
      </c>
      <c r="BP29">
        <v>22</v>
      </c>
      <c r="BQ29">
        <v>23</v>
      </c>
      <c r="BR29">
        <v>20</v>
      </c>
      <c r="BS29">
        <v>20</v>
      </c>
      <c r="BT29">
        <v>13</v>
      </c>
      <c r="BU29">
        <v>27</v>
      </c>
      <c r="BV29">
        <v>18</v>
      </c>
      <c r="BW29">
        <v>15</v>
      </c>
      <c r="BX29">
        <v>30</v>
      </c>
      <c r="BY29">
        <v>25</v>
      </c>
      <c r="BZ29">
        <v>18</v>
      </c>
      <c r="CA29">
        <v>24</v>
      </c>
      <c r="CB29">
        <v>21</v>
      </c>
      <c r="CC29">
        <v>28</v>
      </c>
      <c r="CD29">
        <v>20</v>
      </c>
      <c r="CE29">
        <v>29</v>
      </c>
      <c r="CF29">
        <v>23</v>
      </c>
      <c r="CG29">
        <v>12</v>
      </c>
      <c r="CH29">
        <v>13</v>
      </c>
      <c r="CI29">
        <v>22</v>
      </c>
      <c r="CJ29">
        <v>14</v>
      </c>
      <c r="CK29">
        <v>21</v>
      </c>
      <c r="CL29">
        <v>23</v>
      </c>
      <c r="CM29">
        <v>9</v>
      </c>
      <c r="CN29">
        <v>9</v>
      </c>
      <c r="CO29">
        <v>12</v>
      </c>
      <c r="CP29">
        <v>18</v>
      </c>
      <c r="CQ29">
        <v>9</v>
      </c>
      <c r="CR29">
        <v>10</v>
      </c>
      <c r="CS29">
        <v>11</v>
      </c>
      <c r="CT29">
        <v>7</v>
      </c>
      <c r="CU29">
        <v>10</v>
      </c>
      <c r="CV29">
        <v>7</v>
      </c>
      <c r="CW29">
        <v>7</v>
      </c>
      <c r="CX29">
        <v>5</v>
      </c>
      <c r="CY29">
        <v>12</v>
      </c>
      <c r="CZ29">
        <v>5</v>
      </c>
      <c r="DA29">
        <v>3</v>
      </c>
      <c r="DB29">
        <v>2</v>
      </c>
      <c r="DC29">
        <v>2</v>
      </c>
      <c r="DD29">
        <v>3</v>
      </c>
      <c r="DE29">
        <v>3</v>
      </c>
      <c r="DF29">
        <v>3</v>
      </c>
      <c r="DG29">
        <v>1</v>
      </c>
      <c r="DH29">
        <v>1</v>
      </c>
      <c r="DI29">
        <v>0</v>
      </c>
      <c r="DJ29">
        <v>1</v>
      </c>
      <c r="DK29">
        <v>1</v>
      </c>
      <c r="DL29">
        <v>0</v>
      </c>
      <c r="DM29">
        <v>1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</row>
    <row r="30" spans="1:130">
      <c r="A30">
        <v>3716</v>
      </c>
      <c r="B30" t="s">
        <v>1154</v>
      </c>
      <c r="C30" s="9">
        <f t="shared" si="0"/>
        <v>16</v>
      </c>
      <c r="D30" s="134">
        <f t="shared" si="1"/>
        <v>1.2232415902140672</v>
      </c>
      <c r="E30" s="9">
        <f t="shared" si="2"/>
        <v>89</v>
      </c>
      <c r="F30" s="134">
        <f t="shared" si="3"/>
        <v>6.8042813455657489</v>
      </c>
      <c r="G30" s="9">
        <f t="shared" si="4"/>
        <v>169</v>
      </c>
      <c r="H30" s="134">
        <f t="shared" si="5"/>
        <v>12.920489296636086</v>
      </c>
      <c r="I30" s="9">
        <f t="shared" si="6"/>
        <v>152</v>
      </c>
      <c r="J30" s="134">
        <f t="shared" si="7"/>
        <v>11.62079510703364</v>
      </c>
      <c r="K30" s="9">
        <f t="shared" si="8"/>
        <v>685</v>
      </c>
      <c r="L30" s="134">
        <f t="shared" si="9"/>
        <v>52.37003058103975</v>
      </c>
      <c r="M30" s="9">
        <f t="shared" si="10"/>
        <v>141</v>
      </c>
      <c r="N30" s="134">
        <f t="shared" si="11"/>
        <v>10.779816513761469</v>
      </c>
      <c r="O30" s="9">
        <f t="shared" si="12"/>
        <v>56</v>
      </c>
      <c r="P30" s="134">
        <f t="shared" si="13"/>
        <v>4.281345565749235</v>
      </c>
      <c r="Q30" s="9">
        <f t="shared" si="14"/>
        <v>1308</v>
      </c>
      <c r="T30">
        <v>1308</v>
      </c>
      <c r="U30">
        <v>16</v>
      </c>
      <c r="V30">
        <v>13</v>
      </c>
      <c r="W30">
        <v>17</v>
      </c>
      <c r="X30">
        <v>21</v>
      </c>
      <c r="Y30">
        <v>19</v>
      </c>
      <c r="Z30">
        <v>19</v>
      </c>
      <c r="AA30">
        <v>19</v>
      </c>
      <c r="AB30">
        <v>18</v>
      </c>
      <c r="AC30">
        <v>18</v>
      </c>
      <c r="AD30">
        <v>14</v>
      </c>
      <c r="AE30">
        <v>19</v>
      </c>
      <c r="AF30">
        <v>17</v>
      </c>
      <c r="AG30">
        <v>19</v>
      </c>
      <c r="AH30">
        <v>13</v>
      </c>
      <c r="AI30">
        <v>20</v>
      </c>
      <c r="AJ30">
        <v>12</v>
      </c>
      <c r="AK30">
        <v>6</v>
      </c>
      <c r="AL30">
        <v>11</v>
      </c>
      <c r="AM30">
        <v>18</v>
      </c>
      <c r="AN30">
        <v>22</v>
      </c>
      <c r="AO30">
        <v>14</v>
      </c>
      <c r="AP30">
        <v>17</v>
      </c>
      <c r="AQ30">
        <v>22</v>
      </c>
      <c r="AR30">
        <v>12</v>
      </c>
      <c r="AS30">
        <v>13</v>
      </c>
      <c r="AT30">
        <v>17</v>
      </c>
      <c r="AU30">
        <v>18</v>
      </c>
      <c r="AV30">
        <v>19</v>
      </c>
      <c r="AW30">
        <v>29</v>
      </c>
      <c r="AX30">
        <v>20</v>
      </c>
      <c r="AY30">
        <v>22</v>
      </c>
      <c r="AZ30">
        <v>14</v>
      </c>
      <c r="BA30">
        <v>19</v>
      </c>
      <c r="BB30">
        <v>23</v>
      </c>
      <c r="BC30">
        <v>22</v>
      </c>
      <c r="BD30">
        <v>25</v>
      </c>
      <c r="BE30">
        <v>17</v>
      </c>
      <c r="BF30">
        <v>20</v>
      </c>
      <c r="BG30">
        <v>18</v>
      </c>
      <c r="BH30">
        <v>24</v>
      </c>
      <c r="BI30">
        <v>22</v>
      </c>
      <c r="BJ30">
        <v>16</v>
      </c>
      <c r="BK30">
        <v>13</v>
      </c>
      <c r="BL30">
        <v>10</v>
      </c>
      <c r="BM30">
        <v>16</v>
      </c>
      <c r="BN30">
        <v>11</v>
      </c>
      <c r="BO30">
        <v>13</v>
      </c>
      <c r="BP30">
        <v>17</v>
      </c>
      <c r="BQ30">
        <v>14</v>
      </c>
      <c r="BR30">
        <v>8</v>
      </c>
      <c r="BS30">
        <v>13</v>
      </c>
      <c r="BT30">
        <v>10</v>
      </c>
      <c r="BU30">
        <v>15</v>
      </c>
      <c r="BV30">
        <v>6</v>
      </c>
      <c r="BW30">
        <v>14</v>
      </c>
      <c r="BX30">
        <v>15</v>
      </c>
      <c r="BY30">
        <v>15</v>
      </c>
      <c r="BZ30">
        <v>14</v>
      </c>
      <c r="CA30">
        <v>17</v>
      </c>
      <c r="CB30">
        <v>18</v>
      </c>
      <c r="CC30">
        <v>16</v>
      </c>
      <c r="CD30">
        <v>19</v>
      </c>
      <c r="CE30">
        <v>15</v>
      </c>
      <c r="CF30">
        <v>13</v>
      </c>
      <c r="CG30">
        <v>18</v>
      </c>
      <c r="CH30">
        <v>19</v>
      </c>
      <c r="CI30">
        <v>18</v>
      </c>
      <c r="CJ30">
        <v>16</v>
      </c>
      <c r="CK30">
        <v>17</v>
      </c>
      <c r="CL30">
        <v>11</v>
      </c>
      <c r="CM30">
        <v>10</v>
      </c>
      <c r="CN30">
        <v>12</v>
      </c>
      <c r="CO30">
        <v>7</v>
      </c>
      <c r="CP30">
        <v>11</v>
      </c>
      <c r="CQ30">
        <v>11</v>
      </c>
      <c r="CR30">
        <v>8</v>
      </c>
      <c r="CS30">
        <v>10</v>
      </c>
      <c r="CT30">
        <v>7</v>
      </c>
      <c r="CU30">
        <v>9</v>
      </c>
      <c r="CV30">
        <v>12</v>
      </c>
      <c r="CW30">
        <v>8</v>
      </c>
      <c r="CX30">
        <v>5</v>
      </c>
      <c r="CY30">
        <v>8</v>
      </c>
      <c r="CZ30">
        <v>2</v>
      </c>
      <c r="DA30">
        <v>6</v>
      </c>
      <c r="DB30">
        <v>3</v>
      </c>
      <c r="DC30">
        <v>9</v>
      </c>
      <c r="DD30">
        <v>5</v>
      </c>
      <c r="DE30">
        <v>2</v>
      </c>
      <c r="DF30">
        <v>1</v>
      </c>
      <c r="DG30">
        <v>2</v>
      </c>
      <c r="DH30">
        <v>0</v>
      </c>
      <c r="DI30">
        <v>3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</row>
    <row r="31" spans="1:130">
      <c r="A31" s="6">
        <v>3811</v>
      </c>
      <c r="B31" s="6" t="s">
        <v>125</v>
      </c>
      <c r="C31" s="8">
        <f t="shared" si="0"/>
        <v>7</v>
      </c>
      <c r="D31" s="133">
        <f t="shared" si="1"/>
        <v>1.0719754977029097</v>
      </c>
      <c r="E31" s="8">
        <f t="shared" si="2"/>
        <v>22</v>
      </c>
      <c r="F31" s="133">
        <f t="shared" si="3"/>
        <v>3.3690658499234303</v>
      </c>
      <c r="G31" s="8">
        <f t="shared" si="4"/>
        <v>88</v>
      </c>
      <c r="H31" s="133">
        <f t="shared" si="5"/>
        <v>13.476263399693721</v>
      </c>
      <c r="I31" s="8">
        <f t="shared" si="6"/>
        <v>82</v>
      </c>
      <c r="J31" s="133">
        <f t="shared" si="7"/>
        <v>12.557427258805513</v>
      </c>
      <c r="K31" s="8">
        <f t="shared" si="8"/>
        <v>330</v>
      </c>
      <c r="L31" s="133">
        <f t="shared" si="9"/>
        <v>50.535987748851454</v>
      </c>
      <c r="M31" s="8">
        <f t="shared" si="10"/>
        <v>84</v>
      </c>
      <c r="N31" s="133">
        <f t="shared" si="11"/>
        <v>12.863705972434916</v>
      </c>
      <c r="O31" s="8">
        <f t="shared" si="12"/>
        <v>40</v>
      </c>
      <c r="P31" s="133">
        <f t="shared" si="13"/>
        <v>6.1255742725880555</v>
      </c>
      <c r="Q31" s="8">
        <f t="shared" si="14"/>
        <v>653</v>
      </c>
      <c r="T31">
        <v>653</v>
      </c>
      <c r="U31">
        <v>7</v>
      </c>
      <c r="V31">
        <v>4</v>
      </c>
      <c r="W31">
        <v>7</v>
      </c>
      <c r="X31">
        <v>6</v>
      </c>
      <c r="Y31">
        <v>3</v>
      </c>
      <c r="Z31">
        <v>2</v>
      </c>
      <c r="AA31">
        <v>9</v>
      </c>
      <c r="AB31">
        <v>4</v>
      </c>
      <c r="AC31">
        <v>9</v>
      </c>
      <c r="AD31">
        <v>8</v>
      </c>
      <c r="AE31">
        <v>11</v>
      </c>
      <c r="AF31">
        <v>5</v>
      </c>
      <c r="AG31">
        <v>7</v>
      </c>
      <c r="AH31">
        <v>11</v>
      </c>
      <c r="AI31">
        <v>10</v>
      </c>
      <c r="AJ31">
        <v>14</v>
      </c>
      <c r="AK31">
        <v>10</v>
      </c>
      <c r="AL31">
        <v>7</v>
      </c>
      <c r="AM31">
        <v>8</v>
      </c>
      <c r="AN31">
        <v>11</v>
      </c>
      <c r="AO31">
        <v>7</v>
      </c>
      <c r="AP31">
        <v>4</v>
      </c>
      <c r="AQ31">
        <v>11</v>
      </c>
      <c r="AR31">
        <v>12</v>
      </c>
      <c r="AS31">
        <v>7</v>
      </c>
      <c r="AT31">
        <v>5</v>
      </c>
      <c r="AU31">
        <v>15</v>
      </c>
      <c r="AV31">
        <v>7</v>
      </c>
      <c r="AW31">
        <v>8</v>
      </c>
      <c r="AX31">
        <v>12</v>
      </c>
      <c r="AY31">
        <v>7</v>
      </c>
      <c r="AZ31">
        <v>7</v>
      </c>
      <c r="BA31">
        <v>2</v>
      </c>
      <c r="BB31">
        <v>9</v>
      </c>
      <c r="BC31">
        <v>4</v>
      </c>
      <c r="BD31">
        <v>7</v>
      </c>
      <c r="BE31">
        <v>4</v>
      </c>
      <c r="BF31">
        <v>4</v>
      </c>
      <c r="BG31">
        <v>7</v>
      </c>
      <c r="BH31">
        <v>8</v>
      </c>
      <c r="BI31">
        <v>5</v>
      </c>
      <c r="BJ31">
        <v>4</v>
      </c>
      <c r="BK31">
        <v>10</v>
      </c>
      <c r="BL31">
        <v>12</v>
      </c>
      <c r="BM31">
        <v>6</v>
      </c>
      <c r="BN31">
        <v>3</v>
      </c>
      <c r="BO31">
        <v>8</v>
      </c>
      <c r="BP31">
        <v>7</v>
      </c>
      <c r="BQ31">
        <v>7</v>
      </c>
      <c r="BR31">
        <v>9</v>
      </c>
      <c r="BS31">
        <v>6</v>
      </c>
      <c r="BT31">
        <v>3</v>
      </c>
      <c r="BU31">
        <v>16</v>
      </c>
      <c r="BV31">
        <v>9</v>
      </c>
      <c r="BW31">
        <v>9</v>
      </c>
      <c r="BX31">
        <v>10</v>
      </c>
      <c r="BY31">
        <v>7</v>
      </c>
      <c r="BZ31">
        <v>12</v>
      </c>
      <c r="CA31">
        <v>8</v>
      </c>
      <c r="CB31">
        <v>7</v>
      </c>
      <c r="CC31">
        <v>9</v>
      </c>
      <c r="CD31">
        <v>7</v>
      </c>
      <c r="CE31">
        <v>10</v>
      </c>
      <c r="CF31">
        <v>16</v>
      </c>
      <c r="CG31">
        <v>16</v>
      </c>
      <c r="CH31">
        <v>7</v>
      </c>
      <c r="CI31">
        <v>6</v>
      </c>
      <c r="CJ31">
        <v>6</v>
      </c>
      <c r="CK31">
        <v>5</v>
      </c>
      <c r="CL31">
        <v>6</v>
      </c>
      <c r="CM31">
        <v>8</v>
      </c>
      <c r="CN31">
        <v>6</v>
      </c>
      <c r="CO31">
        <v>11</v>
      </c>
      <c r="CP31">
        <v>4</v>
      </c>
      <c r="CQ31">
        <v>7</v>
      </c>
      <c r="CR31">
        <v>9</v>
      </c>
      <c r="CS31">
        <v>8</v>
      </c>
      <c r="CT31">
        <v>7</v>
      </c>
      <c r="CU31">
        <v>5</v>
      </c>
      <c r="CV31">
        <v>2</v>
      </c>
      <c r="CW31">
        <v>0</v>
      </c>
      <c r="CX31">
        <v>3</v>
      </c>
      <c r="CY31">
        <v>3</v>
      </c>
      <c r="CZ31">
        <v>5</v>
      </c>
      <c r="DA31">
        <v>8</v>
      </c>
      <c r="DB31">
        <v>3</v>
      </c>
      <c r="DC31">
        <v>3</v>
      </c>
      <c r="DD31">
        <v>0</v>
      </c>
      <c r="DE31">
        <v>1</v>
      </c>
      <c r="DF31">
        <v>4</v>
      </c>
      <c r="DG31">
        <v>3</v>
      </c>
      <c r="DH31">
        <v>0</v>
      </c>
      <c r="DI31">
        <v>3</v>
      </c>
      <c r="DJ31">
        <v>3</v>
      </c>
      <c r="DK31">
        <v>0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</row>
    <row r="32" spans="1:130" s="19" customFormat="1">
      <c r="C32" s="14">
        <f>SUM(C23:C31)</f>
        <v>205</v>
      </c>
      <c r="D32" s="135">
        <f t="shared" si="1"/>
        <v>1.1686904965509379</v>
      </c>
      <c r="E32" s="14">
        <f t="shared" ref="E32:Q32" si="17">SUM(E23:E31)</f>
        <v>1047</v>
      </c>
      <c r="F32" s="135">
        <f t="shared" si="3"/>
        <v>5.9688729262869851</v>
      </c>
      <c r="G32" s="14">
        <f t="shared" si="17"/>
        <v>2340</v>
      </c>
      <c r="H32" s="135">
        <f t="shared" si="5"/>
        <v>13.340174448435093</v>
      </c>
      <c r="I32" s="14">
        <f t="shared" si="17"/>
        <v>2238</v>
      </c>
      <c r="J32" s="135">
        <f t="shared" si="7"/>
        <v>12.75867966478536</v>
      </c>
      <c r="K32" s="14">
        <f t="shared" si="17"/>
        <v>9122</v>
      </c>
      <c r="L32" s="135">
        <f t="shared" si="9"/>
        <v>52.003876631890996</v>
      </c>
      <c r="M32" s="14">
        <f t="shared" si="17"/>
        <v>1911</v>
      </c>
      <c r="N32" s="135">
        <f t="shared" si="11"/>
        <v>10.894475799555329</v>
      </c>
      <c r="O32" s="14">
        <f t="shared" si="17"/>
        <v>678</v>
      </c>
      <c r="P32" s="135">
        <f t="shared" si="13"/>
        <v>3.8652300324952966</v>
      </c>
      <c r="Q32" s="14">
        <f t="shared" si="17"/>
        <v>17541</v>
      </c>
    </row>
    <row r="33" spans="1:130">
      <c r="C33" s="9"/>
      <c r="D33" s="134"/>
      <c r="E33" s="9"/>
      <c r="F33" s="134"/>
      <c r="G33" s="9"/>
      <c r="H33" s="134"/>
      <c r="I33" s="9"/>
      <c r="J33" s="134"/>
      <c r="K33" s="9"/>
      <c r="L33" s="134"/>
      <c r="M33" s="9"/>
      <c r="N33" s="134"/>
      <c r="O33" s="9"/>
      <c r="P33" s="134"/>
      <c r="Q33" s="9"/>
    </row>
    <row r="34" spans="1:130">
      <c r="A34" s="6">
        <v>4100</v>
      </c>
      <c r="B34" s="6" t="s">
        <v>126</v>
      </c>
      <c r="C34" s="8">
        <f t="shared" si="0"/>
        <v>10</v>
      </c>
      <c r="D34" s="133">
        <f t="shared" si="1"/>
        <v>1.0030090270812437</v>
      </c>
      <c r="E34" s="8">
        <f t="shared" si="2"/>
        <v>62</v>
      </c>
      <c r="F34" s="133">
        <f t="shared" si="3"/>
        <v>6.218655967903711</v>
      </c>
      <c r="G34" s="8">
        <f t="shared" si="4"/>
        <v>129</v>
      </c>
      <c r="H34" s="133">
        <f t="shared" si="5"/>
        <v>12.938816449348046</v>
      </c>
      <c r="I34" s="8">
        <f t="shared" si="6"/>
        <v>128</v>
      </c>
      <c r="J34" s="133">
        <f t="shared" si="7"/>
        <v>12.83851554663992</v>
      </c>
      <c r="K34" s="8">
        <f t="shared" si="8"/>
        <v>523</v>
      </c>
      <c r="L34" s="133">
        <f t="shared" si="9"/>
        <v>52.457372116349042</v>
      </c>
      <c r="M34" s="8">
        <f t="shared" si="10"/>
        <v>113</v>
      </c>
      <c r="N34" s="133">
        <f t="shared" si="11"/>
        <v>11.334002006018054</v>
      </c>
      <c r="O34" s="8">
        <f t="shared" si="12"/>
        <v>32</v>
      </c>
      <c r="P34" s="133">
        <f t="shared" si="13"/>
        <v>3.20962888665998</v>
      </c>
      <c r="Q34" s="8">
        <f t="shared" si="14"/>
        <v>997</v>
      </c>
      <c r="T34">
        <v>997</v>
      </c>
      <c r="U34">
        <v>10</v>
      </c>
      <c r="V34">
        <v>12</v>
      </c>
      <c r="W34">
        <v>13</v>
      </c>
      <c r="X34">
        <v>15</v>
      </c>
      <c r="Y34">
        <v>11</v>
      </c>
      <c r="Z34">
        <v>11</v>
      </c>
      <c r="AA34">
        <v>10</v>
      </c>
      <c r="AB34">
        <v>14</v>
      </c>
      <c r="AC34">
        <v>10</v>
      </c>
      <c r="AD34">
        <v>11</v>
      </c>
      <c r="AE34">
        <v>11</v>
      </c>
      <c r="AF34">
        <v>15</v>
      </c>
      <c r="AG34">
        <v>14</v>
      </c>
      <c r="AH34">
        <v>12</v>
      </c>
      <c r="AI34">
        <v>15</v>
      </c>
      <c r="AJ34">
        <v>17</v>
      </c>
      <c r="AK34">
        <v>6</v>
      </c>
      <c r="AL34">
        <v>12</v>
      </c>
      <c r="AM34">
        <v>13</v>
      </c>
      <c r="AN34">
        <v>9</v>
      </c>
      <c r="AO34">
        <v>16</v>
      </c>
      <c r="AP34">
        <v>10</v>
      </c>
      <c r="AQ34">
        <v>14</v>
      </c>
      <c r="AR34">
        <v>19</v>
      </c>
      <c r="AS34">
        <v>19</v>
      </c>
      <c r="AT34">
        <v>10</v>
      </c>
      <c r="AU34">
        <v>11</v>
      </c>
      <c r="AV34">
        <v>12</v>
      </c>
      <c r="AW34">
        <v>12</v>
      </c>
      <c r="AX34">
        <v>14</v>
      </c>
      <c r="AY34">
        <v>15</v>
      </c>
      <c r="AZ34">
        <v>8</v>
      </c>
      <c r="BA34">
        <v>17</v>
      </c>
      <c r="BB34">
        <v>15</v>
      </c>
      <c r="BC34">
        <v>11</v>
      </c>
      <c r="BD34">
        <v>16</v>
      </c>
      <c r="BE34">
        <v>8</v>
      </c>
      <c r="BF34">
        <v>19</v>
      </c>
      <c r="BG34">
        <v>16</v>
      </c>
      <c r="BH34">
        <v>10</v>
      </c>
      <c r="BI34">
        <v>14</v>
      </c>
      <c r="BJ34">
        <v>11</v>
      </c>
      <c r="BK34">
        <v>14</v>
      </c>
      <c r="BL34">
        <v>8</v>
      </c>
      <c r="BM34">
        <v>10</v>
      </c>
      <c r="BN34">
        <v>9</v>
      </c>
      <c r="BO34">
        <v>16</v>
      </c>
      <c r="BP34">
        <v>11</v>
      </c>
      <c r="BQ34">
        <v>14</v>
      </c>
      <c r="BR34">
        <v>16</v>
      </c>
      <c r="BS34">
        <v>16</v>
      </c>
      <c r="BT34">
        <v>11</v>
      </c>
      <c r="BU34">
        <v>12</v>
      </c>
      <c r="BV34">
        <v>8</v>
      </c>
      <c r="BW34">
        <v>8</v>
      </c>
      <c r="BX34">
        <v>10</v>
      </c>
      <c r="BY34">
        <v>10</v>
      </c>
      <c r="BZ34">
        <v>5</v>
      </c>
      <c r="CA34">
        <v>15</v>
      </c>
      <c r="CB34">
        <v>15</v>
      </c>
      <c r="CC34">
        <v>17</v>
      </c>
      <c r="CD34">
        <v>13</v>
      </c>
      <c r="CE34">
        <v>14</v>
      </c>
      <c r="CF34">
        <v>13</v>
      </c>
      <c r="CG34">
        <v>18</v>
      </c>
      <c r="CH34">
        <v>13</v>
      </c>
      <c r="CI34">
        <v>18</v>
      </c>
      <c r="CJ34">
        <v>16</v>
      </c>
      <c r="CK34">
        <v>14</v>
      </c>
      <c r="CL34">
        <v>17</v>
      </c>
      <c r="CM34">
        <v>7</v>
      </c>
      <c r="CN34">
        <v>11</v>
      </c>
      <c r="CO34">
        <v>9</v>
      </c>
      <c r="CP34">
        <v>11</v>
      </c>
      <c r="CQ34">
        <v>5</v>
      </c>
      <c r="CR34">
        <v>8</v>
      </c>
      <c r="CS34">
        <v>4</v>
      </c>
      <c r="CT34">
        <v>4</v>
      </c>
      <c r="CU34">
        <v>4</v>
      </c>
      <c r="CV34">
        <v>3</v>
      </c>
      <c r="CW34">
        <v>2</v>
      </c>
      <c r="CX34">
        <v>6</v>
      </c>
      <c r="CY34">
        <v>3</v>
      </c>
      <c r="CZ34">
        <v>4</v>
      </c>
      <c r="DA34">
        <v>2</v>
      </c>
      <c r="DB34">
        <v>3</v>
      </c>
      <c r="DC34">
        <v>1</v>
      </c>
      <c r="DD34">
        <v>3</v>
      </c>
      <c r="DE34">
        <v>1</v>
      </c>
      <c r="DF34">
        <v>4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</row>
    <row r="35" spans="1:130">
      <c r="A35">
        <v>4200</v>
      </c>
      <c r="B35" t="s">
        <v>127</v>
      </c>
      <c r="C35" s="9">
        <f t="shared" si="0"/>
        <v>39</v>
      </c>
      <c r="D35" s="134">
        <f t="shared" si="1"/>
        <v>1.0093167701863355</v>
      </c>
      <c r="E35" s="9">
        <f t="shared" si="2"/>
        <v>222</v>
      </c>
      <c r="F35" s="134">
        <f t="shared" si="3"/>
        <v>5.7453416149068319</v>
      </c>
      <c r="G35" s="9">
        <f t="shared" si="4"/>
        <v>476</v>
      </c>
      <c r="H35" s="134">
        <f t="shared" si="5"/>
        <v>12.318840579710146</v>
      </c>
      <c r="I35" s="9">
        <f t="shared" si="6"/>
        <v>525</v>
      </c>
      <c r="J35" s="134">
        <f t="shared" si="7"/>
        <v>13.586956521739129</v>
      </c>
      <c r="K35" s="9">
        <f t="shared" si="8"/>
        <v>2055</v>
      </c>
      <c r="L35" s="134">
        <f t="shared" si="9"/>
        <v>53.183229813664603</v>
      </c>
      <c r="M35" s="9">
        <f t="shared" si="10"/>
        <v>360</v>
      </c>
      <c r="N35" s="134">
        <f t="shared" si="11"/>
        <v>9.316770186335404</v>
      </c>
      <c r="O35" s="9">
        <f t="shared" si="12"/>
        <v>187</v>
      </c>
      <c r="P35" s="134">
        <f t="shared" si="13"/>
        <v>4.8395445134575565</v>
      </c>
      <c r="Q35" s="9">
        <f t="shared" si="14"/>
        <v>3864</v>
      </c>
      <c r="T35">
        <v>3864</v>
      </c>
      <c r="U35">
        <v>39</v>
      </c>
      <c r="V35">
        <v>48</v>
      </c>
      <c r="W35">
        <v>46</v>
      </c>
      <c r="X35">
        <v>39</v>
      </c>
      <c r="Y35">
        <v>49</v>
      </c>
      <c r="Z35">
        <v>40</v>
      </c>
      <c r="AA35">
        <v>55</v>
      </c>
      <c r="AB35">
        <v>51</v>
      </c>
      <c r="AC35">
        <v>39</v>
      </c>
      <c r="AD35">
        <v>38</v>
      </c>
      <c r="AE35">
        <v>54</v>
      </c>
      <c r="AF35">
        <v>55</v>
      </c>
      <c r="AG35">
        <v>51</v>
      </c>
      <c r="AH35">
        <v>48</v>
      </c>
      <c r="AI35">
        <v>49</v>
      </c>
      <c r="AJ35">
        <v>36</v>
      </c>
      <c r="AK35">
        <v>47</v>
      </c>
      <c r="AL35">
        <v>47</v>
      </c>
      <c r="AM35">
        <v>45</v>
      </c>
      <c r="AN35">
        <v>33</v>
      </c>
      <c r="AO35">
        <v>64</v>
      </c>
      <c r="AP35">
        <v>54</v>
      </c>
      <c r="AQ35">
        <v>58</v>
      </c>
      <c r="AR35">
        <v>43</v>
      </c>
      <c r="AS35">
        <v>69</v>
      </c>
      <c r="AT35">
        <v>65</v>
      </c>
      <c r="AU35">
        <v>77</v>
      </c>
      <c r="AV35">
        <v>61</v>
      </c>
      <c r="AW35">
        <v>57</v>
      </c>
      <c r="AX35">
        <v>51</v>
      </c>
      <c r="AY35">
        <v>62</v>
      </c>
      <c r="AZ35">
        <v>59</v>
      </c>
      <c r="BA35">
        <v>58</v>
      </c>
      <c r="BB35">
        <v>49</v>
      </c>
      <c r="BC35">
        <v>48</v>
      </c>
      <c r="BD35">
        <v>46</v>
      </c>
      <c r="BE35">
        <v>43</v>
      </c>
      <c r="BF35">
        <v>58</v>
      </c>
      <c r="BG35">
        <v>57</v>
      </c>
      <c r="BH35">
        <v>56</v>
      </c>
      <c r="BI35">
        <v>51</v>
      </c>
      <c r="BJ35">
        <v>57</v>
      </c>
      <c r="BK35">
        <v>41</v>
      </c>
      <c r="BL35">
        <v>41</v>
      </c>
      <c r="BM35">
        <v>46</v>
      </c>
      <c r="BN35">
        <v>47</v>
      </c>
      <c r="BO35">
        <v>50</v>
      </c>
      <c r="BP35">
        <v>42</v>
      </c>
      <c r="BQ35">
        <v>41</v>
      </c>
      <c r="BR35">
        <v>45</v>
      </c>
      <c r="BS35">
        <v>51</v>
      </c>
      <c r="BT35">
        <v>47</v>
      </c>
      <c r="BU35">
        <v>40</v>
      </c>
      <c r="BV35">
        <v>46</v>
      </c>
      <c r="BW35">
        <v>39</v>
      </c>
      <c r="BX35">
        <v>34</v>
      </c>
      <c r="BY35">
        <v>45</v>
      </c>
      <c r="BZ35">
        <v>60</v>
      </c>
      <c r="CA35">
        <v>54</v>
      </c>
      <c r="CB35">
        <v>69</v>
      </c>
      <c r="CC35">
        <v>53</v>
      </c>
      <c r="CD35">
        <v>39</v>
      </c>
      <c r="CE35">
        <v>47</v>
      </c>
      <c r="CF35">
        <v>55</v>
      </c>
      <c r="CG35">
        <v>45</v>
      </c>
      <c r="CH35">
        <v>42</v>
      </c>
      <c r="CI35">
        <v>46</v>
      </c>
      <c r="CJ35">
        <v>39</v>
      </c>
      <c r="CK35">
        <v>48</v>
      </c>
      <c r="CL35">
        <v>34</v>
      </c>
      <c r="CM35">
        <v>32</v>
      </c>
      <c r="CN35">
        <v>22</v>
      </c>
      <c r="CO35">
        <v>30</v>
      </c>
      <c r="CP35">
        <v>21</v>
      </c>
      <c r="CQ35">
        <v>23</v>
      </c>
      <c r="CR35">
        <v>31</v>
      </c>
      <c r="CS35">
        <v>24</v>
      </c>
      <c r="CT35">
        <v>23</v>
      </c>
      <c r="CU35">
        <v>18</v>
      </c>
      <c r="CV35">
        <v>15</v>
      </c>
      <c r="CW35">
        <v>24</v>
      </c>
      <c r="CX35">
        <v>18</v>
      </c>
      <c r="CY35">
        <v>24</v>
      </c>
      <c r="CZ35">
        <v>15</v>
      </c>
      <c r="DA35">
        <v>12</v>
      </c>
      <c r="DB35">
        <v>14</v>
      </c>
      <c r="DC35">
        <v>12</v>
      </c>
      <c r="DD35">
        <v>9</v>
      </c>
      <c r="DE35">
        <v>10</v>
      </c>
      <c r="DF35">
        <v>9</v>
      </c>
      <c r="DG35">
        <v>9</v>
      </c>
      <c r="DH35">
        <v>9</v>
      </c>
      <c r="DI35">
        <v>7</v>
      </c>
      <c r="DJ35">
        <v>3</v>
      </c>
      <c r="DK35">
        <v>3</v>
      </c>
      <c r="DL35">
        <v>6</v>
      </c>
      <c r="DM35">
        <v>2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</row>
    <row r="36" spans="1:130">
      <c r="A36" s="6">
        <v>4502</v>
      </c>
      <c r="B36" s="6" t="s">
        <v>128</v>
      </c>
      <c r="C36" s="8">
        <f t="shared" si="0"/>
        <v>5</v>
      </c>
      <c r="D36" s="133">
        <f t="shared" si="1"/>
        <v>2.0661157024793391</v>
      </c>
      <c r="E36" s="8">
        <f t="shared" si="2"/>
        <v>13</v>
      </c>
      <c r="F36" s="133">
        <f t="shared" si="3"/>
        <v>5.3719008264462813</v>
      </c>
      <c r="G36" s="8">
        <f t="shared" si="4"/>
        <v>28</v>
      </c>
      <c r="H36" s="133">
        <f t="shared" si="5"/>
        <v>11.570247933884298</v>
      </c>
      <c r="I36" s="8">
        <f t="shared" si="6"/>
        <v>35</v>
      </c>
      <c r="J36" s="133">
        <f t="shared" si="7"/>
        <v>14.46280991735537</v>
      </c>
      <c r="K36" s="8">
        <f t="shared" si="8"/>
        <v>109</v>
      </c>
      <c r="L36" s="133">
        <f t="shared" si="9"/>
        <v>45.041322314049587</v>
      </c>
      <c r="M36" s="8">
        <f t="shared" si="10"/>
        <v>34</v>
      </c>
      <c r="N36" s="133">
        <f t="shared" si="11"/>
        <v>14.049586776859504</v>
      </c>
      <c r="O36" s="8">
        <f t="shared" si="12"/>
        <v>18</v>
      </c>
      <c r="P36" s="133">
        <f t="shared" si="13"/>
        <v>7.4380165289256199</v>
      </c>
      <c r="Q36" s="8">
        <f t="shared" si="14"/>
        <v>242</v>
      </c>
      <c r="T36">
        <v>242</v>
      </c>
      <c r="U36">
        <v>5</v>
      </c>
      <c r="V36">
        <v>2</v>
      </c>
      <c r="W36">
        <v>1</v>
      </c>
      <c r="X36">
        <v>3</v>
      </c>
      <c r="Y36">
        <v>3</v>
      </c>
      <c r="Z36">
        <v>4</v>
      </c>
      <c r="AA36">
        <v>2</v>
      </c>
      <c r="AB36">
        <v>0</v>
      </c>
      <c r="AC36">
        <v>3</v>
      </c>
      <c r="AD36">
        <v>5</v>
      </c>
      <c r="AE36">
        <v>2</v>
      </c>
      <c r="AF36">
        <v>2</v>
      </c>
      <c r="AG36">
        <v>2</v>
      </c>
      <c r="AH36">
        <v>6</v>
      </c>
      <c r="AI36">
        <v>3</v>
      </c>
      <c r="AJ36">
        <v>3</v>
      </c>
      <c r="AK36">
        <v>5</v>
      </c>
      <c r="AL36">
        <v>2</v>
      </c>
      <c r="AM36">
        <v>6</v>
      </c>
      <c r="AN36">
        <v>5</v>
      </c>
      <c r="AO36">
        <v>5</v>
      </c>
      <c r="AP36">
        <v>1</v>
      </c>
      <c r="AQ36">
        <v>3</v>
      </c>
      <c r="AR36">
        <v>5</v>
      </c>
      <c r="AS36">
        <v>2</v>
      </c>
      <c r="AT36">
        <v>1</v>
      </c>
      <c r="AU36">
        <v>3</v>
      </c>
      <c r="AV36">
        <v>3</v>
      </c>
      <c r="AW36">
        <v>0</v>
      </c>
      <c r="AX36">
        <v>4</v>
      </c>
      <c r="AY36">
        <v>4</v>
      </c>
      <c r="AZ36">
        <v>2</v>
      </c>
      <c r="BA36">
        <v>1</v>
      </c>
      <c r="BB36">
        <v>0</v>
      </c>
      <c r="BC36">
        <v>0</v>
      </c>
      <c r="BD36">
        <v>1</v>
      </c>
      <c r="BE36">
        <v>0</v>
      </c>
      <c r="BF36">
        <v>2</v>
      </c>
      <c r="BG36">
        <v>1</v>
      </c>
      <c r="BH36">
        <v>3</v>
      </c>
      <c r="BI36">
        <v>1</v>
      </c>
      <c r="BJ36">
        <v>1</v>
      </c>
      <c r="BK36">
        <v>4</v>
      </c>
      <c r="BL36">
        <v>3</v>
      </c>
      <c r="BM36">
        <v>3</v>
      </c>
      <c r="BN36">
        <v>1</v>
      </c>
      <c r="BO36">
        <v>6</v>
      </c>
      <c r="BP36">
        <v>2</v>
      </c>
      <c r="BQ36">
        <v>0</v>
      </c>
      <c r="BR36">
        <v>0</v>
      </c>
      <c r="BS36">
        <v>0</v>
      </c>
      <c r="BT36">
        <v>4</v>
      </c>
      <c r="BU36">
        <v>4</v>
      </c>
      <c r="BV36">
        <v>2</v>
      </c>
      <c r="BW36">
        <v>2</v>
      </c>
      <c r="BX36">
        <v>3</v>
      </c>
      <c r="BY36">
        <v>4</v>
      </c>
      <c r="BZ36">
        <v>3</v>
      </c>
      <c r="CA36">
        <v>5</v>
      </c>
      <c r="CB36">
        <v>4</v>
      </c>
      <c r="CC36">
        <v>6</v>
      </c>
      <c r="CD36">
        <v>4</v>
      </c>
      <c r="CE36">
        <v>4</v>
      </c>
      <c r="CF36">
        <v>5</v>
      </c>
      <c r="CG36">
        <v>2</v>
      </c>
      <c r="CH36">
        <v>5</v>
      </c>
      <c r="CI36">
        <v>7</v>
      </c>
      <c r="CJ36">
        <v>3</v>
      </c>
      <c r="CK36">
        <v>6</v>
      </c>
      <c r="CL36">
        <v>3</v>
      </c>
      <c r="CM36">
        <v>0</v>
      </c>
      <c r="CN36">
        <v>2</v>
      </c>
      <c r="CO36">
        <v>4</v>
      </c>
      <c r="CP36">
        <v>2</v>
      </c>
      <c r="CQ36">
        <v>0</v>
      </c>
      <c r="CR36">
        <v>3</v>
      </c>
      <c r="CS36">
        <v>3</v>
      </c>
      <c r="CT36">
        <v>4</v>
      </c>
      <c r="CU36">
        <v>3</v>
      </c>
      <c r="CV36">
        <v>1</v>
      </c>
      <c r="CW36">
        <v>2</v>
      </c>
      <c r="CX36">
        <v>2</v>
      </c>
      <c r="CY36">
        <v>1</v>
      </c>
      <c r="CZ36">
        <v>0</v>
      </c>
      <c r="DA36">
        <v>3</v>
      </c>
      <c r="DB36">
        <v>1</v>
      </c>
      <c r="DC36">
        <v>1</v>
      </c>
      <c r="DD36">
        <v>3</v>
      </c>
      <c r="DE36">
        <v>1</v>
      </c>
      <c r="DF36">
        <v>1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</row>
    <row r="37" spans="1:130">
      <c r="A37">
        <v>4604</v>
      </c>
      <c r="B37" t="s">
        <v>129</v>
      </c>
      <c r="C37" s="9">
        <f t="shared" si="0"/>
        <v>1</v>
      </c>
      <c r="D37" s="134">
        <f t="shared" si="1"/>
        <v>0.37313432835820892</v>
      </c>
      <c r="E37" s="9">
        <f t="shared" si="2"/>
        <v>13</v>
      </c>
      <c r="F37" s="134">
        <f t="shared" si="3"/>
        <v>4.8507462686567164</v>
      </c>
      <c r="G37" s="9">
        <f t="shared" si="4"/>
        <v>30</v>
      </c>
      <c r="H37" s="134">
        <f t="shared" si="5"/>
        <v>11.194029850746269</v>
      </c>
      <c r="I37" s="9">
        <f t="shared" si="6"/>
        <v>46</v>
      </c>
      <c r="J37" s="134">
        <f t="shared" si="7"/>
        <v>17.164179104477611</v>
      </c>
      <c r="K37" s="9">
        <f t="shared" si="8"/>
        <v>157</v>
      </c>
      <c r="L37" s="134">
        <f t="shared" si="9"/>
        <v>58.582089552238806</v>
      </c>
      <c r="M37" s="9">
        <f t="shared" si="10"/>
        <v>17</v>
      </c>
      <c r="N37" s="134">
        <f t="shared" si="11"/>
        <v>6.3432835820895521</v>
      </c>
      <c r="O37" s="9">
        <f t="shared" si="12"/>
        <v>4</v>
      </c>
      <c r="P37" s="134">
        <f t="shared" si="13"/>
        <v>1.4925373134328357</v>
      </c>
      <c r="Q37" s="9">
        <f t="shared" si="14"/>
        <v>268</v>
      </c>
      <c r="T37">
        <v>268</v>
      </c>
      <c r="U37">
        <v>1</v>
      </c>
      <c r="V37">
        <v>1</v>
      </c>
      <c r="W37">
        <v>2</v>
      </c>
      <c r="X37">
        <v>8</v>
      </c>
      <c r="Y37">
        <v>2</v>
      </c>
      <c r="Z37">
        <v>0</v>
      </c>
      <c r="AA37">
        <v>1</v>
      </c>
      <c r="AB37">
        <v>2</v>
      </c>
      <c r="AC37">
        <v>3</v>
      </c>
      <c r="AD37">
        <v>5</v>
      </c>
      <c r="AE37">
        <v>5</v>
      </c>
      <c r="AF37">
        <v>1</v>
      </c>
      <c r="AG37">
        <v>6</v>
      </c>
      <c r="AH37">
        <v>4</v>
      </c>
      <c r="AI37">
        <v>3</v>
      </c>
      <c r="AJ37">
        <v>0</v>
      </c>
      <c r="AK37">
        <v>5</v>
      </c>
      <c r="AL37">
        <v>6</v>
      </c>
      <c r="AM37">
        <v>6</v>
      </c>
      <c r="AN37">
        <v>6</v>
      </c>
      <c r="AO37">
        <v>4</v>
      </c>
      <c r="AP37">
        <v>3</v>
      </c>
      <c r="AQ37">
        <v>3</v>
      </c>
      <c r="AR37">
        <v>3</v>
      </c>
      <c r="AS37">
        <v>5</v>
      </c>
      <c r="AT37">
        <v>5</v>
      </c>
      <c r="AU37">
        <v>4</v>
      </c>
      <c r="AV37">
        <v>4</v>
      </c>
      <c r="AW37">
        <v>8</v>
      </c>
      <c r="AX37">
        <v>7</v>
      </c>
      <c r="AY37">
        <v>5</v>
      </c>
      <c r="AZ37">
        <v>4</v>
      </c>
      <c r="BA37">
        <v>1</v>
      </c>
      <c r="BB37">
        <v>5</v>
      </c>
      <c r="BC37">
        <v>3</v>
      </c>
      <c r="BD37">
        <v>7</v>
      </c>
      <c r="BE37">
        <v>7</v>
      </c>
      <c r="BF37">
        <v>3</v>
      </c>
      <c r="BG37">
        <v>5</v>
      </c>
      <c r="BH37">
        <v>7</v>
      </c>
      <c r="BI37">
        <v>4</v>
      </c>
      <c r="BJ37">
        <v>3</v>
      </c>
      <c r="BK37">
        <v>1</v>
      </c>
      <c r="BL37">
        <v>3</v>
      </c>
      <c r="BM37">
        <v>6</v>
      </c>
      <c r="BN37">
        <v>2</v>
      </c>
      <c r="BO37">
        <v>1</v>
      </c>
      <c r="BP37">
        <v>1</v>
      </c>
      <c r="BQ37">
        <v>3</v>
      </c>
      <c r="BR37">
        <v>7</v>
      </c>
      <c r="BS37">
        <v>5</v>
      </c>
      <c r="BT37">
        <v>5</v>
      </c>
      <c r="BU37">
        <v>4</v>
      </c>
      <c r="BV37">
        <v>2</v>
      </c>
      <c r="BW37">
        <v>2</v>
      </c>
      <c r="BX37">
        <v>3</v>
      </c>
      <c r="BY37">
        <v>4</v>
      </c>
      <c r="BZ37">
        <v>5</v>
      </c>
      <c r="CA37">
        <v>5</v>
      </c>
      <c r="CB37">
        <v>3</v>
      </c>
      <c r="CC37">
        <v>2</v>
      </c>
      <c r="CD37">
        <v>2</v>
      </c>
      <c r="CE37">
        <v>5</v>
      </c>
      <c r="CF37">
        <v>2</v>
      </c>
      <c r="CG37">
        <v>3</v>
      </c>
      <c r="CH37">
        <v>2</v>
      </c>
      <c r="CI37">
        <v>2</v>
      </c>
      <c r="CJ37">
        <v>2</v>
      </c>
      <c r="CK37">
        <v>1</v>
      </c>
      <c r="CL37">
        <v>1</v>
      </c>
      <c r="CM37">
        <v>1</v>
      </c>
      <c r="CN37">
        <v>1</v>
      </c>
      <c r="CO37">
        <v>2</v>
      </c>
      <c r="CP37">
        <v>1</v>
      </c>
      <c r="CQ37">
        <v>1</v>
      </c>
      <c r="CR37">
        <v>1</v>
      </c>
      <c r="CS37">
        <v>3</v>
      </c>
      <c r="CT37">
        <v>1</v>
      </c>
      <c r="CU37">
        <v>1</v>
      </c>
      <c r="CV37">
        <v>1</v>
      </c>
      <c r="CW37">
        <v>0</v>
      </c>
      <c r="CX37">
        <v>0</v>
      </c>
      <c r="CY37">
        <v>2</v>
      </c>
      <c r="CZ37">
        <v>0</v>
      </c>
      <c r="DA37">
        <v>0</v>
      </c>
      <c r="DB37">
        <v>0</v>
      </c>
      <c r="DC37">
        <v>2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</row>
    <row r="38" spans="1:130">
      <c r="A38" s="6">
        <v>4607</v>
      </c>
      <c r="B38" s="6" t="s">
        <v>130</v>
      </c>
      <c r="C38" s="8">
        <f t="shared" si="0"/>
        <v>16</v>
      </c>
      <c r="D38" s="133">
        <f t="shared" si="1"/>
        <v>1.3536379018612521</v>
      </c>
      <c r="E38" s="8">
        <f t="shared" si="2"/>
        <v>78</v>
      </c>
      <c r="F38" s="133">
        <f t="shared" si="3"/>
        <v>6.5989847715736047</v>
      </c>
      <c r="G38" s="8">
        <f t="shared" si="4"/>
        <v>122</v>
      </c>
      <c r="H38" s="133">
        <f t="shared" si="5"/>
        <v>10.321489001692047</v>
      </c>
      <c r="I38" s="8">
        <f t="shared" si="6"/>
        <v>156</v>
      </c>
      <c r="J38" s="133">
        <f t="shared" si="7"/>
        <v>13.197969543147209</v>
      </c>
      <c r="K38" s="8">
        <f t="shared" si="8"/>
        <v>675</v>
      </c>
      <c r="L38" s="133">
        <f t="shared" si="9"/>
        <v>57.106598984771573</v>
      </c>
      <c r="M38" s="8">
        <f t="shared" si="10"/>
        <v>112</v>
      </c>
      <c r="N38" s="133">
        <f t="shared" si="11"/>
        <v>9.4754653130287654</v>
      </c>
      <c r="O38" s="8">
        <f t="shared" si="12"/>
        <v>23</v>
      </c>
      <c r="P38" s="133">
        <f t="shared" si="13"/>
        <v>1.94585448392555</v>
      </c>
      <c r="Q38" s="8">
        <f t="shared" si="14"/>
        <v>1182</v>
      </c>
      <c r="T38">
        <v>1182</v>
      </c>
      <c r="U38">
        <v>16</v>
      </c>
      <c r="V38">
        <v>20</v>
      </c>
      <c r="W38">
        <v>14</v>
      </c>
      <c r="X38">
        <v>14</v>
      </c>
      <c r="Y38">
        <v>12</v>
      </c>
      <c r="Z38">
        <v>18</v>
      </c>
      <c r="AA38">
        <v>14</v>
      </c>
      <c r="AB38">
        <v>10</v>
      </c>
      <c r="AC38">
        <v>15</v>
      </c>
      <c r="AD38">
        <v>6</v>
      </c>
      <c r="AE38">
        <v>16</v>
      </c>
      <c r="AF38">
        <v>15</v>
      </c>
      <c r="AG38">
        <v>10</v>
      </c>
      <c r="AH38">
        <v>13</v>
      </c>
      <c r="AI38">
        <v>9</v>
      </c>
      <c r="AJ38">
        <v>14</v>
      </c>
      <c r="AK38">
        <v>5</v>
      </c>
      <c r="AL38">
        <v>9</v>
      </c>
      <c r="AM38">
        <v>9</v>
      </c>
      <c r="AN38">
        <v>14</v>
      </c>
      <c r="AO38">
        <v>19</v>
      </c>
      <c r="AP38">
        <v>18</v>
      </c>
      <c r="AQ38">
        <v>26</v>
      </c>
      <c r="AR38">
        <v>19</v>
      </c>
      <c r="AS38">
        <v>16</v>
      </c>
      <c r="AT38">
        <v>21</v>
      </c>
      <c r="AU38">
        <v>27</v>
      </c>
      <c r="AV38">
        <v>18</v>
      </c>
      <c r="AW38">
        <v>24</v>
      </c>
      <c r="AX38">
        <v>36</v>
      </c>
      <c r="AY38">
        <v>24</v>
      </c>
      <c r="AZ38">
        <v>30</v>
      </c>
      <c r="BA38">
        <v>23</v>
      </c>
      <c r="BB38">
        <v>14</v>
      </c>
      <c r="BC38">
        <v>22</v>
      </c>
      <c r="BD38">
        <v>15</v>
      </c>
      <c r="BE38">
        <v>18</v>
      </c>
      <c r="BF38">
        <v>15</v>
      </c>
      <c r="BG38">
        <v>22</v>
      </c>
      <c r="BH38">
        <v>15</v>
      </c>
      <c r="BI38">
        <v>11</v>
      </c>
      <c r="BJ38">
        <v>21</v>
      </c>
      <c r="BK38">
        <v>15</v>
      </c>
      <c r="BL38">
        <v>18</v>
      </c>
      <c r="BM38">
        <v>16</v>
      </c>
      <c r="BN38">
        <v>15</v>
      </c>
      <c r="BO38">
        <v>13</v>
      </c>
      <c r="BP38">
        <v>11</v>
      </c>
      <c r="BQ38">
        <v>13</v>
      </c>
      <c r="BR38">
        <v>14</v>
      </c>
      <c r="BS38">
        <v>10</v>
      </c>
      <c r="BT38">
        <v>16</v>
      </c>
      <c r="BU38">
        <v>17</v>
      </c>
      <c r="BV38">
        <v>8</v>
      </c>
      <c r="BW38">
        <v>15</v>
      </c>
      <c r="BX38">
        <v>19</v>
      </c>
      <c r="BY38">
        <v>14</v>
      </c>
      <c r="BZ38">
        <v>15</v>
      </c>
      <c r="CA38">
        <v>14</v>
      </c>
      <c r="CB38">
        <v>10</v>
      </c>
      <c r="CC38">
        <v>10</v>
      </c>
      <c r="CD38">
        <v>15</v>
      </c>
      <c r="CE38">
        <v>16</v>
      </c>
      <c r="CF38">
        <v>9</v>
      </c>
      <c r="CG38">
        <v>16</v>
      </c>
      <c r="CH38">
        <v>9</v>
      </c>
      <c r="CI38">
        <v>12</v>
      </c>
      <c r="CJ38">
        <v>10</v>
      </c>
      <c r="CK38">
        <v>15</v>
      </c>
      <c r="CL38">
        <v>7</v>
      </c>
      <c r="CM38">
        <v>8</v>
      </c>
      <c r="CN38">
        <v>9</v>
      </c>
      <c r="CO38">
        <v>8</v>
      </c>
      <c r="CP38">
        <v>7</v>
      </c>
      <c r="CQ38">
        <v>10</v>
      </c>
      <c r="CR38">
        <v>9</v>
      </c>
      <c r="CS38">
        <v>11</v>
      </c>
      <c r="CT38">
        <v>7</v>
      </c>
      <c r="CU38">
        <v>6</v>
      </c>
      <c r="CV38">
        <v>5</v>
      </c>
      <c r="CW38">
        <v>3</v>
      </c>
      <c r="CX38">
        <v>2</v>
      </c>
      <c r="CY38">
        <v>4</v>
      </c>
      <c r="CZ38">
        <v>4</v>
      </c>
      <c r="DA38">
        <v>2</v>
      </c>
      <c r="DB38">
        <v>1</v>
      </c>
      <c r="DC38">
        <v>3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1</v>
      </c>
      <c r="DK38">
        <v>0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</row>
    <row r="39" spans="1:130">
      <c r="A39">
        <v>4803</v>
      </c>
      <c r="B39" t="s">
        <v>131</v>
      </c>
      <c r="C39" s="9">
        <f t="shared" si="0"/>
        <v>5</v>
      </c>
      <c r="D39" s="134">
        <f t="shared" si="1"/>
        <v>2.1276595744680851</v>
      </c>
      <c r="E39" s="9">
        <f t="shared" si="2"/>
        <v>9</v>
      </c>
      <c r="F39" s="134">
        <f t="shared" si="3"/>
        <v>3.8297872340425529</v>
      </c>
      <c r="G39" s="9">
        <f t="shared" si="4"/>
        <v>13</v>
      </c>
      <c r="H39" s="134">
        <f t="shared" si="5"/>
        <v>5.5319148936170208</v>
      </c>
      <c r="I39" s="9">
        <f t="shared" si="6"/>
        <v>38</v>
      </c>
      <c r="J39" s="134">
        <f t="shared" si="7"/>
        <v>16.170212765957448</v>
      </c>
      <c r="K39" s="9">
        <f t="shared" si="8"/>
        <v>137</v>
      </c>
      <c r="L39" s="134">
        <f t="shared" si="9"/>
        <v>58.297872340425528</v>
      </c>
      <c r="M39" s="9">
        <f t="shared" si="10"/>
        <v>29</v>
      </c>
      <c r="N39" s="134">
        <f t="shared" si="11"/>
        <v>12.340425531914894</v>
      </c>
      <c r="O39" s="9">
        <f t="shared" si="12"/>
        <v>4</v>
      </c>
      <c r="P39" s="134">
        <f t="shared" si="13"/>
        <v>1.7021276595744681</v>
      </c>
      <c r="Q39" s="9">
        <f t="shared" si="14"/>
        <v>235</v>
      </c>
      <c r="T39">
        <v>235</v>
      </c>
      <c r="U39">
        <v>5</v>
      </c>
      <c r="V39">
        <v>1</v>
      </c>
      <c r="W39">
        <v>2</v>
      </c>
      <c r="X39">
        <v>0</v>
      </c>
      <c r="Y39">
        <v>3</v>
      </c>
      <c r="Z39">
        <v>3</v>
      </c>
      <c r="AA39">
        <v>0</v>
      </c>
      <c r="AB39">
        <v>3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1</v>
      </c>
      <c r="AI39">
        <v>2</v>
      </c>
      <c r="AJ39">
        <v>4</v>
      </c>
      <c r="AK39">
        <v>3</v>
      </c>
      <c r="AL39">
        <v>3</v>
      </c>
      <c r="AM39">
        <v>3</v>
      </c>
      <c r="AN39">
        <v>3</v>
      </c>
      <c r="AO39">
        <v>12</v>
      </c>
      <c r="AP39">
        <v>4</v>
      </c>
      <c r="AQ39">
        <v>3</v>
      </c>
      <c r="AR39">
        <v>0</v>
      </c>
      <c r="AS39">
        <v>0</v>
      </c>
      <c r="AT39">
        <v>7</v>
      </c>
      <c r="AU39">
        <v>5</v>
      </c>
      <c r="AV39">
        <v>1</v>
      </c>
      <c r="AW39">
        <v>7</v>
      </c>
      <c r="AX39">
        <v>3</v>
      </c>
      <c r="AY39">
        <v>4</v>
      </c>
      <c r="AZ39">
        <v>1</v>
      </c>
      <c r="BA39">
        <v>2</v>
      </c>
      <c r="BB39">
        <v>4</v>
      </c>
      <c r="BC39">
        <v>0</v>
      </c>
      <c r="BD39">
        <v>6</v>
      </c>
      <c r="BE39">
        <v>4</v>
      </c>
      <c r="BF39">
        <v>2</v>
      </c>
      <c r="BG39">
        <v>5</v>
      </c>
      <c r="BH39">
        <v>1</v>
      </c>
      <c r="BI39">
        <v>2</v>
      </c>
      <c r="BJ39">
        <v>1</v>
      </c>
      <c r="BK39">
        <v>2</v>
      </c>
      <c r="BL39">
        <v>2</v>
      </c>
      <c r="BM39">
        <v>3</v>
      </c>
      <c r="BN39">
        <v>5</v>
      </c>
      <c r="BO39">
        <v>4</v>
      </c>
      <c r="BP39">
        <v>2</v>
      </c>
      <c r="BQ39">
        <v>2</v>
      </c>
      <c r="BR39">
        <v>4</v>
      </c>
      <c r="BS39">
        <v>3</v>
      </c>
      <c r="BT39">
        <v>3</v>
      </c>
      <c r="BU39">
        <v>5</v>
      </c>
      <c r="BV39">
        <v>6</v>
      </c>
      <c r="BW39">
        <v>3</v>
      </c>
      <c r="BX39">
        <v>3</v>
      </c>
      <c r="BY39">
        <v>3</v>
      </c>
      <c r="BZ39">
        <v>2</v>
      </c>
      <c r="CA39">
        <v>4</v>
      </c>
      <c r="CB39">
        <v>3</v>
      </c>
      <c r="CC39">
        <v>4</v>
      </c>
      <c r="CD39">
        <v>2</v>
      </c>
      <c r="CE39">
        <v>10</v>
      </c>
      <c r="CF39">
        <v>4</v>
      </c>
      <c r="CG39">
        <v>2</v>
      </c>
      <c r="CH39">
        <v>6</v>
      </c>
      <c r="CI39">
        <v>2</v>
      </c>
      <c r="CJ39">
        <v>3</v>
      </c>
      <c r="CK39">
        <v>3</v>
      </c>
      <c r="CL39">
        <v>4</v>
      </c>
      <c r="CM39">
        <v>3</v>
      </c>
      <c r="CN39">
        <v>1</v>
      </c>
      <c r="CO39">
        <v>3</v>
      </c>
      <c r="CP39">
        <v>2</v>
      </c>
      <c r="CQ39">
        <v>2</v>
      </c>
      <c r="CR39">
        <v>1</v>
      </c>
      <c r="CS39">
        <v>2</v>
      </c>
      <c r="CT39">
        <v>3</v>
      </c>
      <c r="CU39">
        <v>0</v>
      </c>
      <c r="CV39">
        <v>2</v>
      </c>
      <c r="CW39">
        <v>0</v>
      </c>
      <c r="CX39">
        <v>2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</row>
    <row r="40" spans="1:130">
      <c r="A40" s="6">
        <v>4901</v>
      </c>
      <c r="B40" s="6" t="s">
        <v>132</v>
      </c>
      <c r="C40" s="8">
        <f t="shared" si="0"/>
        <v>0</v>
      </c>
      <c r="D40" s="133">
        <f t="shared" si="1"/>
        <v>0</v>
      </c>
      <c r="E40" s="8">
        <f t="shared" si="2"/>
        <v>0</v>
      </c>
      <c r="F40" s="133">
        <f t="shared" si="3"/>
        <v>0</v>
      </c>
      <c r="G40" s="8">
        <f t="shared" si="4"/>
        <v>1</v>
      </c>
      <c r="H40" s="133">
        <f t="shared" si="5"/>
        <v>2.1276595744680851</v>
      </c>
      <c r="I40" s="8">
        <f t="shared" si="6"/>
        <v>3</v>
      </c>
      <c r="J40" s="133">
        <f t="shared" si="7"/>
        <v>6.3829787234042552</v>
      </c>
      <c r="K40" s="8">
        <f t="shared" si="8"/>
        <v>26</v>
      </c>
      <c r="L40" s="133">
        <f t="shared" si="9"/>
        <v>55.319148936170215</v>
      </c>
      <c r="M40" s="8">
        <f t="shared" si="10"/>
        <v>14</v>
      </c>
      <c r="N40" s="133">
        <f t="shared" si="11"/>
        <v>29.787234042553191</v>
      </c>
      <c r="O40" s="8">
        <f t="shared" si="12"/>
        <v>3</v>
      </c>
      <c r="P40" s="133">
        <f t="shared" si="13"/>
        <v>6.3829787234042552</v>
      </c>
      <c r="Q40" s="8">
        <f t="shared" si="14"/>
        <v>47</v>
      </c>
      <c r="T40">
        <v>47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1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1</v>
      </c>
      <c r="BJ40">
        <v>1</v>
      </c>
      <c r="BK40">
        <v>3</v>
      </c>
      <c r="BL40">
        <v>2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0</v>
      </c>
      <c r="BX40">
        <v>0</v>
      </c>
      <c r="BY40">
        <v>1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1</v>
      </c>
      <c r="CH40">
        <v>2</v>
      </c>
      <c r="CI40">
        <v>3</v>
      </c>
      <c r="CJ40">
        <v>1</v>
      </c>
      <c r="CK40">
        <v>0</v>
      </c>
      <c r="CL40">
        <v>1</v>
      </c>
      <c r="CM40">
        <v>1</v>
      </c>
      <c r="CN40">
        <v>3</v>
      </c>
      <c r="CO40">
        <v>3</v>
      </c>
      <c r="CP40">
        <v>1</v>
      </c>
      <c r="CQ40">
        <v>0</v>
      </c>
      <c r="CR40">
        <v>0</v>
      </c>
      <c r="CS40">
        <v>2</v>
      </c>
      <c r="CT40">
        <v>0</v>
      </c>
      <c r="CU40">
        <v>2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2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</row>
    <row r="41" spans="1:130">
      <c r="A41">
        <v>4902</v>
      </c>
      <c r="B41" t="s">
        <v>133</v>
      </c>
      <c r="C41" s="9">
        <f t="shared" si="0"/>
        <v>1</v>
      </c>
      <c r="D41" s="134">
        <f t="shared" si="1"/>
        <v>0.86206896551724133</v>
      </c>
      <c r="E41" s="9">
        <f t="shared" si="2"/>
        <v>1</v>
      </c>
      <c r="F41" s="134">
        <f t="shared" si="3"/>
        <v>0.86206896551724133</v>
      </c>
      <c r="G41" s="9">
        <f t="shared" si="4"/>
        <v>10</v>
      </c>
      <c r="H41" s="134">
        <f t="shared" si="5"/>
        <v>8.6206896551724146</v>
      </c>
      <c r="I41" s="9">
        <f t="shared" si="6"/>
        <v>18</v>
      </c>
      <c r="J41" s="134">
        <f t="shared" si="7"/>
        <v>15.517241379310345</v>
      </c>
      <c r="K41" s="9">
        <f t="shared" si="8"/>
        <v>56</v>
      </c>
      <c r="L41" s="134">
        <f t="shared" si="9"/>
        <v>48.275862068965516</v>
      </c>
      <c r="M41" s="9">
        <f t="shared" si="10"/>
        <v>27</v>
      </c>
      <c r="N41" s="134">
        <f t="shared" si="11"/>
        <v>23.275862068965516</v>
      </c>
      <c r="O41" s="9">
        <f t="shared" si="12"/>
        <v>3</v>
      </c>
      <c r="P41" s="134">
        <f t="shared" si="13"/>
        <v>2.5862068965517242</v>
      </c>
      <c r="Q41" s="9">
        <f t="shared" si="14"/>
        <v>116</v>
      </c>
      <c r="T41">
        <v>116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0</v>
      </c>
      <c r="AC41">
        <v>2</v>
      </c>
      <c r="AD41">
        <v>1</v>
      </c>
      <c r="AE41">
        <v>2</v>
      </c>
      <c r="AF41">
        <v>0</v>
      </c>
      <c r="AG41">
        <v>1</v>
      </c>
      <c r="AH41">
        <v>1</v>
      </c>
      <c r="AI41">
        <v>2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1</v>
      </c>
      <c r="AQ41">
        <v>2</v>
      </c>
      <c r="AR41">
        <v>4</v>
      </c>
      <c r="AS41">
        <v>8</v>
      </c>
      <c r="AT41">
        <v>1</v>
      </c>
      <c r="AU41">
        <v>0</v>
      </c>
      <c r="AV41">
        <v>1</v>
      </c>
      <c r="AW41">
        <v>2</v>
      </c>
      <c r="AX41">
        <v>1</v>
      </c>
      <c r="AY41">
        <v>1</v>
      </c>
      <c r="AZ41">
        <v>0</v>
      </c>
      <c r="BA41">
        <v>0</v>
      </c>
      <c r="BB41">
        <v>1</v>
      </c>
      <c r="BC41">
        <v>3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1</v>
      </c>
      <c r="BJ41">
        <v>4</v>
      </c>
      <c r="BK41">
        <v>1</v>
      </c>
      <c r="BL41">
        <v>0</v>
      </c>
      <c r="BM41">
        <v>4</v>
      </c>
      <c r="BN41">
        <v>0</v>
      </c>
      <c r="BO41">
        <v>3</v>
      </c>
      <c r="BP41">
        <v>3</v>
      </c>
      <c r="BQ41">
        <v>0</v>
      </c>
      <c r="BR41">
        <v>3</v>
      </c>
      <c r="BS41">
        <v>1</v>
      </c>
      <c r="BT41">
        <v>1</v>
      </c>
      <c r="BU41">
        <v>1</v>
      </c>
      <c r="BV41">
        <v>2</v>
      </c>
      <c r="BW41">
        <v>0</v>
      </c>
      <c r="BX41">
        <v>1</v>
      </c>
      <c r="BY41">
        <v>3</v>
      </c>
      <c r="BZ41">
        <v>0</v>
      </c>
      <c r="CA41">
        <v>3</v>
      </c>
      <c r="CB41">
        <v>2</v>
      </c>
      <c r="CC41">
        <v>3</v>
      </c>
      <c r="CD41">
        <v>0</v>
      </c>
      <c r="CE41">
        <v>1</v>
      </c>
      <c r="CF41">
        <v>2</v>
      </c>
      <c r="CG41">
        <v>2</v>
      </c>
      <c r="CH41">
        <v>2</v>
      </c>
      <c r="CI41">
        <v>2</v>
      </c>
      <c r="CJ41">
        <v>3</v>
      </c>
      <c r="CK41">
        <v>5</v>
      </c>
      <c r="CL41">
        <v>3</v>
      </c>
      <c r="CM41">
        <v>5</v>
      </c>
      <c r="CN41">
        <v>2</v>
      </c>
      <c r="CO41">
        <v>4</v>
      </c>
      <c r="CP41">
        <v>0</v>
      </c>
      <c r="CQ41">
        <v>0</v>
      </c>
      <c r="CR41">
        <v>3</v>
      </c>
      <c r="CS41">
        <v>0</v>
      </c>
      <c r="CT41">
        <v>2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</row>
    <row r="42" spans="1:130">
      <c r="A42" s="6">
        <v>4911</v>
      </c>
      <c r="B42" s="6" t="s">
        <v>134</v>
      </c>
      <c r="C42" s="8">
        <f t="shared" si="0"/>
        <v>2</v>
      </c>
      <c r="D42" s="133">
        <f t="shared" si="1"/>
        <v>0.46728971962616817</v>
      </c>
      <c r="E42" s="8">
        <f t="shared" si="2"/>
        <v>23</v>
      </c>
      <c r="F42" s="133">
        <f t="shared" si="3"/>
        <v>5.3738317757009346</v>
      </c>
      <c r="G42" s="8">
        <f t="shared" si="4"/>
        <v>44</v>
      </c>
      <c r="H42" s="133">
        <f t="shared" si="5"/>
        <v>10.2803738317757</v>
      </c>
      <c r="I42" s="8">
        <f t="shared" si="6"/>
        <v>55</v>
      </c>
      <c r="J42" s="133">
        <f t="shared" si="7"/>
        <v>12.850467289719624</v>
      </c>
      <c r="K42" s="8">
        <f t="shared" si="8"/>
        <v>214</v>
      </c>
      <c r="L42" s="133">
        <f t="shared" si="9"/>
        <v>50</v>
      </c>
      <c r="M42" s="8">
        <f t="shared" si="10"/>
        <v>58</v>
      </c>
      <c r="N42" s="133">
        <f t="shared" si="11"/>
        <v>13.551401869158877</v>
      </c>
      <c r="O42" s="8">
        <f t="shared" si="12"/>
        <v>32</v>
      </c>
      <c r="P42" s="133">
        <f t="shared" si="13"/>
        <v>7.4766355140186906</v>
      </c>
      <c r="Q42" s="8">
        <f t="shared" si="14"/>
        <v>428</v>
      </c>
      <c r="T42">
        <v>428</v>
      </c>
      <c r="U42">
        <v>2</v>
      </c>
      <c r="V42">
        <v>3</v>
      </c>
      <c r="W42">
        <v>7</v>
      </c>
      <c r="X42">
        <v>5</v>
      </c>
      <c r="Y42">
        <v>3</v>
      </c>
      <c r="Z42">
        <v>5</v>
      </c>
      <c r="AA42">
        <v>4</v>
      </c>
      <c r="AB42">
        <v>6</v>
      </c>
      <c r="AC42">
        <v>3</v>
      </c>
      <c r="AD42">
        <v>7</v>
      </c>
      <c r="AE42">
        <v>2</v>
      </c>
      <c r="AF42">
        <v>6</v>
      </c>
      <c r="AG42">
        <v>6</v>
      </c>
      <c r="AH42">
        <v>2</v>
      </c>
      <c r="AI42">
        <v>3</v>
      </c>
      <c r="AJ42">
        <v>5</v>
      </c>
      <c r="AK42">
        <v>7</v>
      </c>
      <c r="AL42">
        <v>3</v>
      </c>
      <c r="AM42">
        <v>0</v>
      </c>
      <c r="AN42">
        <v>11</v>
      </c>
      <c r="AO42">
        <v>4</v>
      </c>
      <c r="AP42">
        <v>3</v>
      </c>
      <c r="AQ42">
        <v>6</v>
      </c>
      <c r="AR42">
        <v>8</v>
      </c>
      <c r="AS42">
        <v>11</v>
      </c>
      <c r="AT42">
        <v>2</v>
      </c>
      <c r="AU42">
        <v>2</v>
      </c>
      <c r="AV42">
        <v>3</v>
      </c>
      <c r="AW42">
        <v>5</v>
      </c>
      <c r="AX42">
        <v>9</v>
      </c>
      <c r="AY42">
        <v>5</v>
      </c>
      <c r="AZ42">
        <v>3</v>
      </c>
      <c r="BA42">
        <v>6</v>
      </c>
      <c r="BB42">
        <v>6</v>
      </c>
      <c r="BC42">
        <v>8</v>
      </c>
      <c r="BD42">
        <v>5</v>
      </c>
      <c r="BE42">
        <v>4</v>
      </c>
      <c r="BF42">
        <v>5</v>
      </c>
      <c r="BG42">
        <v>3</v>
      </c>
      <c r="BH42">
        <v>2</v>
      </c>
      <c r="BI42">
        <v>5</v>
      </c>
      <c r="BJ42">
        <v>6</v>
      </c>
      <c r="BK42">
        <v>5</v>
      </c>
      <c r="BL42">
        <v>3</v>
      </c>
      <c r="BM42">
        <v>1</v>
      </c>
      <c r="BN42">
        <v>3</v>
      </c>
      <c r="BO42">
        <v>4</v>
      </c>
      <c r="BP42">
        <v>6</v>
      </c>
      <c r="BQ42">
        <v>6</v>
      </c>
      <c r="BR42">
        <v>4</v>
      </c>
      <c r="BS42">
        <v>3</v>
      </c>
      <c r="BT42">
        <v>6</v>
      </c>
      <c r="BU42">
        <v>2</v>
      </c>
      <c r="BV42">
        <v>4</v>
      </c>
      <c r="BW42">
        <v>4</v>
      </c>
      <c r="BX42">
        <v>3</v>
      </c>
      <c r="BY42">
        <v>5</v>
      </c>
      <c r="BZ42">
        <v>10</v>
      </c>
      <c r="CA42">
        <v>4</v>
      </c>
      <c r="CB42">
        <v>7</v>
      </c>
      <c r="CC42">
        <v>13</v>
      </c>
      <c r="CD42">
        <v>9</v>
      </c>
      <c r="CE42">
        <v>9</v>
      </c>
      <c r="CF42">
        <v>9</v>
      </c>
      <c r="CG42">
        <v>5</v>
      </c>
      <c r="CH42">
        <v>8</v>
      </c>
      <c r="CI42">
        <v>4</v>
      </c>
      <c r="CJ42">
        <v>11</v>
      </c>
      <c r="CK42">
        <v>7</v>
      </c>
      <c r="CL42">
        <v>5</v>
      </c>
      <c r="CM42">
        <v>8</v>
      </c>
      <c r="CN42">
        <v>4</v>
      </c>
      <c r="CO42">
        <v>3</v>
      </c>
      <c r="CP42">
        <v>4</v>
      </c>
      <c r="CQ42">
        <v>3</v>
      </c>
      <c r="CR42">
        <v>2</v>
      </c>
      <c r="CS42">
        <v>5</v>
      </c>
      <c r="CT42">
        <v>3</v>
      </c>
      <c r="CU42">
        <v>1</v>
      </c>
      <c r="CV42">
        <v>2</v>
      </c>
      <c r="CW42">
        <v>4</v>
      </c>
      <c r="CX42">
        <v>3</v>
      </c>
      <c r="CY42">
        <v>3</v>
      </c>
      <c r="CZ42">
        <v>2</v>
      </c>
      <c r="DA42">
        <v>1</v>
      </c>
      <c r="DB42">
        <v>2</v>
      </c>
      <c r="DC42">
        <v>2</v>
      </c>
      <c r="DD42">
        <v>4</v>
      </c>
      <c r="DE42">
        <v>2</v>
      </c>
      <c r="DF42">
        <v>2</v>
      </c>
      <c r="DG42">
        <v>1</v>
      </c>
      <c r="DH42">
        <v>2</v>
      </c>
      <c r="DI42">
        <v>0</v>
      </c>
      <c r="DJ42">
        <v>1</v>
      </c>
      <c r="DK42">
        <v>2</v>
      </c>
      <c r="DL42">
        <v>1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</row>
    <row r="43" spans="1:130" s="19" customFormat="1">
      <c r="C43" s="14">
        <f>SUM(C34:C42)</f>
        <v>79</v>
      </c>
      <c r="D43" s="135">
        <f t="shared" si="1"/>
        <v>1.0706057731399921</v>
      </c>
      <c r="E43" s="14">
        <f t="shared" ref="E43:Q43" si="18">SUM(E34:E42)</f>
        <v>421</v>
      </c>
      <c r="F43" s="135">
        <f t="shared" si="3"/>
        <v>5.7053801328093234</v>
      </c>
      <c r="G43" s="14">
        <f t="shared" si="18"/>
        <v>853</v>
      </c>
      <c r="H43" s="135">
        <f t="shared" si="5"/>
        <v>11.559831955549532</v>
      </c>
      <c r="I43" s="14">
        <f t="shared" si="18"/>
        <v>1004</v>
      </c>
      <c r="J43" s="135">
        <f t="shared" si="7"/>
        <v>13.606179699146226</v>
      </c>
      <c r="K43" s="14">
        <f t="shared" si="18"/>
        <v>3952</v>
      </c>
      <c r="L43" s="135">
        <f t="shared" si="9"/>
        <v>53.557392600623388</v>
      </c>
      <c r="M43" s="14">
        <f t="shared" si="18"/>
        <v>764</v>
      </c>
      <c r="N43" s="135">
        <f t="shared" si="11"/>
        <v>10.353706464290555</v>
      </c>
      <c r="O43" s="14">
        <f t="shared" si="18"/>
        <v>306</v>
      </c>
      <c r="P43" s="135">
        <f t="shared" si="13"/>
        <v>4.1469033744409813</v>
      </c>
      <c r="Q43" s="14">
        <f t="shared" si="18"/>
        <v>7379</v>
      </c>
    </row>
    <row r="44" spans="1:130">
      <c r="C44" s="9"/>
      <c r="D44" s="134"/>
      <c r="E44" s="9"/>
      <c r="F44" s="134"/>
      <c r="G44" s="9"/>
      <c r="H44" s="134"/>
      <c r="I44" s="9"/>
      <c r="J44" s="134"/>
      <c r="K44" s="9"/>
      <c r="L44" s="134"/>
      <c r="M44" s="9"/>
      <c r="N44" s="134"/>
      <c r="O44" s="9"/>
      <c r="P44" s="134"/>
      <c r="Q44" s="9"/>
    </row>
    <row r="45" spans="1:130">
      <c r="A45" s="6">
        <v>5508</v>
      </c>
      <c r="B45" s="6" t="s">
        <v>135</v>
      </c>
      <c r="C45" s="8">
        <f t="shared" si="0"/>
        <v>19</v>
      </c>
      <c r="D45" s="133">
        <f t="shared" si="1"/>
        <v>1.5103338632750398</v>
      </c>
      <c r="E45" s="8">
        <f t="shared" si="2"/>
        <v>56</v>
      </c>
      <c r="F45" s="133">
        <f t="shared" si="3"/>
        <v>4.4515103338632747</v>
      </c>
      <c r="G45" s="8">
        <f t="shared" si="4"/>
        <v>135</v>
      </c>
      <c r="H45" s="133">
        <f t="shared" si="5"/>
        <v>10.731319554848968</v>
      </c>
      <c r="I45" s="8">
        <f t="shared" si="6"/>
        <v>179</v>
      </c>
      <c r="J45" s="133">
        <f t="shared" si="7"/>
        <v>14.22893481717011</v>
      </c>
      <c r="K45" s="8">
        <f t="shared" si="8"/>
        <v>629</v>
      </c>
      <c r="L45" s="133">
        <f t="shared" si="9"/>
        <v>50</v>
      </c>
      <c r="M45" s="8">
        <f t="shared" si="10"/>
        <v>182</v>
      </c>
      <c r="N45" s="133">
        <f t="shared" si="11"/>
        <v>14.467408585055644</v>
      </c>
      <c r="O45" s="8">
        <f t="shared" si="12"/>
        <v>58</v>
      </c>
      <c r="P45" s="133">
        <f t="shared" si="13"/>
        <v>4.6104928457869638</v>
      </c>
      <c r="Q45" s="8">
        <f t="shared" si="14"/>
        <v>1258</v>
      </c>
      <c r="T45">
        <v>1258</v>
      </c>
      <c r="U45">
        <v>19</v>
      </c>
      <c r="V45">
        <v>10</v>
      </c>
      <c r="W45">
        <v>15</v>
      </c>
      <c r="X45">
        <v>11</v>
      </c>
      <c r="Y45">
        <v>7</v>
      </c>
      <c r="Z45">
        <v>13</v>
      </c>
      <c r="AA45">
        <v>11</v>
      </c>
      <c r="AB45">
        <v>15</v>
      </c>
      <c r="AC45">
        <v>10</v>
      </c>
      <c r="AD45">
        <v>16</v>
      </c>
      <c r="AE45">
        <v>8</v>
      </c>
      <c r="AF45">
        <v>15</v>
      </c>
      <c r="AG45">
        <v>13</v>
      </c>
      <c r="AH45">
        <v>13</v>
      </c>
      <c r="AI45">
        <v>18</v>
      </c>
      <c r="AJ45">
        <v>16</v>
      </c>
      <c r="AK45">
        <v>18</v>
      </c>
      <c r="AL45">
        <v>13</v>
      </c>
      <c r="AM45">
        <v>28</v>
      </c>
      <c r="AN45">
        <v>14</v>
      </c>
      <c r="AO45">
        <v>16</v>
      </c>
      <c r="AP45">
        <v>6</v>
      </c>
      <c r="AQ45">
        <v>18</v>
      </c>
      <c r="AR45">
        <v>28</v>
      </c>
      <c r="AS45">
        <v>23</v>
      </c>
      <c r="AT45">
        <v>15</v>
      </c>
      <c r="AU45">
        <v>22</v>
      </c>
      <c r="AV45">
        <v>19</v>
      </c>
      <c r="AW45">
        <v>17</v>
      </c>
      <c r="AX45">
        <v>11</v>
      </c>
      <c r="AY45">
        <v>22</v>
      </c>
      <c r="AZ45">
        <v>15</v>
      </c>
      <c r="BA45">
        <v>16</v>
      </c>
      <c r="BB45">
        <v>12</v>
      </c>
      <c r="BC45">
        <v>18</v>
      </c>
      <c r="BD45">
        <v>18</v>
      </c>
      <c r="BE45">
        <v>8</v>
      </c>
      <c r="BF45">
        <v>8</v>
      </c>
      <c r="BG45">
        <v>16</v>
      </c>
      <c r="BH45">
        <v>10</v>
      </c>
      <c r="BI45">
        <v>20</v>
      </c>
      <c r="BJ45">
        <v>14</v>
      </c>
      <c r="BK45">
        <v>12</v>
      </c>
      <c r="BL45">
        <v>19</v>
      </c>
      <c r="BM45">
        <v>21</v>
      </c>
      <c r="BN45">
        <v>16</v>
      </c>
      <c r="BO45">
        <v>17</v>
      </c>
      <c r="BP45">
        <v>11</v>
      </c>
      <c r="BQ45">
        <v>15</v>
      </c>
      <c r="BR45">
        <v>20</v>
      </c>
      <c r="BS45">
        <v>14</v>
      </c>
      <c r="BT45">
        <v>12</v>
      </c>
      <c r="BU45">
        <v>14</v>
      </c>
      <c r="BV45">
        <v>20</v>
      </c>
      <c r="BW45">
        <v>8</v>
      </c>
      <c r="BX45">
        <v>17</v>
      </c>
      <c r="BY45">
        <v>14</v>
      </c>
      <c r="BZ45">
        <v>16</v>
      </c>
      <c r="CA45">
        <v>19</v>
      </c>
      <c r="CB45">
        <v>19</v>
      </c>
      <c r="CC45">
        <v>10</v>
      </c>
      <c r="CD45">
        <v>11</v>
      </c>
      <c r="CE45">
        <v>16</v>
      </c>
      <c r="CF45">
        <v>16</v>
      </c>
      <c r="CG45">
        <v>8</v>
      </c>
      <c r="CH45">
        <v>15</v>
      </c>
      <c r="CI45">
        <v>23</v>
      </c>
      <c r="CJ45">
        <v>24</v>
      </c>
      <c r="CK45">
        <v>20</v>
      </c>
      <c r="CL45">
        <v>17</v>
      </c>
      <c r="CM45">
        <v>17</v>
      </c>
      <c r="CN45">
        <v>17</v>
      </c>
      <c r="CO45">
        <v>14</v>
      </c>
      <c r="CP45">
        <v>18</v>
      </c>
      <c r="CQ45">
        <v>10</v>
      </c>
      <c r="CR45">
        <v>9</v>
      </c>
      <c r="CS45">
        <v>10</v>
      </c>
      <c r="CT45">
        <v>9</v>
      </c>
      <c r="CU45">
        <v>6</v>
      </c>
      <c r="CV45">
        <v>11</v>
      </c>
      <c r="CW45">
        <v>8</v>
      </c>
      <c r="CX45">
        <v>9</v>
      </c>
      <c r="CY45">
        <v>4</v>
      </c>
      <c r="CZ45">
        <v>3</v>
      </c>
      <c r="DA45">
        <v>7</v>
      </c>
      <c r="DB45">
        <v>6</v>
      </c>
      <c r="DC45">
        <v>3</v>
      </c>
      <c r="DD45">
        <v>3</v>
      </c>
      <c r="DE45">
        <v>1</v>
      </c>
      <c r="DF45">
        <v>4</v>
      </c>
      <c r="DG45">
        <v>3</v>
      </c>
      <c r="DH45">
        <v>2</v>
      </c>
      <c r="DI45">
        <v>2</v>
      </c>
      <c r="DJ45">
        <v>1</v>
      </c>
      <c r="DK45">
        <v>2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</row>
    <row r="46" spans="1:130">
      <c r="A46">
        <v>5609</v>
      </c>
      <c r="B46" t="s">
        <v>136</v>
      </c>
      <c r="C46" s="9">
        <f t="shared" si="0"/>
        <v>6</v>
      </c>
      <c r="D46" s="134">
        <f t="shared" si="1"/>
        <v>1.2396694214876034</v>
      </c>
      <c r="E46" s="9">
        <f t="shared" si="2"/>
        <v>33</v>
      </c>
      <c r="F46" s="134">
        <f t="shared" si="3"/>
        <v>6.8181818181818175</v>
      </c>
      <c r="G46" s="9">
        <f t="shared" si="4"/>
        <v>60</v>
      </c>
      <c r="H46" s="134">
        <f t="shared" si="5"/>
        <v>12.396694214876034</v>
      </c>
      <c r="I46" s="9">
        <f t="shared" si="6"/>
        <v>87</v>
      </c>
      <c r="J46" s="134">
        <f t="shared" si="7"/>
        <v>17.97520661157025</v>
      </c>
      <c r="K46" s="9">
        <f t="shared" si="8"/>
        <v>218</v>
      </c>
      <c r="L46" s="134">
        <f t="shared" si="9"/>
        <v>45.041322314049587</v>
      </c>
      <c r="M46" s="9">
        <f t="shared" si="10"/>
        <v>63</v>
      </c>
      <c r="N46" s="134">
        <f t="shared" si="11"/>
        <v>13.016528925619836</v>
      </c>
      <c r="O46" s="9">
        <f t="shared" si="12"/>
        <v>17</v>
      </c>
      <c r="P46" s="134">
        <f t="shared" si="13"/>
        <v>3.5123966942148761</v>
      </c>
      <c r="Q46" s="9">
        <f t="shared" si="14"/>
        <v>484</v>
      </c>
      <c r="T46">
        <v>484</v>
      </c>
      <c r="U46">
        <v>6</v>
      </c>
      <c r="V46">
        <v>8</v>
      </c>
      <c r="W46">
        <v>6</v>
      </c>
      <c r="X46">
        <v>5</v>
      </c>
      <c r="Y46">
        <v>5</v>
      </c>
      <c r="Z46">
        <v>9</v>
      </c>
      <c r="AA46">
        <v>6</v>
      </c>
      <c r="AB46">
        <v>3</v>
      </c>
      <c r="AC46">
        <v>6</v>
      </c>
      <c r="AD46">
        <v>6</v>
      </c>
      <c r="AE46">
        <v>7</v>
      </c>
      <c r="AF46">
        <v>10</v>
      </c>
      <c r="AG46">
        <v>7</v>
      </c>
      <c r="AH46">
        <v>3</v>
      </c>
      <c r="AI46">
        <v>7</v>
      </c>
      <c r="AJ46">
        <v>5</v>
      </c>
      <c r="AK46">
        <v>8</v>
      </c>
      <c r="AL46">
        <v>8</v>
      </c>
      <c r="AM46">
        <v>10</v>
      </c>
      <c r="AN46">
        <v>9</v>
      </c>
      <c r="AO46">
        <v>8</v>
      </c>
      <c r="AP46">
        <v>11</v>
      </c>
      <c r="AQ46">
        <v>8</v>
      </c>
      <c r="AR46">
        <v>9</v>
      </c>
      <c r="AS46">
        <v>9</v>
      </c>
      <c r="AT46">
        <v>7</v>
      </c>
      <c r="AU46">
        <v>6</v>
      </c>
      <c r="AV46">
        <v>4</v>
      </c>
      <c r="AW46">
        <v>4</v>
      </c>
      <c r="AX46">
        <v>4</v>
      </c>
      <c r="AY46">
        <v>2</v>
      </c>
      <c r="AZ46">
        <v>10</v>
      </c>
      <c r="BA46">
        <v>6</v>
      </c>
      <c r="BB46">
        <v>3</v>
      </c>
      <c r="BC46">
        <v>8</v>
      </c>
      <c r="BD46">
        <v>2</v>
      </c>
      <c r="BE46">
        <v>6</v>
      </c>
      <c r="BF46">
        <v>5</v>
      </c>
      <c r="BG46">
        <v>3</v>
      </c>
      <c r="BH46">
        <v>6</v>
      </c>
      <c r="BI46">
        <v>5</v>
      </c>
      <c r="BJ46">
        <v>4</v>
      </c>
      <c r="BK46">
        <v>7</v>
      </c>
      <c r="BL46">
        <v>5</v>
      </c>
      <c r="BM46">
        <v>7</v>
      </c>
      <c r="BN46">
        <v>2</v>
      </c>
      <c r="BO46">
        <v>3</v>
      </c>
      <c r="BP46">
        <v>7</v>
      </c>
      <c r="BQ46">
        <v>9</v>
      </c>
      <c r="BR46">
        <v>5</v>
      </c>
      <c r="BS46">
        <v>5</v>
      </c>
      <c r="BT46">
        <v>10</v>
      </c>
      <c r="BU46">
        <v>5</v>
      </c>
      <c r="BV46">
        <v>8</v>
      </c>
      <c r="BW46">
        <v>3</v>
      </c>
      <c r="BX46">
        <v>11</v>
      </c>
      <c r="BY46">
        <v>7</v>
      </c>
      <c r="BZ46">
        <v>3</v>
      </c>
      <c r="CA46">
        <v>3</v>
      </c>
      <c r="CB46">
        <v>5</v>
      </c>
      <c r="CC46">
        <v>4</v>
      </c>
      <c r="CD46">
        <v>3</v>
      </c>
      <c r="CE46">
        <v>6</v>
      </c>
      <c r="CF46">
        <v>5</v>
      </c>
      <c r="CG46">
        <v>3</v>
      </c>
      <c r="CH46">
        <v>7</v>
      </c>
      <c r="CI46">
        <v>7</v>
      </c>
      <c r="CJ46">
        <v>3</v>
      </c>
      <c r="CK46">
        <v>4</v>
      </c>
      <c r="CL46">
        <v>5</v>
      </c>
      <c r="CM46">
        <v>9</v>
      </c>
      <c r="CN46">
        <v>9</v>
      </c>
      <c r="CO46">
        <v>3</v>
      </c>
      <c r="CP46">
        <v>6</v>
      </c>
      <c r="CQ46">
        <v>3</v>
      </c>
      <c r="CR46">
        <v>3</v>
      </c>
      <c r="CS46">
        <v>5</v>
      </c>
      <c r="CT46">
        <v>7</v>
      </c>
      <c r="CU46">
        <v>0</v>
      </c>
      <c r="CV46">
        <v>6</v>
      </c>
      <c r="CW46">
        <v>2</v>
      </c>
      <c r="CX46">
        <v>4</v>
      </c>
      <c r="CY46">
        <v>3</v>
      </c>
      <c r="CZ46">
        <v>0</v>
      </c>
      <c r="DA46">
        <v>1</v>
      </c>
      <c r="DB46">
        <v>0</v>
      </c>
      <c r="DC46">
        <v>3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</row>
    <row r="47" spans="1:130">
      <c r="A47" s="6">
        <v>5611</v>
      </c>
      <c r="B47" s="6" t="s">
        <v>137</v>
      </c>
      <c r="C47" s="8">
        <f t="shared" si="0"/>
        <v>0</v>
      </c>
      <c r="D47" s="133">
        <f t="shared" si="1"/>
        <v>0</v>
      </c>
      <c r="E47" s="8">
        <f t="shared" si="2"/>
        <v>6</v>
      </c>
      <c r="F47" s="133">
        <f t="shared" si="3"/>
        <v>6.7415730337078648</v>
      </c>
      <c r="G47" s="8">
        <f t="shared" si="4"/>
        <v>11</v>
      </c>
      <c r="H47" s="133">
        <f t="shared" si="5"/>
        <v>12.359550561797752</v>
      </c>
      <c r="I47" s="8">
        <f t="shared" si="6"/>
        <v>14</v>
      </c>
      <c r="J47" s="133">
        <f t="shared" si="7"/>
        <v>15.730337078651685</v>
      </c>
      <c r="K47" s="8">
        <f t="shared" si="8"/>
        <v>44</v>
      </c>
      <c r="L47" s="133">
        <f t="shared" si="9"/>
        <v>49.438202247191008</v>
      </c>
      <c r="M47" s="8">
        <f t="shared" si="10"/>
        <v>8</v>
      </c>
      <c r="N47" s="133">
        <f t="shared" si="11"/>
        <v>8.9887640449438209</v>
      </c>
      <c r="O47" s="8">
        <f t="shared" si="12"/>
        <v>6</v>
      </c>
      <c r="P47" s="133">
        <f t="shared" si="13"/>
        <v>6.7415730337078648</v>
      </c>
      <c r="Q47" s="8">
        <f t="shared" si="14"/>
        <v>89</v>
      </c>
      <c r="T47">
        <v>89</v>
      </c>
      <c r="U47">
        <v>0</v>
      </c>
      <c r="V47">
        <v>2</v>
      </c>
      <c r="W47">
        <v>0</v>
      </c>
      <c r="X47">
        <v>1</v>
      </c>
      <c r="Y47">
        <v>1</v>
      </c>
      <c r="Z47">
        <v>2</v>
      </c>
      <c r="AA47">
        <v>0</v>
      </c>
      <c r="AB47">
        <v>2</v>
      </c>
      <c r="AC47">
        <v>0</v>
      </c>
      <c r="AD47">
        <v>1</v>
      </c>
      <c r="AE47">
        <v>2</v>
      </c>
      <c r="AF47">
        <v>0</v>
      </c>
      <c r="AG47">
        <v>1</v>
      </c>
      <c r="AH47">
        <v>2</v>
      </c>
      <c r="AI47">
        <v>2</v>
      </c>
      <c r="AJ47">
        <v>1</v>
      </c>
      <c r="AK47">
        <v>2</v>
      </c>
      <c r="AL47">
        <v>0</v>
      </c>
      <c r="AM47">
        <v>1</v>
      </c>
      <c r="AN47">
        <v>2</v>
      </c>
      <c r="AO47">
        <v>3</v>
      </c>
      <c r="AP47">
        <v>2</v>
      </c>
      <c r="AQ47">
        <v>1</v>
      </c>
      <c r="AR47">
        <v>2</v>
      </c>
      <c r="AS47">
        <v>0</v>
      </c>
      <c r="AT47">
        <v>1</v>
      </c>
      <c r="AU47">
        <v>0</v>
      </c>
      <c r="AV47">
        <v>2</v>
      </c>
      <c r="AW47">
        <v>1</v>
      </c>
      <c r="AX47">
        <v>1</v>
      </c>
      <c r="AY47">
        <v>0</v>
      </c>
      <c r="AZ47">
        <v>1</v>
      </c>
      <c r="BA47">
        <v>1</v>
      </c>
      <c r="BB47">
        <v>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1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1</v>
      </c>
      <c r="BR47">
        <v>1</v>
      </c>
      <c r="BS47">
        <v>2</v>
      </c>
      <c r="BT47">
        <v>3</v>
      </c>
      <c r="BU47">
        <v>3</v>
      </c>
      <c r="BV47">
        <v>2</v>
      </c>
      <c r="BW47">
        <v>2</v>
      </c>
      <c r="BX47">
        <v>2</v>
      </c>
      <c r="BY47">
        <v>6</v>
      </c>
      <c r="BZ47">
        <v>1</v>
      </c>
      <c r="CA47">
        <v>1</v>
      </c>
      <c r="CB47">
        <v>1</v>
      </c>
      <c r="CC47">
        <v>1</v>
      </c>
      <c r="CD47">
        <v>2</v>
      </c>
      <c r="CE47">
        <v>0</v>
      </c>
      <c r="CF47">
        <v>0</v>
      </c>
      <c r="CG47">
        <v>0</v>
      </c>
      <c r="CH47">
        <v>0</v>
      </c>
      <c r="CI47">
        <v>4</v>
      </c>
      <c r="CJ47">
        <v>0</v>
      </c>
      <c r="CK47">
        <v>1</v>
      </c>
      <c r="CL47">
        <v>1</v>
      </c>
      <c r="CM47">
        <v>1</v>
      </c>
      <c r="CN47">
        <v>1</v>
      </c>
      <c r="CO47">
        <v>0</v>
      </c>
      <c r="CP47">
        <v>1</v>
      </c>
      <c r="CQ47">
        <v>0</v>
      </c>
      <c r="CR47">
        <v>1</v>
      </c>
      <c r="CS47">
        <v>1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1</v>
      </c>
      <c r="DA47">
        <v>1</v>
      </c>
      <c r="DB47">
        <v>1</v>
      </c>
      <c r="DC47">
        <v>0</v>
      </c>
      <c r="DD47">
        <v>1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</row>
    <row r="48" spans="1:130">
      <c r="A48">
        <v>5613</v>
      </c>
      <c r="B48" t="s">
        <v>1155</v>
      </c>
      <c r="C48" s="9">
        <f t="shared" si="0"/>
        <v>15</v>
      </c>
      <c r="D48" s="134">
        <f t="shared" si="1"/>
        <v>1.1583011583011582</v>
      </c>
      <c r="E48" s="9">
        <f t="shared" si="2"/>
        <v>82</v>
      </c>
      <c r="F48" s="134">
        <f t="shared" si="3"/>
        <v>6.3320463320463318</v>
      </c>
      <c r="G48" s="9">
        <f t="shared" si="4"/>
        <v>172</v>
      </c>
      <c r="H48" s="134">
        <f t="shared" si="5"/>
        <v>13.281853281853282</v>
      </c>
      <c r="I48" s="9">
        <f t="shared" si="6"/>
        <v>175</v>
      </c>
      <c r="J48" s="134">
        <f t="shared" si="7"/>
        <v>13.513513513513514</v>
      </c>
      <c r="K48" s="9">
        <f t="shared" si="8"/>
        <v>619</v>
      </c>
      <c r="L48" s="134">
        <f t="shared" si="9"/>
        <v>47.799227799227801</v>
      </c>
      <c r="M48" s="9">
        <f t="shared" si="10"/>
        <v>175</v>
      </c>
      <c r="N48" s="134">
        <f t="shared" si="11"/>
        <v>13.513513513513514</v>
      </c>
      <c r="O48" s="9">
        <f t="shared" si="12"/>
        <v>57</v>
      </c>
      <c r="P48" s="134">
        <f t="shared" si="13"/>
        <v>4.4015444015444016</v>
      </c>
      <c r="Q48" s="9">
        <f t="shared" si="14"/>
        <v>1295</v>
      </c>
      <c r="T48">
        <v>1295</v>
      </c>
      <c r="U48">
        <v>15</v>
      </c>
      <c r="V48">
        <v>19</v>
      </c>
      <c r="W48">
        <v>17</v>
      </c>
      <c r="X48">
        <v>14</v>
      </c>
      <c r="Y48">
        <v>17</v>
      </c>
      <c r="Z48">
        <v>15</v>
      </c>
      <c r="AA48">
        <v>17</v>
      </c>
      <c r="AB48">
        <v>18</v>
      </c>
      <c r="AC48">
        <v>16</v>
      </c>
      <c r="AD48">
        <v>17</v>
      </c>
      <c r="AE48">
        <v>16</v>
      </c>
      <c r="AF48">
        <v>14</v>
      </c>
      <c r="AG48">
        <v>25</v>
      </c>
      <c r="AH48">
        <v>19</v>
      </c>
      <c r="AI48">
        <v>17</v>
      </c>
      <c r="AJ48">
        <v>13</v>
      </c>
      <c r="AK48">
        <v>19</v>
      </c>
      <c r="AL48">
        <v>17</v>
      </c>
      <c r="AM48">
        <v>11</v>
      </c>
      <c r="AN48">
        <v>25</v>
      </c>
      <c r="AO48">
        <v>15</v>
      </c>
      <c r="AP48">
        <v>16</v>
      </c>
      <c r="AQ48">
        <v>20</v>
      </c>
      <c r="AR48">
        <v>17</v>
      </c>
      <c r="AS48">
        <v>20</v>
      </c>
      <c r="AT48">
        <v>15</v>
      </c>
      <c r="AU48">
        <v>16</v>
      </c>
      <c r="AV48">
        <v>12</v>
      </c>
      <c r="AW48">
        <v>9</v>
      </c>
      <c r="AX48">
        <v>18</v>
      </c>
      <c r="AY48">
        <v>16</v>
      </c>
      <c r="AZ48">
        <v>15</v>
      </c>
      <c r="BA48">
        <v>15</v>
      </c>
      <c r="BB48">
        <v>19</v>
      </c>
      <c r="BC48">
        <v>12</v>
      </c>
      <c r="BD48">
        <v>20</v>
      </c>
      <c r="BE48">
        <v>12</v>
      </c>
      <c r="BF48">
        <v>12</v>
      </c>
      <c r="BG48">
        <v>15</v>
      </c>
      <c r="BH48">
        <v>18</v>
      </c>
      <c r="BI48">
        <v>16</v>
      </c>
      <c r="BJ48">
        <v>19</v>
      </c>
      <c r="BK48">
        <v>17</v>
      </c>
      <c r="BL48">
        <v>20</v>
      </c>
      <c r="BM48">
        <v>19</v>
      </c>
      <c r="BN48">
        <v>10</v>
      </c>
      <c r="BO48">
        <v>8</v>
      </c>
      <c r="BP48">
        <v>11</v>
      </c>
      <c r="BQ48">
        <v>19</v>
      </c>
      <c r="BR48">
        <v>29</v>
      </c>
      <c r="BS48">
        <v>14</v>
      </c>
      <c r="BT48">
        <v>19</v>
      </c>
      <c r="BU48">
        <v>14</v>
      </c>
      <c r="BV48">
        <v>12</v>
      </c>
      <c r="BW48">
        <v>12</v>
      </c>
      <c r="BX48">
        <v>14</v>
      </c>
      <c r="BY48">
        <v>10</v>
      </c>
      <c r="BZ48">
        <v>14</v>
      </c>
      <c r="CA48">
        <v>12</v>
      </c>
      <c r="CB48">
        <v>17</v>
      </c>
      <c r="CC48">
        <v>16</v>
      </c>
      <c r="CD48">
        <v>19</v>
      </c>
      <c r="CE48">
        <v>12</v>
      </c>
      <c r="CF48">
        <v>14</v>
      </c>
      <c r="CG48">
        <v>15</v>
      </c>
      <c r="CH48">
        <v>15</v>
      </c>
      <c r="CI48">
        <v>13</v>
      </c>
      <c r="CJ48">
        <v>12</v>
      </c>
      <c r="CK48">
        <v>9</v>
      </c>
      <c r="CL48">
        <v>27</v>
      </c>
      <c r="CM48">
        <v>17</v>
      </c>
      <c r="CN48">
        <v>16</v>
      </c>
      <c r="CO48">
        <v>13</v>
      </c>
      <c r="CP48">
        <v>10</v>
      </c>
      <c r="CQ48">
        <v>11</v>
      </c>
      <c r="CR48">
        <v>11</v>
      </c>
      <c r="CS48">
        <v>11</v>
      </c>
      <c r="CT48">
        <v>18</v>
      </c>
      <c r="CU48">
        <v>12</v>
      </c>
      <c r="CV48">
        <v>8</v>
      </c>
      <c r="CW48">
        <v>7</v>
      </c>
      <c r="CX48">
        <v>4</v>
      </c>
      <c r="CY48">
        <v>3</v>
      </c>
      <c r="CZ48">
        <v>4</v>
      </c>
      <c r="DA48">
        <v>9</v>
      </c>
      <c r="DB48">
        <v>1</v>
      </c>
      <c r="DC48">
        <v>4</v>
      </c>
      <c r="DD48">
        <v>3</v>
      </c>
      <c r="DE48">
        <v>4</v>
      </c>
      <c r="DF48">
        <v>4</v>
      </c>
      <c r="DG48">
        <v>2</v>
      </c>
      <c r="DH48">
        <v>2</v>
      </c>
      <c r="DI48">
        <v>4</v>
      </c>
      <c r="DJ48">
        <v>1</v>
      </c>
      <c r="DK48">
        <v>1</v>
      </c>
      <c r="DL48">
        <v>1</v>
      </c>
      <c r="DM48">
        <v>0</v>
      </c>
      <c r="DN48">
        <v>2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</row>
    <row r="49" spans="1:130">
      <c r="A49" s="6">
        <v>5716</v>
      </c>
      <c r="B49" s="6" t="s">
        <v>1156</v>
      </c>
      <c r="C49" s="8">
        <f t="shared" si="0"/>
        <v>44</v>
      </c>
      <c r="D49" s="133">
        <f t="shared" si="1"/>
        <v>1.0218300046446818</v>
      </c>
      <c r="E49" s="8">
        <f t="shared" si="2"/>
        <v>261</v>
      </c>
      <c r="F49" s="133">
        <f t="shared" si="3"/>
        <v>6.0613098002786812</v>
      </c>
      <c r="G49" s="8">
        <f t="shared" si="4"/>
        <v>529</v>
      </c>
      <c r="H49" s="133">
        <f t="shared" si="5"/>
        <v>12.285183464932652</v>
      </c>
      <c r="I49" s="8">
        <f t="shared" si="6"/>
        <v>581</v>
      </c>
      <c r="J49" s="133">
        <f t="shared" si="7"/>
        <v>13.492800743149095</v>
      </c>
      <c r="K49" s="8">
        <f t="shared" si="8"/>
        <v>2202</v>
      </c>
      <c r="L49" s="133">
        <f t="shared" si="9"/>
        <v>51.137947050627034</v>
      </c>
      <c r="M49" s="8">
        <f t="shared" si="10"/>
        <v>492</v>
      </c>
      <c r="N49" s="133">
        <f t="shared" si="11"/>
        <v>11.425917324663262</v>
      </c>
      <c r="O49" s="8">
        <f t="shared" si="12"/>
        <v>197</v>
      </c>
      <c r="P49" s="133">
        <f t="shared" si="13"/>
        <v>4.575011611704598</v>
      </c>
      <c r="Q49" s="8">
        <f t="shared" si="14"/>
        <v>4306</v>
      </c>
      <c r="T49">
        <v>4306</v>
      </c>
      <c r="U49">
        <v>44</v>
      </c>
      <c r="V49">
        <v>46</v>
      </c>
      <c r="W49">
        <v>62</v>
      </c>
      <c r="X49">
        <v>38</v>
      </c>
      <c r="Y49">
        <v>54</v>
      </c>
      <c r="Z49">
        <v>61</v>
      </c>
      <c r="AA49">
        <v>45</v>
      </c>
      <c r="AB49">
        <v>55</v>
      </c>
      <c r="AC49">
        <v>58</v>
      </c>
      <c r="AD49">
        <v>56</v>
      </c>
      <c r="AE49">
        <v>65</v>
      </c>
      <c r="AF49">
        <v>43</v>
      </c>
      <c r="AG49">
        <v>58</v>
      </c>
      <c r="AH49">
        <v>47</v>
      </c>
      <c r="AI49">
        <v>54</v>
      </c>
      <c r="AJ49">
        <v>48</v>
      </c>
      <c r="AK49">
        <v>50</v>
      </c>
      <c r="AL49">
        <v>66</v>
      </c>
      <c r="AM49">
        <v>58</v>
      </c>
      <c r="AN49">
        <v>48</v>
      </c>
      <c r="AO49">
        <v>62</v>
      </c>
      <c r="AP49">
        <v>54</v>
      </c>
      <c r="AQ49">
        <v>57</v>
      </c>
      <c r="AR49">
        <v>67</v>
      </c>
      <c r="AS49">
        <v>58</v>
      </c>
      <c r="AT49">
        <v>61</v>
      </c>
      <c r="AU49">
        <v>59</v>
      </c>
      <c r="AV49">
        <v>58</v>
      </c>
      <c r="AW49">
        <v>58</v>
      </c>
      <c r="AX49">
        <v>63</v>
      </c>
      <c r="AY49">
        <v>65</v>
      </c>
      <c r="AZ49">
        <v>65</v>
      </c>
      <c r="BA49">
        <v>67</v>
      </c>
      <c r="BB49">
        <v>48</v>
      </c>
      <c r="BC49">
        <v>56</v>
      </c>
      <c r="BD49">
        <v>46</v>
      </c>
      <c r="BE49">
        <v>44</v>
      </c>
      <c r="BF49">
        <v>47</v>
      </c>
      <c r="BG49">
        <v>49</v>
      </c>
      <c r="BH49">
        <v>50</v>
      </c>
      <c r="BI49">
        <v>51</v>
      </c>
      <c r="BJ49">
        <v>69</v>
      </c>
      <c r="BK49">
        <v>51</v>
      </c>
      <c r="BL49">
        <v>54</v>
      </c>
      <c r="BM49">
        <v>43</v>
      </c>
      <c r="BN49">
        <v>50</v>
      </c>
      <c r="BO49">
        <v>42</v>
      </c>
      <c r="BP49">
        <v>50</v>
      </c>
      <c r="BQ49">
        <v>42</v>
      </c>
      <c r="BR49">
        <v>61</v>
      </c>
      <c r="BS49">
        <v>58</v>
      </c>
      <c r="BT49">
        <v>44</v>
      </c>
      <c r="BU49">
        <v>52</v>
      </c>
      <c r="BV49">
        <v>53</v>
      </c>
      <c r="BW49">
        <v>62</v>
      </c>
      <c r="BX49">
        <v>51</v>
      </c>
      <c r="BY49">
        <v>43</v>
      </c>
      <c r="BZ49">
        <v>60</v>
      </c>
      <c r="CA49">
        <v>56</v>
      </c>
      <c r="CB49">
        <v>64</v>
      </c>
      <c r="CC49">
        <v>45</v>
      </c>
      <c r="CD49">
        <v>52</v>
      </c>
      <c r="CE49">
        <v>64</v>
      </c>
      <c r="CF49">
        <v>45</v>
      </c>
      <c r="CG49">
        <v>49</v>
      </c>
      <c r="CH49">
        <v>69</v>
      </c>
      <c r="CI49">
        <v>47</v>
      </c>
      <c r="CJ49">
        <v>48</v>
      </c>
      <c r="CK49">
        <v>43</v>
      </c>
      <c r="CL49">
        <v>47</v>
      </c>
      <c r="CM49">
        <v>44</v>
      </c>
      <c r="CN49">
        <v>40</v>
      </c>
      <c r="CO49">
        <v>39</v>
      </c>
      <c r="CP49">
        <v>36</v>
      </c>
      <c r="CQ49">
        <v>44</v>
      </c>
      <c r="CR49">
        <v>40</v>
      </c>
      <c r="CS49">
        <v>25</v>
      </c>
      <c r="CT49">
        <v>30</v>
      </c>
      <c r="CU49">
        <v>34</v>
      </c>
      <c r="CV49">
        <v>22</v>
      </c>
      <c r="CW49">
        <v>22</v>
      </c>
      <c r="CX49">
        <v>22</v>
      </c>
      <c r="CY49">
        <v>21</v>
      </c>
      <c r="CZ49">
        <v>16</v>
      </c>
      <c r="DA49">
        <v>18</v>
      </c>
      <c r="DB49">
        <v>19</v>
      </c>
      <c r="DC49">
        <v>15</v>
      </c>
      <c r="DD49">
        <v>11</v>
      </c>
      <c r="DE49">
        <v>7</v>
      </c>
      <c r="DF49">
        <v>9</v>
      </c>
      <c r="DG49">
        <v>3</v>
      </c>
      <c r="DH49">
        <v>8</v>
      </c>
      <c r="DI49">
        <v>8</v>
      </c>
      <c r="DJ49">
        <v>5</v>
      </c>
      <c r="DK49">
        <v>3</v>
      </c>
      <c r="DL49">
        <v>3</v>
      </c>
      <c r="DM49">
        <v>2</v>
      </c>
      <c r="DN49">
        <v>1</v>
      </c>
      <c r="DO49">
        <v>2</v>
      </c>
      <c r="DP49">
        <v>1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</row>
    <row r="50" spans="1:130" s="19" customFormat="1">
      <c r="C50" s="14">
        <f>SUM(C45:C49)</f>
        <v>84</v>
      </c>
      <c r="D50" s="135">
        <f t="shared" si="1"/>
        <v>1.1302475780409043</v>
      </c>
      <c r="E50" s="14">
        <f t="shared" ref="E50:Q50" si="19">SUM(E45:E49)</f>
        <v>438</v>
      </c>
      <c r="F50" s="135">
        <f t="shared" si="3"/>
        <v>5.8934337997847148</v>
      </c>
      <c r="G50" s="14">
        <f t="shared" si="19"/>
        <v>907</v>
      </c>
      <c r="H50" s="135">
        <f t="shared" si="5"/>
        <v>12.203982777179762</v>
      </c>
      <c r="I50" s="14">
        <f t="shared" si="19"/>
        <v>1036</v>
      </c>
      <c r="J50" s="135">
        <f t="shared" si="7"/>
        <v>13.939720129171151</v>
      </c>
      <c r="K50" s="14">
        <f t="shared" si="19"/>
        <v>3712</v>
      </c>
      <c r="L50" s="135">
        <f t="shared" si="9"/>
        <v>49.946178686759957</v>
      </c>
      <c r="M50" s="14">
        <f t="shared" si="19"/>
        <v>920</v>
      </c>
      <c r="N50" s="135">
        <f t="shared" si="11"/>
        <v>12.378902045209902</v>
      </c>
      <c r="O50" s="14">
        <f t="shared" si="19"/>
        <v>335</v>
      </c>
      <c r="P50" s="135">
        <f t="shared" si="13"/>
        <v>4.5075349838536063</v>
      </c>
      <c r="Q50" s="14">
        <f t="shared" si="19"/>
        <v>7432</v>
      </c>
    </row>
    <row r="51" spans="1:130">
      <c r="C51" s="9"/>
      <c r="D51" s="134"/>
      <c r="E51" s="9"/>
      <c r="F51" s="134"/>
      <c r="G51" s="9"/>
      <c r="H51" s="134"/>
      <c r="I51" s="9"/>
      <c r="J51" s="134"/>
      <c r="K51" s="9"/>
      <c r="L51" s="134"/>
      <c r="M51" s="9"/>
      <c r="N51" s="134"/>
      <c r="O51" s="9"/>
      <c r="P51" s="134"/>
      <c r="Q51" s="9"/>
    </row>
    <row r="52" spans="1:130">
      <c r="A52" s="6">
        <v>6000</v>
      </c>
      <c r="B52" s="6" t="s">
        <v>1047</v>
      </c>
      <c r="C52" s="8">
        <f t="shared" si="0"/>
        <v>206</v>
      </c>
      <c r="D52" s="133">
        <f t="shared" si="1"/>
        <v>1.03554013974765</v>
      </c>
      <c r="E52" s="8">
        <f t="shared" si="2"/>
        <v>1115</v>
      </c>
      <c r="F52" s="133">
        <f t="shared" si="3"/>
        <v>5.6049866787312119</v>
      </c>
      <c r="G52" s="8">
        <f t="shared" si="4"/>
        <v>2659</v>
      </c>
      <c r="H52" s="133">
        <f t="shared" si="5"/>
        <v>13.366510832956315</v>
      </c>
      <c r="I52" s="8">
        <f t="shared" si="6"/>
        <v>2885</v>
      </c>
      <c r="J52" s="133">
        <f t="shared" si="7"/>
        <v>14.502588850349369</v>
      </c>
      <c r="K52" s="8">
        <f t="shared" si="8"/>
        <v>10165</v>
      </c>
      <c r="L52" s="133">
        <f t="shared" si="9"/>
        <v>51.098376313276027</v>
      </c>
      <c r="M52" s="8">
        <f t="shared" si="10"/>
        <v>2116</v>
      </c>
      <c r="N52" s="133">
        <f t="shared" si="11"/>
        <v>10.636907454883628</v>
      </c>
      <c r="O52" s="8">
        <f t="shared" si="12"/>
        <v>747</v>
      </c>
      <c r="P52" s="133">
        <f t="shared" si="13"/>
        <v>3.7550897300557988</v>
      </c>
      <c r="Q52" s="8">
        <f t="shared" si="14"/>
        <v>19893</v>
      </c>
      <c r="T52">
        <v>19893</v>
      </c>
      <c r="U52">
        <v>206</v>
      </c>
      <c r="V52">
        <v>258</v>
      </c>
      <c r="W52">
        <v>209</v>
      </c>
      <c r="X52">
        <v>207</v>
      </c>
      <c r="Y52">
        <v>214</v>
      </c>
      <c r="Z52">
        <v>227</v>
      </c>
      <c r="AA52">
        <v>239</v>
      </c>
      <c r="AB52">
        <v>222</v>
      </c>
      <c r="AC52">
        <v>233</v>
      </c>
      <c r="AD52">
        <v>274</v>
      </c>
      <c r="AE52">
        <v>290</v>
      </c>
      <c r="AF52">
        <v>233</v>
      </c>
      <c r="AG52">
        <v>311</v>
      </c>
      <c r="AH52">
        <v>289</v>
      </c>
      <c r="AI52">
        <v>283</v>
      </c>
      <c r="AJ52">
        <v>285</v>
      </c>
      <c r="AK52">
        <v>295</v>
      </c>
      <c r="AL52">
        <v>268</v>
      </c>
      <c r="AM52">
        <v>277</v>
      </c>
      <c r="AN52">
        <v>321</v>
      </c>
      <c r="AO52">
        <v>284</v>
      </c>
      <c r="AP52">
        <v>265</v>
      </c>
      <c r="AQ52">
        <v>284</v>
      </c>
      <c r="AR52">
        <v>278</v>
      </c>
      <c r="AS52">
        <v>324</v>
      </c>
      <c r="AT52">
        <v>289</v>
      </c>
      <c r="AU52">
        <v>286</v>
      </c>
      <c r="AV52">
        <v>281</v>
      </c>
      <c r="AW52">
        <v>293</v>
      </c>
      <c r="AX52">
        <v>261</v>
      </c>
      <c r="AY52">
        <v>270</v>
      </c>
      <c r="AZ52">
        <v>311</v>
      </c>
      <c r="BA52">
        <v>348</v>
      </c>
      <c r="BB52">
        <v>283</v>
      </c>
      <c r="BC52">
        <v>265</v>
      </c>
      <c r="BD52">
        <v>239</v>
      </c>
      <c r="BE52">
        <v>242</v>
      </c>
      <c r="BF52">
        <v>237</v>
      </c>
      <c r="BG52">
        <v>228</v>
      </c>
      <c r="BH52">
        <v>255</v>
      </c>
      <c r="BI52">
        <v>253</v>
      </c>
      <c r="BJ52">
        <v>259</v>
      </c>
      <c r="BK52">
        <v>236</v>
      </c>
      <c r="BL52">
        <v>275</v>
      </c>
      <c r="BM52">
        <v>234</v>
      </c>
      <c r="BN52">
        <v>226</v>
      </c>
      <c r="BO52">
        <v>221</v>
      </c>
      <c r="BP52">
        <v>262</v>
      </c>
      <c r="BQ52">
        <v>263</v>
      </c>
      <c r="BR52">
        <v>237</v>
      </c>
      <c r="BS52">
        <v>257</v>
      </c>
      <c r="BT52">
        <v>207</v>
      </c>
      <c r="BU52">
        <v>209</v>
      </c>
      <c r="BV52">
        <v>226</v>
      </c>
      <c r="BW52">
        <v>283</v>
      </c>
      <c r="BX52">
        <v>235</v>
      </c>
      <c r="BY52">
        <v>254</v>
      </c>
      <c r="BZ52">
        <v>232</v>
      </c>
      <c r="CA52">
        <v>242</v>
      </c>
      <c r="CB52">
        <v>221</v>
      </c>
      <c r="CC52">
        <v>231</v>
      </c>
      <c r="CD52">
        <v>214</v>
      </c>
      <c r="CE52">
        <v>239</v>
      </c>
      <c r="CF52">
        <v>229</v>
      </c>
      <c r="CG52">
        <v>222</v>
      </c>
      <c r="CH52">
        <v>187</v>
      </c>
      <c r="CI52">
        <v>212</v>
      </c>
      <c r="CJ52">
        <v>209</v>
      </c>
      <c r="CK52">
        <v>208</v>
      </c>
      <c r="CL52">
        <v>192</v>
      </c>
      <c r="CM52">
        <v>185</v>
      </c>
      <c r="CN52">
        <v>170</v>
      </c>
      <c r="CO52">
        <v>168</v>
      </c>
      <c r="CP52">
        <v>174</v>
      </c>
      <c r="CQ52">
        <v>169</v>
      </c>
      <c r="CR52">
        <v>140</v>
      </c>
      <c r="CS52">
        <v>129</v>
      </c>
      <c r="CT52">
        <v>135</v>
      </c>
      <c r="CU52">
        <v>132</v>
      </c>
      <c r="CV52">
        <v>105</v>
      </c>
      <c r="CW52">
        <v>95</v>
      </c>
      <c r="CX52">
        <v>72</v>
      </c>
      <c r="CY52">
        <v>76</v>
      </c>
      <c r="CZ52">
        <v>74</v>
      </c>
      <c r="DA52">
        <v>51</v>
      </c>
      <c r="DB52">
        <v>59</v>
      </c>
      <c r="DC52">
        <v>45</v>
      </c>
      <c r="DD52">
        <v>43</v>
      </c>
      <c r="DE52">
        <v>39</v>
      </c>
      <c r="DF52">
        <v>37</v>
      </c>
      <c r="DG52">
        <v>40</v>
      </c>
      <c r="DH52">
        <v>32</v>
      </c>
      <c r="DI52">
        <v>32</v>
      </c>
      <c r="DJ52">
        <v>20</v>
      </c>
      <c r="DK52">
        <v>9</v>
      </c>
      <c r="DL52">
        <v>7</v>
      </c>
      <c r="DM52">
        <v>8</v>
      </c>
      <c r="DN52">
        <v>3</v>
      </c>
      <c r="DO52">
        <v>3</v>
      </c>
      <c r="DP52">
        <v>0</v>
      </c>
      <c r="DQ52">
        <v>2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</row>
    <row r="53" spans="1:130">
      <c r="A53">
        <v>6100</v>
      </c>
      <c r="B53" t="s">
        <v>138</v>
      </c>
      <c r="C53" s="9">
        <f t="shared" si="0"/>
        <v>37</v>
      </c>
      <c r="D53" s="134">
        <f t="shared" si="1"/>
        <v>1.1723700887198987</v>
      </c>
      <c r="E53" s="9">
        <f t="shared" si="2"/>
        <v>177</v>
      </c>
      <c r="F53" s="134">
        <f t="shared" si="3"/>
        <v>5.6083650190114067</v>
      </c>
      <c r="G53" s="9">
        <f t="shared" si="4"/>
        <v>337</v>
      </c>
      <c r="H53" s="134">
        <f t="shared" si="5"/>
        <v>10.678073510773132</v>
      </c>
      <c r="I53" s="9">
        <f t="shared" si="6"/>
        <v>369</v>
      </c>
      <c r="J53" s="134">
        <f t="shared" si="7"/>
        <v>11.692015209125476</v>
      </c>
      <c r="K53" s="9">
        <f t="shared" si="8"/>
        <v>1727</v>
      </c>
      <c r="L53" s="134">
        <f t="shared" si="9"/>
        <v>54.721166032953107</v>
      </c>
      <c r="M53" s="9">
        <f t="shared" si="10"/>
        <v>357</v>
      </c>
      <c r="N53" s="134">
        <f t="shared" si="11"/>
        <v>11.311787072243346</v>
      </c>
      <c r="O53" s="9">
        <f t="shared" si="12"/>
        <v>152</v>
      </c>
      <c r="P53" s="134">
        <f t="shared" si="13"/>
        <v>4.8162230671736372</v>
      </c>
      <c r="Q53" s="9">
        <f t="shared" si="14"/>
        <v>3156</v>
      </c>
      <c r="T53">
        <v>3156</v>
      </c>
      <c r="U53">
        <v>37</v>
      </c>
      <c r="V53">
        <v>31</v>
      </c>
      <c r="W53">
        <v>40</v>
      </c>
      <c r="X53">
        <v>40</v>
      </c>
      <c r="Y53">
        <v>33</v>
      </c>
      <c r="Z53">
        <v>33</v>
      </c>
      <c r="AA53">
        <v>31</v>
      </c>
      <c r="AB53">
        <v>40</v>
      </c>
      <c r="AC53">
        <v>37</v>
      </c>
      <c r="AD53">
        <v>27</v>
      </c>
      <c r="AE53">
        <v>30</v>
      </c>
      <c r="AF53">
        <v>24</v>
      </c>
      <c r="AG53">
        <v>39</v>
      </c>
      <c r="AH53">
        <v>33</v>
      </c>
      <c r="AI53">
        <v>35</v>
      </c>
      <c r="AJ53">
        <v>41</v>
      </c>
      <c r="AK53">
        <v>29</v>
      </c>
      <c r="AL53">
        <v>35</v>
      </c>
      <c r="AM53">
        <v>32</v>
      </c>
      <c r="AN53">
        <v>27</v>
      </c>
      <c r="AO53">
        <v>30</v>
      </c>
      <c r="AP53">
        <v>33</v>
      </c>
      <c r="AQ53">
        <v>41</v>
      </c>
      <c r="AR53">
        <v>36</v>
      </c>
      <c r="AS53">
        <v>47</v>
      </c>
      <c r="AT53">
        <v>59</v>
      </c>
      <c r="AU53">
        <v>42</v>
      </c>
      <c r="AV53">
        <v>44</v>
      </c>
      <c r="AW53">
        <v>56</v>
      </c>
      <c r="AX53">
        <v>58</v>
      </c>
      <c r="AY53">
        <v>57</v>
      </c>
      <c r="AZ53">
        <v>51</v>
      </c>
      <c r="BA53">
        <v>56</v>
      </c>
      <c r="BB53">
        <v>70</v>
      </c>
      <c r="BC53">
        <v>58</v>
      </c>
      <c r="BD53">
        <v>46</v>
      </c>
      <c r="BE53">
        <v>46</v>
      </c>
      <c r="BF53">
        <v>34</v>
      </c>
      <c r="BG53">
        <v>37</v>
      </c>
      <c r="BH53">
        <v>46</v>
      </c>
      <c r="BI53">
        <v>43</v>
      </c>
      <c r="BJ53">
        <v>38</v>
      </c>
      <c r="BK53">
        <v>41</v>
      </c>
      <c r="BL53">
        <v>38</v>
      </c>
      <c r="BM53">
        <v>39</v>
      </c>
      <c r="BN53">
        <v>21</v>
      </c>
      <c r="BO53">
        <v>34</v>
      </c>
      <c r="BP53">
        <v>33</v>
      </c>
      <c r="BQ53">
        <v>38</v>
      </c>
      <c r="BR53">
        <v>42</v>
      </c>
      <c r="BS53">
        <v>35</v>
      </c>
      <c r="BT53">
        <v>38</v>
      </c>
      <c r="BU53">
        <v>28</v>
      </c>
      <c r="BV53">
        <v>41</v>
      </c>
      <c r="BW53">
        <v>48</v>
      </c>
      <c r="BX53">
        <v>46</v>
      </c>
      <c r="BY53">
        <v>49</v>
      </c>
      <c r="BZ53">
        <v>34</v>
      </c>
      <c r="CA53">
        <v>44</v>
      </c>
      <c r="CB53">
        <v>36</v>
      </c>
      <c r="CC53">
        <v>41</v>
      </c>
      <c r="CD53">
        <v>44</v>
      </c>
      <c r="CE53">
        <v>31</v>
      </c>
      <c r="CF53">
        <v>40</v>
      </c>
      <c r="CG53">
        <v>38</v>
      </c>
      <c r="CH53">
        <v>32</v>
      </c>
      <c r="CI53">
        <v>34</v>
      </c>
      <c r="CJ53">
        <v>35</v>
      </c>
      <c r="CK53">
        <v>38</v>
      </c>
      <c r="CL53">
        <v>37</v>
      </c>
      <c r="CM53">
        <v>26</v>
      </c>
      <c r="CN53">
        <v>27</v>
      </c>
      <c r="CO53">
        <v>33</v>
      </c>
      <c r="CP53">
        <v>19</v>
      </c>
      <c r="CQ53">
        <v>27</v>
      </c>
      <c r="CR53">
        <v>24</v>
      </c>
      <c r="CS53">
        <v>19</v>
      </c>
      <c r="CT53">
        <v>25</v>
      </c>
      <c r="CU53">
        <v>21</v>
      </c>
      <c r="CV53">
        <v>26</v>
      </c>
      <c r="CW53">
        <v>16</v>
      </c>
      <c r="CX53">
        <v>13</v>
      </c>
      <c r="CY53">
        <v>12</v>
      </c>
      <c r="CZ53">
        <v>9</v>
      </c>
      <c r="DA53">
        <v>12</v>
      </c>
      <c r="DB53">
        <v>10</v>
      </c>
      <c r="DC53">
        <v>9</v>
      </c>
      <c r="DD53">
        <v>10</v>
      </c>
      <c r="DE53">
        <v>15</v>
      </c>
      <c r="DF53">
        <v>9</v>
      </c>
      <c r="DG53">
        <v>6</v>
      </c>
      <c r="DH53">
        <v>7</v>
      </c>
      <c r="DI53">
        <v>6</v>
      </c>
      <c r="DJ53">
        <v>6</v>
      </c>
      <c r="DK53">
        <v>6</v>
      </c>
      <c r="DL53">
        <v>3</v>
      </c>
      <c r="DM53">
        <v>2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</row>
    <row r="54" spans="1:130">
      <c r="A54" s="6">
        <v>6250</v>
      </c>
      <c r="B54" s="6" t="s">
        <v>139</v>
      </c>
      <c r="C54" s="8">
        <f t="shared" si="0"/>
        <v>28</v>
      </c>
      <c r="D54" s="133">
        <f t="shared" si="1"/>
        <v>1.4162873039959536</v>
      </c>
      <c r="E54" s="8">
        <f t="shared" si="2"/>
        <v>107</v>
      </c>
      <c r="F54" s="133">
        <f t="shared" si="3"/>
        <v>5.4122407688416789</v>
      </c>
      <c r="G54" s="8">
        <f t="shared" si="4"/>
        <v>220</v>
      </c>
      <c r="H54" s="133">
        <f t="shared" si="5"/>
        <v>11.127971674253919</v>
      </c>
      <c r="I54" s="8">
        <f t="shared" si="6"/>
        <v>193</v>
      </c>
      <c r="J54" s="133">
        <f t="shared" si="7"/>
        <v>9.762266059686393</v>
      </c>
      <c r="K54" s="8">
        <f t="shared" si="8"/>
        <v>1030</v>
      </c>
      <c r="L54" s="133">
        <f t="shared" si="9"/>
        <v>52.099140111279716</v>
      </c>
      <c r="M54" s="8">
        <f t="shared" si="10"/>
        <v>277</v>
      </c>
      <c r="N54" s="133">
        <f t="shared" si="11"/>
        <v>14.011127971674252</v>
      </c>
      <c r="O54" s="8">
        <f t="shared" si="12"/>
        <v>122</v>
      </c>
      <c r="P54" s="133">
        <f t="shared" si="13"/>
        <v>6.1709661102680826</v>
      </c>
      <c r="Q54" s="8">
        <f t="shared" si="14"/>
        <v>1977</v>
      </c>
      <c r="T54">
        <v>1977</v>
      </c>
      <c r="U54">
        <v>28</v>
      </c>
      <c r="V54">
        <v>28</v>
      </c>
      <c r="W54">
        <v>19</v>
      </c>
      <c r="X54">
        <v>25</v>
      </c>
      <c r="Y54">
        <v>16</v>
      </c>
      <c r="Z54">
        <v>19</v>
      </c>
      <c r="AA54">
        <v>23</v>
      </c>
      <c r="AB54">
        <v>22</v>
      </c>
      <c r="AC54">
        <v>24</v>
      </c>
      <c r="AD54">
        <v>19</v>
      </c>
      <c r="AE54">
        <v>26</v>
      </c>
      <c r="AF54">
        <v>22</v>
      </c>
      <c r="AG54">
        <v>25</v>
      </c>
      <c r="AH54">
        <v>24</v>
      </c>
      <c r="AI54">
        <v>18</v>
      </c>
      <c r="AJ54">
        <v>17</v>
      </c>
      <c r="AK54">
        <v>17</v>
      </c>
      <c r="AL54">
        <v>18</v>
      </c>
      <c r="AM54">
        <v>20</v>
      </c>
      <c r="AN54">
        <v>15</v>
      </c>
      <c r="AO54">
        <v>18</v>
      </c>
      <c r="AP54">
        <v>26</v>
      </c>
      <c r="AQ54">
        <v>18</v>
      </c>
      <c r="AR54">
        <v>25</v>
      </c>
      <c r="AS54">
        <v>17</v>
      </c>
      <c r="AT54">
        <v>19</v>
      </c>
      <c r="AU54">
        <v>30</v>
      </c>
      <c r="AV54">
        <v>29</v>
      </c>
      <c r="AW54">
        <v>26</v>
      </c>
      <c r="AX54">
        <v>20</v>
      </c>
      <c r="AY54">
        <v>17</v>
      </c>
      <c r="AZ54">
        <v>25</v>
      </c>
      <c r="BA54">
        <v>29</v>
      </c>
      <c r="BB54">
        <v>28</v>
      </c>
      <c r="BC54">
        <v>25</v>
      </c>
      <c r="BD54">
        <v>24</v>
      </c>
      <c r="BE54">
        <v>26</v>
      </c>
      <c r="BF54">
        <v>30</v>
      </c>
      <c r="BG54">
        <v>19</v>
      </c>
      <c r="BH54">
        <v>28</v>
      </c>
      <c r="BI54">
        <v>29</v>
      </c>
      <c r="BJ54">
        <v>19</v>
      </c>
      <c r="BK54">
        <v>27</v>
      </c>
      <c r="BL54">
        <v>24</v>
      </c>
      <c r="BM54">
        <v>20</v>
      </c>
      <c r="BN54">
        <v>16</v>
      </c>
      <c r="BO54">
        <v>18</v>
      </c>
      <c r="BP54">
        <v>12</v>
      </c>
      <c r="BQ54">
        <v>21</v>
      </c>
      <c r="BR54">
        <v>26</v>
      </c>
      <c r="BS54">
        <v>21</v>
      </c>
      <c r="BT54">
        <v>20</v>
      </c>
      <c r="BU54">
        <v>18</v>
      </c>
      <c r="BV54">
        <v>17</v>
      </c>
      <c r="BW54">
        <v>21</v>
      </c>
      <c r="BX54">
        <v>27</v>
      </c>
      <c r="BY54">
        <v>30</v>
      </c>
      <c r="BZ54">
        <v>39</v>
      </c>
      <c r="CA54">
        <v>25</v>
      </c>
      <c r="CB54">
        <v>32</v>
      </c>
      <c r="CC54">
        <v>23</v>
      </c>
      <c r="CD54">
        <v>35</v>
      </c>
      <c r="CE54">
        <v>42</v>
      </c>
      <c r="CF54">
        <v>37</v>
      </c>
      <c r="CG54">
        <v>21</v>
      </c>
      <c r="CH54">
        <v>31</v>
      </c>
      <c r="CI54">
        <v>23</v>
      </c>
      <c r="CJ54">
        <v>31</v>
      </c>
      <c r="CK54">
        <v>23</v>
      </c>
      <c r="CL54">
        <v>22</v>
      </c>
      <c r="CM54">
        <v>21</v>
      </c>
      <c r="CN54">
        <v>21</v>
      </c>
      <c r="CO54">
        <v>25</v>
      </c>
      <c r="CP54">
        <v>19</v>
      </c>
      <c r="CQ54">
        <v>28</v>
      </c>
      <c r="CR54">
        <v>20</v>
      </c>
      <c r="CS54">
        <v>17</v>
      </c>
      <c r="CT54">
        <v>18</v>
      </c>
      <c r="CU54">
        <v>18</v>
      </c>
      <c r="CV54">
        <v>14</v>
      </c>
      <c r="CW54">
        <v>12</v>
      </c>
      <c r="CX54">
        <v>17</v>
      </c>
      <c r="CY54">
        <v>15</v>
      </c>
      <c r="CZ54">
        <v>11</v>
      </c>
      <c r="DA54">
        <v>13</v>
      </c>
      <c r="DB54">
        <v>12</v>
      </c>
      <c r="DC54">
        <v>11</v>
      </c>
      <c r="DD54">
        <v>6</v>
      </c>
      <c r="DE54">
        <v>2</v>
      </c>
      <c r="DF54">
        <v>5</v>
      </c>
      <c r="DG54">
        <v>7</v>
      </c>
      <c r="DH54">
        <v>3</v>
      </c>
      <c r="DI54">
        <v>5</v>
      </c>
      <c r="DJ54">
        <v>1</v>
      </c>
      <c r="DK54">
        <v>1</v>
      </c>
      <c r="DL54">
        <v>0</v>
      </c>
      <c r="DM54">
        <v>0</v>
      </c>
      <c r="DN54">
        <v>0</v>
      </c>
      <c r="DO54">
        <v>1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</row>
    <row r="55" spans="1:130">
      <c r="A55">
        <v>6400</v>
      </c>
      <c r="B55" t="s">
        <v>140</v>
      </c>
      <c r="C55" s="9">
        <f t="shared" si="0"/>
        <v>18</v>
      </c>
      <c r="D55" s="134">
        <f t="shared" si="1"/>
        <v>0.94438614900314799</v>
      </c>
      <c r="E55" s="9">
        <f t="shared" si="2"/>
        <v>110</v>
      </c>
      <c r="F55" s="134">
        <f t="shared" si="3"/>
        <v>5.7712486883525713</v>
      </c>
      <c r="G55" s="9">
        <f t="shared" si="4"/>
        <v>262</v>
      </c>
      <c r="H55" s="134">
        <f t="shared" si="5"/>
        <v>13.746065057712487</v>
      </c>
      <c r="I55" s="9">
        <f t="shared" si="6"/>
        <v>246</v>
      </c>
      <c r="J55" s="134">
        <f t="shared" si="7"/>
        <v>12.906610703043023</v>
      </c>
      <c r="K55" s="9">
        <f t="shared" si="8"/>
        <v>962</v>
      </c>
      <c r="L55" s="134">
        <f t="shared" si="9"/>
        <v>50.472193074501568</v>
      </c>
      <c r="M55" s="9">
        <f t="shared" si="10"/>
        <v>211</v>
      </c>
      <c r="N55" s="134">
        <f t="shared" si="11"/>
        <v>11.070304302203567</v>
      </c>
      <c r="O55" s="9">
        <f t="shared" si="12"/>
        <v>97</v>
      </c>
      <c r="P55" s="134">
        <f t="shared" si="13"/>
        <v>5.0891920251836309</v>
      </c>
      <c r="Q55" s="9">
        <f t="shared" si="14"/>
        <v>1906</v>
      </c>
      <c r="T55">
        <v>1906</v>
      </c>
      <c r="U55">
        <v>18</v>
      </c>
      <c r="V55">
        <v>27</v>
      </c>
      <c r="W55">
        <v>18</v>
      </c>
      <c r="X55">
        <v>21</v>
      </c>
      <c r="Y55">
        <v>25</v>
      </c>
      <c r="Z55">
        <v>19</v>
      </c>
      <c r="AA55">
        <v>27</v>
      </c>
      <c r="AB55">
        <v>25</v>
      </c>
      <c r="AC55">
        <v>25</v>
      </c>
      <c r="AD55">
        <v>31</v>
      </c>
      <c r="AE55">
        <v>27</v>
      </c>
      <c r="AF55">
        <v>20</v>
      </c>
      <c r="AG55">
        <v>26</v>
      </c>
      <c r="AH55">
        <v>31</v>
      </c>
      <c r="AI55">
        <v>27</v>
      </c>
      <c r="AJ55">
        <v>23</v>
      </c>
      <c r="AK55">
        <v>21</v>
      </c>
      <c r="AL55">
        <v>14</v>
      </c>
      <c r="AM55">
        <v>18</v>
      </c>
      <c r="AN55">
        <v>27</v>
      </c>
      <c r="AO55">
        <v>29</v>
      </c>
      <c r="AP55">
        <v>21</v>
      </c>
      <c r="AQ55">
        <v>35</v>
      </c>
      <c r="AR55">
        <v>29</v>
      </c>
      <c r="AS55">
        <v>28</v>
      </c>
      <c r="AT55">
        <v>24</v>
      </c>
      <c r="AU55">
        <v>31</v>
      </c>
      <c r="AV55">
        <v>17</v>
      </c>
      <c r="AW55">
        <v>28</v>
      </c>
      <c r="AX55">
        <v>21</v>
      </c>
      <c r="AY55">
        <v>17</v>
      </c>
      <c r="AZ55">
        <v>25</v>
      </c>
      <c r="BA55">
        <v>33</v>
      </c>
      <c r="BB55">
        <v>23</v>
      </c>
      <c r="BC55">
        <v>22</v>
      </c>
      <c r="BD55">
        <v>24</v>
      </c>
      <c r="BE55">
        <v>19</v>
      </c>
      <c r="BF55">
        <v>33</v>
      </c>
      <c r="BG55">
        <v>18</v>
      </c>
      <c r="BH55">
        <v>19</v>
      </c>
      <c r="BI55">
        <v>18</v>
      </c>
      <c r="BJ55">
        <v>23</v>
      </c>
      <c r="BK55">
        <v>22</v>
      </c>
      <c r="BL55">
        <v>20</v>
      </c>
      <c r="BM55">
        <v>19</v>
      </c>
      <c r="BN55">
        <v>19</v>
      </c>
      <c r="BO55">
        <v>19</v>
      </c>
      <c r="BP55">
        <v>24</v>
      </c>
      <c r="BQ55">
        <v>16</v>
      </c>
      <c r="BR55">
        <v>25</v>
      </c>
      <c r="BS55">
        <v>29</v>
      </c>
      <c r="BT55">
        <v>18</v>
      </c>
      <c r="BU55">
        <v>28</v>
      </c>
      <c r="BV55">
        <v>29</v>
      </c>
      <c r="BW55">
        <v>19</v>
      </c>
      <c r="BX55">
        <v>20</v>
      </c>
      <c r="BY55">
        <v>32</v>
      </c>
      <c r="BZ55">
        <v>28</v>
      </c>
      <c r="CA55">
        <v>26</v>
      </c>
      <c r="CB55">
        <v>23</v>
      </c>
      <c r="CC55">
        <v>32</v>
      </c>
      <c r="CD55">
        <v>29</v>
      </c>
      <c r="CE55">
        <v>24</v>
      </c>
      <c r="CF55">
        <v>32</v>
      </c>
      <c r="CG55">
        <v>23</v>
      </c>
      <c r="CH55">
        <v>20</v>
      </c>
      <c r="CI55">
        <v>15</v>
      </c>
      <c r="CJ55">
        <v>26</v>
      </c>
      <c r="CK55">
        <v>19</v>
      </c>
      <c r="CL55">
        <v>15</v>
      </c>
      <c r="CM55">
        <v>12</v>
      </c>
      <c r="CN55">
        <v>19</v>
      </c>
      <c r="CO55">
        <v>16</v>
      </c>
      <c r="CP55">
        <v>23</v>
      </c>
      <c r="CQ55">
        <v>23</v>
      </c>
      <c r="CR55">
        <v>11</v>
      </c>
      <c r="CS55">
        <v>16</v>
      </c>
      <c r="CT55">
        <v>13</v>
      </c>
      <c r="CU55">
        <v>6</v>
      </c>
      <c r="CV55">
        <v>12</v>
      </c>
      <c r="CW55">
        <v>8</v>
      </c>
      <c r="CX55">
        <v>11</v>
      </c>
      <c r="CY55">
        <v>9</v>
      </c>
      <c r="CZ55">
        <v>8</v>
      </c>
      <c r="DA55">
        <v>7</v>
      </c>
      <c r="DB55">
        <v>11</v>
      </c>
      <c r="DC55">
        <v>5</v>
      </c>
      <c r="DD55">
        <v>6</v>
      </c>
      <c r="DE55">
        <v>9</v>
      </c>
      <c r="DF55">
        <v>9</v>
      </c>
      <c r="DG55">
        <v>6</v>
      </c>
      <c r="DH55">
        <v>2</v>
      </c>
      <c r="DI55">
        <v>1</v>
      </c>
      <c r="DJ55">
        <v>1</v>
      </c>
      <c r="DK55">
        <v>2</v>
      </c>
      <c r="DL55">
        <v>1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</row>
    <row r="56" spans="1:130">
      <c r="A56" s="6">
        <v>6513</v>
      </c>
      <c r="B56" s="6" t="s">
        <v>141</v>
      </c>
      <c r="C56" s="8">
        <f t="shared" si="0"/>
        <v>17</v>
      </c>
      <c r="D56" s="133">
        <f t="shared" si="1"/>
        <v>1.4517506404782237</v>
      </c>
      <c r="E56" s="8">
        <f t="shared" si="2"/>
        <v>76</v>
      </c>
      <c r="F56" s="133">
        <f t="shared" si="3"/>
        <v>6.4901793339026472</v>
      </c>
      <c r="G56" s="8">
        <f t="shared" si="4"/>
        <v>173</v>
      </c>
      <c r="H56" s="133">
        <f t="shared" si="5"/>
        <v>14.773697694278395</v>
      </c>
      <c r="I56" s="8">
        <f t="shared" si="6"/>
        <v>166</v>
      </c>
      <c r="J56" s="133">
        <f t="shared" si="7"/>
        <v>14.175918018787362</v>
      </c>
      <c r="K56" s="8">
        <f t="shared" si="8"/>
        <v>594</v>
      </c>
      <c r="L56" s="133">
        <f t="shared" si="9"/>
        <v>50.725875320239112</v>
      </c>
      <c r="M56" s="8">
        <f t="shared" si="10"/>
        <v>114</v>
      </c>
      <c r="N56" s="133">
        <f t="shared" si="11"/>
        <v>9.7352690008539717</v>
      </c>
      <c r="O56" s="8">
        <f t="shared" si="12"/>
        <v>31</v>
      </c>
      <c r="P56" s="133">
        <f t="shared" si="13"/>
        <v>2.6473099914602902</v>
      </c>
      <c r="Q56" s="8">
        <f t="shared" si="14"/>
        <v>1171</v>
      </c>
      <c r="T56">
        <v>1171</v>
      </c>
      <c r="U56">
        <v>17</v>
      </c>
      <c r="V56">
        <v>18</v>
      </c>
      <c r="W56">
        <v>12</v>
      </c>
      <c r="X56">
        <v>18</v>
      </c>
      <c r="Y56">
        <v>14</v>
      </c>
      <c r="Z56">
        <v>14</v>
      </c>
      <c r="AA56">
        <v>14</v>
      </c>
      <c r="AB56">
        <v>20</v>
      </c>
      <c r="AC56">
        <v>19</v>
      </c>
      <c r="AD56">
        <v>19</v>
      </c>
      <c r="AE56">
        <v>19</v>
      </c>
      <c r="AF56">
        <v>19</v>
      </c>
      <c r="AG56">
        <v>19</v>
      </c>
      <c r="AH56">
        <v>20</v>
      </c>
      <c r="AI56">
        <v>18</v>
      </c>
      <c r="AJ56">
        <v>6</v>
      </c>
      <c r="AK56">
        <v>19</v>
      </c>
      <c r="AL56">
        <v>16</v>
      </c>
      <c r="AM56">
        <v>19</v>
      </c>
      <c r="AN56">
        <v>21</v>
      </c>
      <c r="AO56">
        <v>15</v>
      </c>
      <c r="AP56">
        <v>14</v>
      </c>
      <c r="AQ56">
        <v>19</v>
      </c>
      <c r="AR56">
        <v>15</v>
      </c>
      <c r="AS56">
        <v>12</v>
      </c>
      <c r="AT56">
        <v>16</v>
      </c>
      <c r="AU56">
        <v>13</v>
      </c>
      <c r="AV56">
        <v>12</v>
      </c>
      <c r="AW56">
        <v>17</v>
      </c>
      <c r="AX56">
        <v>6</v>
      </c>
      <c r="AY56">
        <v>17</v>
      </c>
      <c r="AZ56">
        <v>15</v>
      </c>
      <c r="BA56">
        <v>12</v>
      </c>
      <c r="BB56">
        <v>10</v>
      </c>
      <c r="BC56">
        <v>17</v>
      </c>
      <c r="BD56">
        <v>15</v>
      </c>
      <c r="BE56">
        <v>10</v>
      </c>
      <c r="BF56">
        <v>8</v>
      </c>
      <c r="BG56">
        <v>16</v>
      </c>
      <c r="BH56">
        <v>21</v>
      </c>
      <c r="BI56">
        <v>16</v>
      </c>
      <c r="BJ56">
        <v>11</v>
      </c>
      <c r="BK56">
        <v>16</v>
      </c>
      <c r="BL56">
        <v>16</v>
      </c>
      <c r="BM56">
        <v>11</v>
      </c>
      <c r="BN56">
        <v>7</v>
      </c>
      <c r="BO56">
        <v>11</v>
      </c>
      <c r="BP56">
        <v>11</v>
      </c>
      <c r="BQ56">
        <v>20</v>
      </c>
      <c r="BR56">
        <v>15</v>
      </c>
      <c r="BS56">
        <v>17</v>
      </c>
      <c r="BT56">
        <v>23</v>
      </c>
      <c r="BU56">
        <v>10</v>
      </c>
      <c r="BV56">
        <v>15</v>
      </c>
      <c r="BW56">
        <v>12</v>
      </c>
      <c r="BX56">
        <v>20</v>
      </c>
      <c r="BY56">
        <v>15</v>
      </c>
      <c r="BZ56">
        <v>12</v>
      </c>
      <c r="CA56">
        <v>17</v>
      </c>
      <c r="CB56">
        <v>22</v>
      </c>
      <c r="CC56">
        <v>20</v>
      </c>
      <c r="CD56">
        <v>15</v>
      </c>
      <c r="CE56">
        <v>12</v>
      </c>
      <c r="CF56">
        <v>15</v>
      </c>
      <c r="CG56">
        <v>14</v>
      </c>
      <c r="CH56">
        <v>14</v>
      </c>
      <c r="CI56">
        <v>18</v>
      </c>
      <c r="CJ56">
        <v>12</v>
      </c>
      <c r="CK56">
        <v>11</v>
      </c>
      <c r="CL56">
        <v>9</v>
      </c>
      <c r="CM56">
        <v>6</v>
      </c>
      <c r="CN56">
        <v>7</v>
      </c>
      <c r="CO56">
        <v>15</v>
      </c>
      <c r="CP56">
        <v>16</v>
      </c>
      <c r="CQ56">
        <v>9</v>
      </c>
      <c r="CR56">
        <v>8</v>
      </c>
      <c r="CS56">
        <v>5</v>
      </c>
      <c r="CT56">
        <v>4</v>
      </c>
      <c r="CU56">
        <v>4</v>
      </c>
      <c r="CV56">
        <v>8</v>
      </c>
      <c r="CW56">
        <v>2</v>
      </c>
      <c r="CX56">
        <v>4</v>
      </c>
      <c r="CY56">
        <v>2</v>
      </c>
      <c r="CZ56">
        <v>2</v>
      </c>
      <c r="DA56">
        <v>2</v>
      </c>
      <c r="DB56">
        <v>5</v>
      </c>
      <c r="DC56">
        <v>3</v>
      </c>
      <c r="DD56">
        <v>1</v>
      </c>
      <c r="DE56">
        <v>2</v>
      </c>
      <c r="DF56">
        <v>3</v>
      </c>
      <c r="DG56">
        <v>1</v>
      </c>
      <c r="DH56">
        <v>3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</row>
    <row r="57" spans="1:130">
      <c r="A57">
        <v>6515</v>
      </c>
      <c r="B57" t="s">
        <v>142</v>
      </c>
      <c r="C57" s="9">
        <f t="shared" si="0"/>
        <v>14</v>
      </c>
      <c r="D57" s="134">
        <f t="shared" si="1"/>
        <v>1.7948717948717947</v>
      </c>
      <c r="E57" s="9">
        <f t="shared" si="2"/>
        <v>65</v>
      </c>
      <c r="F57" s="134">
        <f t="shared" si="3"/>
        <v>8.3333333333333321</v>
      </c>
      <c r="G57" s="9">
        <f t="shared" si="4"/>
        <v>75</v>
      </c>
      <c r="H57" s="134">
        <f t="shared" si="5"/>
        <v>9.6153846153846168</v>
      </c>
      <c r="I57" s="9">
        <f t="shared" si="6"/>
        <v>116</v>
      </c>
      <c r="J57" s="134">
        <f t="shared" si="7"/>
        <v>14.871794871794872</v>
      </c>
      <c r="K57" s="9">
        <f t="shared" si="8"/>
        <v>409</v>
      </c>
      <c r="L57" s="134">
        <f t="shared" si="9"/>
        <v>52.435897435897438</v>
      </c>
      <c r="M57" s="9">
        <f t="shared" si="10"/>
        <v>76</v>
      </c>
      <c r="N57" s="134">
        <f t="shared" si="11"/>
        <v>9.7435897435897445</v>
      </c>
      <c r="O57" s="9">
        <f t="shared" si="12"/>
        <v>25</v>
      </c>
      <c r="P57" s="134">
        <f t="shared" si="13"/>
        <v>3.2051282051282048</v>
      </c>
      <c r="Q57" s="9">
        <f t="shared" si="14"/>
        <v>780</v>
      </c>
      <c r="T57">
        <v>780</v>
      </c>
      <c r="U57">
        <v>14</v>
      </c>
      <c r="V57">
        <v>15</v>
      </c>
      <c r="W57">
        <v>13</v>
      </c>
      <c r="X57">
        <v>11</v>
      </c>
      <c r="Y57">
        <v>12</v>
      </c>
      <c r="Z57">
        <v>14</v>
      </c>
      <c r="AA57">
        <v>11</v>
      </c>
      <c r="AB57">
        <v>8</v>
      </c>
      <c r="AC57">
        <v>9</v>
      </c>
      <c r="AD57">
        <v>4</v>
      </c>
      <c r="AE57">
        <v>11</v>
      </c>
      <c r="AF57">
        <v>6</v>
      </c>
      <c r="AG57">
        <v>5</v>
      </c>
      <c r="AH57">
        <v>6</v>
      </c>
      <c r="AI57">
        <v>11</v>
      </c>
      <c r="AJ57">
        <v>4</v>
      </c>
      <c r="AK57">
        <v>10</v>
      </c>
      <c r="AL57">
        <v>6</v>
      </c>
      <c r="AM57">
        <v>14</v>
      </c>
      <c r="AN57">
        <v>10</v>
      </c>
      <c r="AO57">
        <v>17</v>
      </c>
      <c r="AP57">
        <v>13</v>
      </c>
      <c r="AQ57">
        <v>14</v>
      </c>
      <c r="AR57">
        <v>12</v>
      </c>
      <c r="AS57">
        <v>10</v>
      </c>
      <c r="AT57">
        <v>10</v>
      </c>
      <c r="AU57">
        <v>17</v>
      </c>
      <c r="AV57">
        <v>16</v>
      </c>
      <c r="AW57">
        <v>18</v>
      </c>
      <c r="AX57">
        <v>18</v>
      </c>
      <c r="AY57">
        <v>11</v>
      </c>
      <c r="AZ57">
        <v>12</v>
      </c>
      <c r="BA57">
        <v>11</v>
      </c>
      <c r="BB57">
        <v>9</v>
      </c>
      <c r="BC57">
        <v>10</v>
      </c>
      <c r="BD57">
        <v>10</v>
      </c>
      <c r="BE57">
        <v>9</v>
      </c>
      <c r="BF57">
        <v>5</v>
      </c>
      <c r="BG57">
        <v>6</v>
      </c>
      <c r="BH57">
        <v>5</v>
      </c>
      <c r="BI57">
        <v>8</v>
      </c>
      <c r="BJ57">
        <v>7</v>
      </c>
      <c r="BK57">
        <v>4</v>
      </c>
      <c r="BL57">
        <v>7</v>
      </c>
      <c r="BM57">
        <v>3</v>
      </c>
      <c r="BN57">
        <v>6</v>
      </c>
      <c r="BO57">
        <v>11</v>
      </c>
      <c r="BP57">
        <v>9</v>
      </c>
      <c r="BQ57">
        <v>9</v>
      </c>
      <c r="BR57">
        <v>6</v>
      </c>
      <c r="BS57">
        <v>12</v>
      </c>
      <c r="BT57">
        <v>16</v>
      </c>
      <c r="BU57">
        <v>4</v>
      </c>
      <c r="BV57">
        <v>11</v>
      </c>
      <c r="BW57">
        <v>6</v>
      </c>
      <c r="BX57">
        <v>9</v>
      </c>
      <c r="BY57">
        <v>20</v>
      </c>
      <c r="BZ57">
        <v>12</v>
      </c>
      <c r="CA57">
        <v>5</v>
      </c>
      <c r="CB57">
        <v>9</v>
      </c>
      <c r="CC57">
        <v>19</v>
      </c>
      <c r="CD57">
        <v>12</v>
      </c>
      <c r="CE57">
        <v>15</v>
      </c>
      <c r="CF57">
        <v>16</v>
      </c>
      <c r="CG57">
        <v>6</v>
      </c>
      <c r="CH57">
        <v>8</v>
      </c>
      <c r="CI57">
        <v>2</v>
      </c>
      <c r="CJ57">
        <v>5</v>
      </c>
      <c r="CK57">
        <v>5</v>
      </c>
      <c r="CL57">
        <v>11</v>
      </c>
      <c r="CM57">
        <v>7</v>
      </c>
      <c r="CN57">
        <v>6</v>
      </c>
      <c r="CO57">
        <v>8</v>
      </c>
      <c r="CP57">
        <v>6</v>
      </c>
      <c r="CQ57">
        <v>3</v>
      </c>
      <c r="CR57">
        <v>4</v>
      </c>
      <c r="CS57">
        <v>5</v>
      </c>
      <c r="CT57">
        <v>5</v>
      </c>
      <c r="CU57">
        <v>6</v>
      </c>
      <c r="CV57">
        <v>5</v>
      </c>
      <c r="CW57">
        <v>4</v>
      </c>
      <c r="CX57">
        <v>7</v>
      </c>
      <c r="CY57">
        <v>3</v>
      </c>
      <c r="CZ57">
        <v>1</v>
      </c>
      <c r="DA57">
        <v>1</v>
      </c>
      <c r="DB57">
        <v>2</v>
      </c>
      <c r="DC57">
        <v>1</v>
      </c>
      <c r="DD57">
        <v>0</v>
      </c>
      <c r="DE57">
        <v>0</v>
      </c>
      <c r="DF57">
        <v>3</v>
      </c>
      <c r="DG57">
        <v>0</v>
      </c>
      <c r="DH57">
        <v>1</v>
      </c>
      <c r="DI57">
        <v>0</v>
      </c>
      <c r="DJ57">
        <v>2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</row>
    <row r="58" spans="1:130">
      <c r="A58" s="6">
        <v>6601</v>
      </c>
      <c r="B58" s="6" t="s">
        <v>143</v>
      </c>
      <c r="C58" s="8">
        <f t="shared" si="0"/>
        <v>10</v>
      </c>
      <c r="D58" s="133">
        <f t="shared" si="1"/>
        <v>2.0618556701030926</v>
      </c>
      <c r="E58" s="8">
        <f t="shared" si="2"/>
        <v>40</v>
      </c>
      <c r="F58" s="133">
        <f t="shared" si="3"/>
        <v>8.2474226804123703</v>
      </c>
      <c r="G58" s="8">
        <f t="shared" si="4"/>
        <v>58</v>
      </c>
      <c r="H58" s="133">
        <f t="shared" si="5"/>
        <v>11.958762886597938</v>
      </c>
      <c r="I58" s="8">
        <f t="shared" si="6"/>
        <v>49</v>
      </c>
      <c r="J58" s="133">
        <f t="shared" si="7"/>
        <v>10.103092783505154</v>
      </c>
      <c r="K58" s="8">
        <f t="shared" si="8"/>
        <v>280</v>
      </c>
      <c r="L58" s="133">
        <f t="shared" si="9"/>
        <v>57.731958762886592</v>
      </c>
      <c r="M58" s="8">
        <f t="shared" si="10"/>
        <v>41</v>
      </c>
      <c r="N58" s="133">
        <f t="shared" si="11"/>
        <v>8.4536082474226806</v>
      </c>
      <c r="O58" s="8">
        <f t="shared" si="12"/>
        <v>7</v>
      </c>
      <c r="P58" s="133">
        <f t="shared" si="13"/>
        <v>1.4432989690721649</v>
      </c>
      <c r="Q58" s="8">
        <f t="shared" si="14"/>
        <v>485</v>
      </c>
      <c r="T58">
        <v>485</v>
      </c>
      <c r="U58">
        <v>10</v>
      </c>
      <c r="V58">
        <v>6</v>
      </c>
      <c r="W58">
        <v>9</v>
      </c>
      <c r="X58">
        <v>11</v>
      </c>
      <c r="Y58">
        <v>7</v>
      </c>
      <c r="Z58">
        <v>7</v>
      </c>
      <c r="AA58">
        <v>6</v>
      </c>
      <c r="AB58">
        <v>8</v>
      </c>
      <c r="AC58">
        <v>5</v>
      </c>
      <c r="AD58">
        <v>3</v>
      </c>
      <c r="AE58">
        <v>11</v>
      </c>
      <c r="AF58">
        <v>4</v>
      </c>
      <c r="AG58">
        <v>6</v>
      </c>
      <c r="AH58">
        <v>5</v>
      </c>
      <c r="AI58">
        <v>5</v>
      </c>
      <c r="AJ58">
        <v>5</v>
      </c>
      <c r="AK58">
        <v>6</v>
      </c>
      <c r="AL58">
        <v>2</v>
      </c>
      <c r="AM58">
        <v>7</v>
      </c>
      <c r="AN58">
        <v>5</v>
      </c>
      <c r="AO58">
        <v>3</v>
      </c>
      <c r="AP58">
        <v>5</v>
      </c>
      <c r="AQ58">
        <v>1</v>
      </c>
      <c r="AR58">
        <v>5</v>
      </c>
      <c r="AS58">
        <v>8</v>
      </c>
      <c r="AT58">
        <v>7</v>
      </c>
      <c r="AU58">
        <v>9</v>
      </c>
      <c r="AV58">
        <v>4</v>
      </c>
      <c r="AW58">
        <v>12</v>
      </c>
      <c r="AX58">
        <v>11</v>
      </c>
      <c r="AY58">
        <v>6</v>
      </c>
      <c r="AZ58">
        <v>10</v>
      </c>
      <c r="BA58">
        <v>8</v>
      </c>
      <c r="BB58">
        <v>6</v>
      </c>
      <c r="BC58">
        <v>8</v>
      </c>
      <c r="BD58">
        <v>6</v>
      </c>
      <c r="BE58">
        <v>8</v>
      </c>
      <c r="BF58">
        <v>5</v>
      </c>
      <c r="BG58">
        <v>3</v>
      </c>
      <c r="BH58">
        <v>5</v>
      </c>
      <c r="BI58">
        <v>4</v>
      </c>
      <c r="BJ58">
        <v>7</v>
      </c>
      <c r="BK58">
        <v>8</v>
      </c>
      <c r="BL58">
        <v>4</v>
      </c>
      <c r="BM58">
        <v>5</v>
      </c>
      <c r="BN58">
        <v>7</v>
      </c>
      <c r="BO58">
        <v>5</v>
      </c>
      <c r="BP58">
        <v>5</v>
      </c>
      <c r="BQ58">
        <v>5</v>
      </c>
      <c r="BR58">
        <v>3</v>
      </c>
      <c r="BS58">
        <v>8</v>
      </c>
      <c r="BT58">
        <v>5</v>
      </c>
      <c r="BU58">
        <v>5</v>
      </c>
      <c r="BV58">
        <v>13</v>
      </c>
      <c r="BW58">
        <v>7</v>
      </c>
      <c r="BX58">
        <v>9</v>
      </c>
      <c r="BY58">
        <v>4</v>
      </c>
      <c r="BZ58">
        <v>13</v>
      </c>
      <c r="CA58">
        <v>11</v>
      </c>
      <c r="CB58">
        <v>9</v>
      </c>
      <c r="CC58">
        <v>5</v>
      </c>
      <c r="CD58">
        <v>6</v>
      </c>
      <c r="CE58">
        <v>7</v>
      </c>
      <c r="CF58">
        <v>5</v>
      </c>
      <c r="CG58">
        <v>7</v>
      </c>
      <c r="CH58">
        <v>9</v>
      </c>
      <c r="CI58">
        <v>3</v>
      </c>
      <c r="CJ58">
        <v>5</v>
      </c>
      <c r="CK58">
        <v>3</v>
      </c>
      <c r="CL58">
        <v>2</v>
      </c>
      <c r="CM58">
        <v>1</v>
      </c>
      <c r="CN58">
        <v>2</v>
      </c>
      <c r="CO58">
        <v>7</v>
      </c>
      <c r="CP58">
        <v>4</v>
      </c>
      <c r="CQ58">
        <v>4</v>
      </c>
      <c r="CR58">
        <v>6</v>
      </c>
      <c r="CS58">
        <v>2</v>
      </c>
      <c r="CT58">
        <v>1</v>
      </c>
      <c r="CU58">
        <v>2</v>
      </c>
      <c r="CV58">
        <v>2</v>
      </c>
      <c r="CW58">
        <v>1</v>
      </c>
      <c r="CX58">
        <v>0</v>
      </c>
      <c r="CY58">
        <v>3</v>
      </c>
      <c r="CZ58">
        <v>0</v>
      </c>
      <c r="DA58">
        <v>1</v>
      </c>
      <c r="DB58">
        <v>0</v>
      </c>
      <c r="DC58">
        <v>2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</row>
    <row r="59" spans="1:130">
      <c r="A59">
        <v>6602</v>
      </c>
      <c r="B59" t="s">
        <v>144</v>
      </c>
      <c r="C59" s="9">
        <f t="shared" si="0"/>
        <v>3</v>
      </c>
      <c r="D59" s="134">
        <f t="shared" si="1"/>
        <v>0.79155672823219003</v>
      </c>
      <c r="E59" s="9">
        <f t="shared" si="2"/>
        <v>19</v>
      </c>
      <c r="F59" s="134">
        <f t="shared" si="3"/>
        <v>5.0131926121372032</v>
      </c>
      <c r="G59" s="9">
        <f t="shared" si="4"/>
        <v>50</v>
      </c>
      <c r="H59" s="134">
        <f t="shared" si="5"/>
        <v>13.192612137203167</v>
      </c>
      <c r="I59" s="9">
        <f t="shared" si="6"/>
        <v>67</v>
      </c>
      <c r="J59" s="134">
        <f t="shared" si="7"/>
        <v>17.678100263852244</v>
      </c>
      <c r="K59" s="9">
        <f t="shared" si="8"/>
        <v>166</v>
      </c>
      <c r="L59" s="134">
        <f t="shared" si="9"/>
        <v>43.799472295514512</v>
      </c>
      <c r="M59" s="9">
        <f t="shared" si="10"/>
        <v>54</v>
      </c>
      <c r="N59" s="134">
        <f t="shared" si="11"/>
        <v>14.248021108179421</v>
      </c>
      <c r="O59" s="9">
        <f t="shared" si="12"/>
        <v>20</v>
      </c>
      <c r="P59" s="134">
        <f t="shared" si="13"/>
        <v>5.2770448548812663</v>
      </c>
      <c r="Q59" s="9">
        <f t="shared" si="14"/>
        <v>379</v>
      </c>
      <c r="T59">
        <v>379</v>
      </c>
      <c r="U59">
        <v>3</v>
      </c>
      <c r="V59">
        <v>7</v>
      </c>
      <c r="W59">
        <v>1</v>
      </c>
      <c r="X59">
        <v>6</v>
      </c>
      <c r="Y59">
        <v>2</v>
      </c>
      <c r="Z59">
        <v>3</v>
      </c>
      <c r="AA59">
        <v>4</v>
      </c>
      <c r="AB59">
        <v>2</v>
      </c>
      <c r="AC59">
        <v>7</v>
      </c>
      <c r="AD59">
        <v>2</v>
      </c>
      <c r="AE59">
        <v>6</v>
      </c>
      <c r="AF59">
        <v>5</v>
      </c>
      <c r="AG59">
        <v>8</v>
      </c>
      <c r="AH59">
        <v>7</v>
      </c>
      <c r="AI59">
        <v>7</v>
      </c>
      <c r="AJ59">
        <v>2</v>
      </c>
      <c r="AK59">
        <v>5</v>
      </c>
      <c r="AL59">
        <v>4</v>
      </c>
      <c r="AM59">
        <v>5</v>
      </c>
      <c r="AN59">
        <v>3</v>
      </c>
      <c r="AO59">
        <v>7</v>
      </c>
      <c r="AP59">
        <v>10</v>
      </c>
      <c r="AQ59">
        <v>10</v>
      </c>
      <c r="AR59">
        <v>7</v>
      </c>
      <c r="AS59">
        <v>9</v>
      </c>
      <c r="AT59">
        <v>7</v>
      </c>
      <c r="AU59">
        <v>2</v>
      </c>
      <c r="AV59">
        <v>6</v>
      </c>
      <c r="AW59">
        <v>5</v>
      </c>
      <c r="AX59">
        <v>2</v>
      </c>
      <c r="AY59">
        <v>5</v>
      </c>
      <c r="AZ59">
        <v>3</v>
      </c>
      <c r="BA59">
        <v>7</v>
      </c>
      <c r="BB59">
        <v>5</v>
      </c>
      <c r="BC59">
        <v>3</v>
      </c>
      <c r="BD59">
        <v>2</v>
      </c>
      <c r="BE59">
        <v>6</v>
      </c>
      <c r="BF59">
        <v>7</v>
      </c>
      <c r="BG59">
        <v>4</v>
      </c>
      <c r="BH59">
        <v>6</v>
      </c>
      <c r="BI59">
        <v>5</v>
      </c>
      <c r="BJ59">
        <v>4</v>
      </c>
      <c r="BK59">
        <v>3</v>
      </c>
      <c r="BL59">
        <v>3</v>
      </c>
      <c r="BM59">
        <v>3</v>
      </c>
      <c r="BN59">
        <v>2</v>
      </c>
      <c r="BO59">
        <v>2</v>
      </c>
      <c r="BP59">
        <v>1</v>
      </c>
      <c r="BQ59">
        <v>5</v>
      </c>
      <c r="BR59">
        <v>7</v>
      </c>
      <c r="BS59">
        <v>7</v>
      </c>
      <c r="BT59">
        <v>5</v>
      </c>
      <c r="BU59">
        <v>3</v>
      </c>
      <c r="BV59">
        <v>5</v>
      </c>
      <c r="BW59">
        <v>5</v>
      </c>
      <c r="BX59">
        <v>6</v>
      </c>
      <c r="BY59">
        <v>1</v>
      </c>
      <c r="BZ59">
        <v>4</v>
      </c>
      <c r="CA59">
        <v>0</v>
      </c>
      <c r="CB59">
        <v>5</v>
      </c>
      <c r="CC59">
        <v>3</v>
      </c>
      <c r="CD59">
        <v>5</v>
      </c>
      <c r="CE59">
        <v>5</v>
      </c>
      <c r="CF59">
        <v>3</v>
      </c>
      <c r="CG59">
        <v>5</v>
      </c>
      <c r="CH59">
        <v>4</v>
      </c>
      <c r="CI59">
        <v>2</v>
      </c>
      <c r="CJ59">
        <v>3</v>
      </c>
      <c r="CK59">
        <v>2</v>
      </c>
      <c r="CL59">
        <v>5</v>
      </c>
      <c r="CM59">
        <v>5</v>
      </c>
      <c r="CN59">
        <v>3</v>
      </c>
      <c r="CO59">
        <v>6</v>
      </c>
      <c r="CP59">
        <v>4</v>
      </c>
      <c r="CQ59">
        <v>5</v>
      </c>
      <c r="CR59">
        <v>8</v>
      </c>
      <c r="CS59">
        <v>5</v>
      </c>
      <c r="CT59">
        <v>3</v>
      </c>
      <c r="CU59">
        <v>2</v>
      </c>
      <c r="CV59">
        <v>3</v>
      </c>
      <c r="CW59">
        <v>2</v>
      </c>
      <c r="CX59">
        <v>4</v>
      </c>
      <c r="CY59">
        <v>2</v>
      </c>
      <c r="CZ59">
        <v>1</v>
      </c>
      <c r="DA59">
        <v>3</v>
      </c>
      <c r="DB59">
        <v>1</v>
      </c>
      <c r="DC59">
        <v>3</v>
      </c>
      <c r="DD59">
        <v>1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</row>
    <row r="60" spans="1:130">
      <c r="A60" s="6">
        <v>6611</v>
      </c>
      <c r="B60" s="6" t="s">
        <v>145</v>
      </c>
      <c r="C60" s="8">
        <f t="shared" si="0"/>
        <v>1</v>
      </c>
      <c r="D60" s="133">
        <f t="shared" si="1"/>
        <v>1.6666666666666667</v>
      </c>
      <c r="E60" s="8">
        <f t="shared" si="2"/>
        <v>0</v>
      </c>
      <c r="F60" s="133">
        <f t="shared" si="3"/>
        <v>0</v>
      </c>
      <c r="G60" s="8">
        <f t="shared" si="4"/>
        <v>2</v>
      </c>
      <c r="H60" s="133">
        <f t="shared" si="5"/>
        <v>3.3333333333333335</v>
      </c>
      <c r="I60" s="8">
        <f t="shared" si="6"/>
        <v>7</v>
      </c>
      <c r="J60" s="133">
        <f t="shared" si="7"/>
        <v>11.666666666666666</v>
      </c>
      <c r="K60" s="8">
        <f t="shared" si="8"/>
        <v>26</v>
      </c>
      <c r="L60" s="133">
        <f t="shared" si="9"/>
        <v>43.333333333333336</v>
      </c>
      <c r="M60" s="8">
        <f t="shared" si="10"/>
        <v>18</v>
      </c>
      <c r="N60" s="133">
        <f t="shared" si="11"/>
        <v>30</v>
      </c>
      <c r="O60" s="8">
        <f t="shared" si="12"/>
        <v>6</v>
      </c>
      <c r="P60" s="133">
        <f t="shared" si="13"/>
        <v>10</v>
      </c>
      <c r="Q60" s="8">
        <f t="shared" si="14"/>
        <v>60</v>
      </c>
      <c r="T60">
        <v>60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3</v>
      </c>
      <c r="AS60">
        <v>0</v>
      </c>
      <c r="AT60">
        <v>1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3</v>
      </c>
      <c r="BM60">
        <v>0</v>
      </c>
      <c r="BN60">
        <v>0</v>
      </c>
      <c r="BO60">
        <v>1</v>
      </c>
      <c r="BP60">
        <v>0</v>
      </c>
      <c r="BQ60">
        <v>1</v>
      </c>
      <c r="BR60">
        <v>2</v>
      </c>
      <c r="BS60">
        <v>2</v>
      </c>
      <c r="BT60">
        <v>0</v>
      </c>
      <c r="BU60">
        <v>1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5</v>
      </c>
      <c r="CB60">
        <v>1</v>
      </c>
      <c r="CC60">
        <v>1</v>
      </c>
      <c r="CD60">
        <v>2</v>
      </c>
      <c r="CE60">
        <v>1</v>
      </c>
      <c r="CF60">
        <v>0</v>
      </c>
      <c r="CG60">
        <v>1</v>
      </c>
      <c r="CH60">
        <v>0</v>
      </c>
      <c r="CI60">
        <v>1</v>
      </c>
      <c r="CJ60">
        <v>2</v>
      </c>
      <c r="CK60">
        <v>1</v>
      </c>
      <c r="CL60">
        <v>0</v>
      </c>
      <c r="CM60">
        <v>2</v>
      </c>
      <c r="CN60">
        <v>3</v>
      </c>
      <c r="CO60">
        <v>1</v>
      </c>
      <c r="CP60">
        <v>1</v>
      </c>
      <c r="CQ60">
        <v>1</v>
      </c>
      <c r="CR60">
        <v>0</v>
      </c>
      <c r="CS60">
        <v>4</v>
      </c>
      <c r="CT60">
        <v>0</v>
      </c>
      <c r="CU60">
        <v>2</v>
      </c>
      <c r="CV60">
        <v>1</v>
      </c>
      <c r="CW60">
        <v>0</v>
      </c>
      <c r="CX60">
        <v>0</v>
      </c>
      <c r="CY60">
        <v>0</v>
      </c>
      <c r="CZ60">
        <v>1</v>
      </c>
      <c r="DA60">
        <v>0</v>
      </c>
      <c r="DB60">
        <v>1</v>
      </c>
      <c r="DC60">
        <v>1</v>
      </c>
      <c r="DD60">
        <v>0</v>
      </c>
      <c r="DE60">
        <v>0</v>
      </c>
      <c r="DF60">
        <v>0</v>
      </c>
      <c r="DG60">
        <v>1</v>
      </c>
      <c r="DH60">
        <v>1</v>
      </c>
      <c r="DI60">
        <v>0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</row>
    <row r="61" spans="1:130">
      <c r="A61">
        <v>6613</v>
      </c>
      <c r="B61" t="s">
        <v>146</v>
      </c>
      <c r="C61" s="9">
        <f t="shared" si="0"/>
        <v>17</v>
      </c>
      <c r="D61" s="134">
        <f t="shared" si="1"/>
        <v>1.2203876525484567</v>
      </c>
      <c r="E61" s="9">
        <f t="shared" si="2"/>
        <v>59</v>
      </c>
      <c r="F61" s="134">
        <f t="shared" si="3"/>
        <v>4.2354630294328786</v>
      </c>
      <c r="G61" s="9">
        <f t="shared" si="4"/>
        <v>142</v>
      </c>
      <c r="H61" s="134">
        <f t="shared" si="5"/>
        <v>10.193826274228284</v>
      </c>
      <c r="I61" s="9">
        <f t="shared" si="6"/>
        <v>167</v>
      </c>
      <c r="J61" s="134">
        <f t="shared" si="7"/>
        <v>11.988513998564249</v>
      </c>
      <c r="K61" s="9">
        <f t="shared" si="8"/>
        <v>777</v>
      </c>
      <c r="L61" s="134">
        <f t="shared" si="9"/>
        <v>55.778894472361806</v>
      </c>
      <c r="M61" s="9">
        <f t="shared" si="10"/>
        <v>158</v>
      </c>
      <c r="N61" s="134">
        <f t="shared" si="11"/>
        <v>11.342426417803301</v>
      </c>
      <c r="O61" s="9">
        <f t="shared" si="12"/>
        <v>73</v>
      </c>
      <c r="P61" s="134">
        <f t="shared" si="13"/>
        <v>5.2404881550610201</v>
      </c>
      <c r="Q61" s="9">
        <f t="shared" si="14"/>
        <v>1393</v>
      </c>
      <c r="T61">
        <v>1393</v>
      </c>
      <c r="U61">
        <v>17</v>
      </c>
      <c r="V61">
        <v>14</v>
      </c>
      <c r="W61">
        <v>11</v>
      </c>
      <c r="X61">
        <v>10</v>
      </c>
      <c r="Y61">
        <v>9</v>
      </c>
      <c r="Z61">
        <v>15</v>
      </c>
      <c r="AA61">
        <v>7</v>
      </c>
      <c r="AB61">
        <v>18</v>
      </c>
      <c r="AC61">
        <v>16</v>
      </c>
      <c r="AD61">
        <v>18</v>
      </c>
      <c r="AE61">
        <v>13</v>
      </c>
      <c r="AF61">
        <v>9</v>
      </c>
      <c r="AG61">
        <v>18</v>
      </c>
      <c r="AH61">
        <v>21</v>
      </c>
      <c r="AI61">
        <v>7</v>
      </c>
      <c r="AJ61">
        <v>15</v>
      </c>
      <c r="AK61">
        <v>16</v>
      </c>
      <c r="AL61">
        <v>16</v>
      </c>
      <c r="AM61">
        <v>15</v>
      </c>
      <c r="AN61">
        <v>16</v>
      </c>
      <c r="AO61">
        <v>14</v>
      </c>
      <c r="AP61">
        <v>17</v>
      </c>
      <c r="AQ61">
        <v>20</v>
      </c>
      <c r="AR61">
        <v>16</v>
      </c>
      <c r="AS61">
        <v>23</v>
      </c>
      <c r="AT61">
        <v>14</v>
      </c>
      <c r="AU61">
        <v>24</v>
      </c>
      <c r="AV61">
        <v>20</v>
      </c>
      <c r="AW61">
        <v>24</v>
      </c>
      <c r="AX61">
        <v>21</v>
      </c>
      <c r="AY61">
        <v>24</v>
      </c>
      <c r="AZ61">
        <v>30</v>
      </c>
      <c r="BA61">
        <v>24</v>
      </c>
      <c r="BB61">
        <v>29</v>
      </c>
      <c r="BC61">
        <v>24</v>
      </c>
      <c r="BD61">
        <v>18</v>
      </c>
      <c r="BE61">
        <v>13</v>
      </c>
      <c r="BF61">
        <v>18</v>
      </c>
      <c r="BG61">
        <v>21</v>
      </c>
      <c r="BH61">
        <v>16</v>
      </c>
      <c r="BI61">
        <v>13</v>
      </c>
      <c r="BJ61">
        <v>13</v>
      </c>
      <c r="BK61">
        <v>15</v>
      </c>
      <c r="BL61">
        <v>12</v>
      </c>
      <c r="BM61">
        <v>14</v>
      </c>
      <c r="BN61">
        <v>11</v>
      </c>
      <c r="BO61">
        <v>9</v>
      </c>
      <c r="BP61">
        <v>13</v>
      </c>
      <c r="BQ61">
        <v>17</v>
      </c>
      <c r="BR61">
        <v>7</v>
      </c>
      <c r="BS61">
        <v>16</v>
      </c>
      <c r="BT61">
        <v>13</v>
      </c>
      <c r="BU61">
        <v>20</v>
      </c>
      <c r="BV61">
        <v>22</v>
      </c>
      <c r="BW61">
        <v>14</v>
      </c>
      <c r="BX61">
        <v>15</v>
      </c>
      <c r="BY61">
        <v>20</v>
      </c>
      <c r="BZ61">
        <v>25</v>
      </c>
      <c r="CA61">
        <v>19</v>
      </c>
      <c r="CB61">
        <v>20</v>
      </c>
      <c r="CC61">
        <v>28</v>
      </c>
      <c r="CD61">
        <v>17</v>
      </c>
      <c r="CE61">
        <v>16</v>
      </c>
      <c r="CF61">
        <v>33</v>
      </c>
      <c r="CG61">
        <v>25</v>
      </c>
      <c r="CH61">
        <v>26</v>
      </c>
      <c r="CI61">
        <v>18</v>
      </c>
      <c r="CJ61">
        <v>21</v>
      </c>
      <c r="CK61">
        <v>16</v>
      </c>
      <c r="CL61">
        <v>8</v>
      </c>
      <c r="CM61">
        <v>18</v>
      </c>
      <c r="CN61">
        <v>11</v>
      </c>
      <c r="CO61">
        <v>14</v>
      </c>
      <c r="CP61">
        <v>12</v>
      </c>
      <c r="CQ61">
        <v>15</v>
      </c>
      <c r="CR61">
        <v>8</v>
      </c>
      <c r="CS61">
        <v>13</v>
      </c>
      <c r="CT61">
        <v>9</v>
      </c>
      <c r="CU61">
        <v>8</v>
      </c>
      <c r="CV61">
        <v>5</v>
      </c>
      <c r="CW61">
        <v>8</v>
      </c>
      <c r="CX61">
        <v>8</v>
      </c>
      <c r="CY61">
        <v>8</v>
      </c>
      <c r="CZ61">
        <v>8</v>
      </c>
      <c r="DA61">
        <v>5</v>
      </c>
      <c r="DB61">
        <v>7</v>
      </c>
      <c r="DC61">
        <v>3</v>
      </c>
      <c r="DD61">
        <v>2</v>
      </c>
      <c r="DE61">
        <v>8</v>
      </c>
      <c r="DF61">
        <v>2</v>
      </c>
      <c r="DG61">
        <v>1</v>
      </c>
      <c r="DH61">
        <v>1</v>
      </c>
      <c r="DI61">
        <v>4</v>
      </c>
      <c r="DJ61">
        <v>6</v>
      </c>
      <c r="DK61">
        <v>2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</row>
    <row r="62" spans="1:130">
      <c r="A62" s="6">
        <v>6710</v>
      </c>
      <c r="B62" s="6" t="s">
        <v>147</v>
      </c>
      <c r="C62" s="8">
        <f t="shared" si="0"/>
        <v>5</v>
      </c>
      <c r="D62" s="133">
        <f t="shared" si="1"/>
        <v>0.84459459459459463</v>
      </c>
      <c r="E62" s="8">
        <f t="shared" si="2"/>
        <v>23</v>
      </c>
      <c r="F62" s="133">
        <f t="shared" si="3"/>
        <v>3.8851351351351351</v>
      </c>
      <c r="G62" s="8">
        <f t="shared" si="4"/>
        <v>57</v>
      </c>
      <c r="H62" s="133">
        <f t="shared" si="5"/>
        <v>9.628378378378379</v>
      </c>
      <c r="I62" s="8">
        <f t="shared" si="6"/>
        <v>90</v>
      </c>
      <c r="J62" s="133">
        <f t="shared" si="7"/>
        <v>15.202702702702704</v>
      </c>
      <c r="K62" s="8">
        <f t="shared" si="8"/>
        <v>325</v>
      </c>
      <c r="L62" s="133">
        <f t="shared" si="9"/>
        <v>54.898648648648653</v>
      </c>
      <c r="M62" s="8">
        <f t="shared" si="10"/>
        <v>66</v>
      </c>
      <c r="N62" s="133">
        <f t="shared" si="11"/>
        <v>11.148648648648649</v>
      </c>
      <c r="O62" s="8">
        <f t="shared" si="12"/>
        <v>26</v>
      </c>
      <c r="P62" s="133">
        <f t="shared" si="13"/>
        <v>4.3918918918918921</v>
      </c>
      <c r="Q62" s="8">
        <f t="shared" si="14"/>
        <v>592</v>
      </c>
      <c r="T62">
        <v>592</v>
      </c>
      <c r="U62">
        <v>5</v>
      </c>
      <c r="V62">
        <v>6</v>
      </c>
      <c r="W62">
        <v>2</v>
      </c>
      <c r="X62">
        <v>5</v>
      </c>
      <c r="Y62">
        <v>6</v>
      </c>
      <c r="Z62">
        <v>4</v>
      </c>
      <c r="AA62">
        <v>2</v>
      </c>
      <c r="AB62">
        <v>6</v>
      </c>
      <c r="AC62">
        <v>4</v>
      </c>
      <c r="AD62">
        <v>3</v>
      </c>
      <c r="AE62">
        <v>9</v>
      </c>
      <c r="AF62">
        <v>6</v>
      </c>
      <c r="AG62">
        <v>9</v>
      </c>
      <c r="AH62">
        <v>8</v>
      </c>
      <c r="AI62">
        <v>7</v>
      </c>
      <c r="AJ62">
        <v>3</v>
      </c>
      <c r="AK62">
        <v>7</v>
      </c>
      <c r="AL62">
        <v>6</v>
      </c>
      <c r="AM62">
        <v>9</v>
      </c>
      <c r="AN62">
        <v>8</v>
      </c>
      <c r="AO62">
        <v>3</v>
      </c>
      <c r="AP62">
        <v>10</v>
      </c>
      <c r="AQ62">
        <v>7</v>
      </c>
      <c r="AR62">
        <v>14</v>
      </c>
      <c r="AS62">
        <v>11</v>
      </c>
      <c r="AT62">
        <v>15</v>
      </c>
      <c r="AU62">
        <v>10</v>
      </c>
      <c r="AV62">
        <v>10</v>
      </c>
      <c r="AW62">
        <v>9</v>
      </c>
      <c r="AX62">
        <v>15</v>
      </c>
      <c r="AY62">
        <v>11</v>
      </c>
      <c r="AZ62">
        <v>5</v>
      </c>
      <c r="BA62">
        <v>12</v>
      </c>
      <c r="BB62">
        <v>8</v>
      </c>
      <c r="BC62">
        <v>10</v>
      </c>
      <c r="BD62">
        <v>6</v>
      </c>
      <c r="BE62">
        <v>6</v>
      </c>
      <c r="BF62">
        <v>8</v>
      </c>
      <c r="BG62">
        <v>9</v>
      </c>
      <c r="BH62">
        <v>6</v>
      </c>
      <c r="BI62">
        <v>3</v>
      </c>
      <c r="BJ62">
        <v>9</v>
      </c>
      <c r="BK62">
        <v>8</v>
      </c>
      <c r="BL62">
        <v>6</v>
      </c>
      <c r="BM62">
        <v>13</v>
      </c>
      <c r="BN62">
        <v>10</v>
      </c>
      <c r="BO62">
        <v>13</v>
      </c>
      <c r="BP62">
        <v>4</v>
      </c>
      <c r="BQ62">
        <v>9</v>
      </c>
      <c r="BR62">
        <v>5</v>
      </c>
      <c r="BS62">
        <v>7</v>
      </c>
      <c r="BT62">
        <v>6</v>
      </c>
      <c r="BU62">
        <v>6</v>
      </c>
      <c r="BV62">
        <v>3</v>
      </c>
      <c r="BW62">
        <v>8</v>
      </c>
      <c r="BX62">
        <v>5</v>
      </c>
      <c r="BY62">
        <v>13</v>
      </c>
      <c r="BZ62">
        <v>7</v>
      </c>
      <c r="CA62">
        <v>7</v>
      </c>
      <c r="CB62">
        <v>7</v>
      </c>
      <c r="CC62">
        <v>8</v>
      </c>
      <c r="CD62">
        <v>4</v>
      </c>
      <c r="CE62">
        <v>7</v>
      </c>
      <c r="CF62">
        <v>5</v>
      </c>
      <c r="CG62">
        <v>12</v>
      </c>
      <c r="CH62">
        <v>10</v>
      </c>
      <c r="CI62">
        <v>5</v>
      </c>
      <c r="CJ62">
        <v>13</v>
      </c>
      <c r="CK62">
        <v>5</v>
      </c>
      <c r="CL62">
        <v>6</v>
      </c>
      <c r="CM62">
        <v>5</v>
      </c>
      <c r="CN62">
        <v>6</v>
      </c>
      <c r="CO62">
        <v>4</v>
      </c>
      <c r="CP62">
        <v>3</v>
      </c>
      <c r="CQ62">
        <v>4</v>
      </c>
      <c r="CR62">
        <v>5</v>
      </c>
      <c r="CS62">
        <v>1</v>
      </c>
      <c r="CT62">
        <v>7</v>
      </c>
      <c r="CU62">
        <v>5</v>
      </c>
      <c r="CV62">
        <v>2</v>
      </c>
      <c r="CW62">
        <v>2</v>
      </c>
      <c r="CX62">
        <v>6</v>
      </c>
      <c r="CY62">
        <v>6</v>
      </c>
      <c r="CZ62">
        <v>2</v>
      </c>
      <c r="DA62">
        <v>3</v>
      </c>
      <c r="DB62">
        <v>2</v>
      </c>
      <c r="DC62">
        <v>2</v>
      </c>
      <c r="DD62">
        <v>0</v>
      </c>
      <c r="DE62">
        <v>0</v>
      </c>
      <c r="DF62">
        <v>1</v>
      </c>
      <c r="DG62">
        <v>1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</row>
    <row r="63" spans="1:130" s="19" customFormat="1">
      <c r="C63" s="14">
        <f>SUM(C52:C62)</f>
        <v>356</v>
      </c>
      <c r="D63" s="135">
        <f t="shared" si="1"/>
        <v>1.1197785606441872</v>
      </c>
      <c r="E63" s="14">
        <f t="shared" ref="E63:Q63" si="20">SUM(E52:E62)</f>
        <v>1791</v>
      </c>
      <c r="F63" s="135">
        <f t="shared" si="3"/>
        <v>5.6334927025666834</v>
      </c>
      <c r="G63" s="14">
        <f t="shared" si="20"/>
        <v>4035</v>
      </c>
      <c r="H63" s="135">
        <f t="shared" si="5"/>
        <v>12.691872169099144</v>
      </c>
      <c r="I63" s="14">
        <f t="shared" si="20"/>
        <v>4355</v>
      </c>
      <c r="J63" s="135">
        <f t="shared" si="7"/>
        <v>13.698414695520885</v>
      </c>
      <c r="K63" s="14">
        <f t="shared" si="20"/>
        <v>16461</v>
      </c>
      <c r="L63" s="135">
        <f t="shared" si="9"/>
        <v>51.777176648213384</v>
      </c>
      <c r="M63" s="14">
        <f t="shared" si="20"/>
        <v>3488</v>
      </c>
      <c r="N63" s="135">
        <f t="shared" si="11"/>
        <v>10.971313537996981</v>
      </c>
      <c r="O63" s="14">
        <f t="shared" si="20"/>
        <v>1306</v>
      </c>
      <c r="P63" s="135">
        <f t="shared" si="13"/>
        <v>4.1079516859587315</v>
      </c>
      <c r="Q63" s="14">
        <f t="shared" si="20"/>
        <v>31792</v>
      </c>
    </row>
    <row r="64" spans="1:130">
      <c r="C64" s="9"/>
      <c r="D64" s="134"/>
      <c r="E64" s="9"/>
      <c r="F64" s="134"/>
      <c r="G64" s="9"/>
      <c r="H64" s="134"/>
      <c r="I64" s="9"/>
      <c r="J64" s="134"/>
      <c r="K64" s="9"/>
      <c r="L64" s="134"/>
      <c r="M64" s="9"/>
      <c r="N64" s="134"/>
      <c r="O64" s="9"/>
      <c r="P64" s="134"/>
      <c r="Q64" s="9"/>
    </row>
    <row r="65" spans="1:130">
      <c r="A65" s="6">
        <v>7300</v>
      </c>
      <c r="B65" s="6" t="s">
        <v>148</v>
      </c>
      <c r="C65" s="8">
        <f t="shared" si="0"/>
        <v>52</v>
      </c>
      <c r="D65" s="133">
        <f t="shared" si="1"/>
        <v>0.98821740782972256</v>
      </c>
      <c r="E65" s="8">
        <f t="shared" si="2"/>
        <v>291</v>
      </c>
      <c r="F65" s="133">
        <f t="shared" si="3"/>
        <v>5.5302166476624857</v>
      </c>
      <c r="G65" s="8">
        <f t="shared" si="4"/>
        <v>710</v>
      </c>
      <c r="H65" s="133">
        <f t="shared" si="5"/>
        <v>13.492968453059673</v>
      </c>
      <c r="I65" s="8">
        <f t="shared" si="6"/>
        <v>690</v>
      </c>
      <c r="J65" s="133">
        <f t="shared" si="7"/>
        <v>13.112884834663626</v>
      </c>
      <c r="K65" s="8">
        <f t="shared" si="8"/>
        <v>2850</v>
      </c>
      <c r="L65" s="133">
        <f t="shared" si="9"/>
        <v>54.161915621436719</v>
      </c>
      <c r="M65" s="8">
        <f t="shared" si="10"/>
        <v>510</v>
      </c>
      <c r="N65" s="133">
        <f t="shared" si="11"/>
        <v>9.6921322690992024</v>
      </c>
      <c r="O65" s="8">
        <f t="shared" si="12"/>
        <v>159</v>
      </c>
      <c r="P65" s="133">
        <f t="shared" si="13"/>
        <v>3.0216647662485747</v>
      </c>
      <c r="Q65" s="8">
        <f t="shared" si="14"/>
        <v>5262</v>
      </c>
      <c r="T65">
        <v>5262</v>
      </c>
      <c r="U65">
        <v>52</v>
      </c>
      <c r="V65">
        <v>64</v>
      </c>
      <c r="W65">
        <v>49</v>
      </c>
      <c r="X65">
        <v>70</v>
      </c>
      <c r="Y65">
        <v>48</v>
      </c>
      <c r="Z65">
        <v>60</v>
      </c>
      <c r="AA65">
        <v>70</v>
      </c>
      <c r="AB65">
        <v>76</v>
      </c>
      <c r="AC65">
        <v>78</v>
      </c>
      <c r="AD65">
        <v>66</v>
      </c>
      <c r="AE65">
        <v>81</v>
      </c>
      <c r="AF65">
        <v>58</v>
      </c>
      <c r="AG65">
        <v>75</v>
      </c>
      <c r="AH65">
        <v>83</v>
      </c>
      <c r="AI65">
        <v>63</v>
      </c>
      <c r="AJ65">
        <v>60</v>
      </c>
      <c r="AK65">
        <v>60</v>
      </c>
      <c r="AL65">
        <v>53</v>
      </c>
      <c r="AM65">
        <v>71</v>
      </c>
      <c r="AN65">
        <v>70</v>
      </c>
      <c r="AO65">
        <v>73</v>
      </c>
      <c r="AP65">
        <v>67</v>
      </c>
      <c r="AQ65">
        <v>79</v>
      </c>
      <c r="AR65">
        <v>68</v>
      </c>
      <c r="AS65">
        <v>90</v>
      </c>
      <c r="AT65">
        <v>59</v>
      </c>
      <c r="AU65">
        <v>92</v>
      </c>
      <c r="AV65">
        <v>81</v>
      </c>
      <c r="AW65">
        <v>73</v>
      </c>
      <c r="AX65">
        <v>94</v>
      </c>
      <c r="AY65">
        <v>73</v>
      </c>
      <c r="AZ65">
        <v>73</v>
      </c>
      <c r="BA65">
        <v>73</v>
      </c>
      <c r="BB65">
        <v>101</v>
      </c>
      <c r="BC65">
        <v>86</v>
      </c>
      <c r="BD65">
        <v>87</v>
      </c>
      <c r="BE65">
        <v>80</v>
      </c>
      <c r="BF65">
        <v>83</v>
      </c>
      <c r="BG65">
        <v>78</v>
      </c>
      <c r="BH65">
        <v>91</v>
      </c>
      <c r="BI65">
        <v>84</v>
      </c>
      <c r="BJ65">
        <v>80</v>
      </c>
      <c r="BK65">
        <v>60</v>
      </c>
      <c r="BL65">
        <v>57</v>
      </c>
      <c r="BM65">
        <v>68</v>
      </c>
      <c r="BN65">
        <v>52</v>
      </c>
      <c r="BO65">
        <v>46</v>
      </c>
      <c r="BP65">
        <v>50</v>
      </c>
      <c r="BQ65">
        <v>48</v>
      </c>
      <c r="BR65">
        <v>73</v>
      </c>
      <c r="BS65">
        <v>53</v>
      </c>
      <c r="BT65">
        <v>59</v>
      </c>
      <c r="BU65">
        <v>62</v>
      </c>
      <c r="BV65">
        <v>66</v>
      </c>
      <c r="BW65">
        <v>68</v>
      </c>
      <c r="BX65">
        <v>69</v>
      </c>
      <c r="BY65">
        <v>64</v>
      </c>
      <c r="BZ65">
        <v>68</v>
      </c>
      <c r="CA65">
        <v>59</v>
      </c>
      <c r="CB65">
        <v>66</v>
      </c>
      <c r="CC65">
        <v>66</v>
      </c>
      <c r="CD65">
        <v>72</v>
      </c>
      <c r="CE65">
        <v>60</v>
      </c>
      <c r="CF65">
        <v>61</v>
      </c>
      <c r="CG65">
        <v>57</v>
      </c>
      <c r="CH65">
        <v>64</v>
      </c>
      <c r="CI65">
        <v>53</v>
      </c>
      <c r="CJ65">
        <v>33</v>
      </c>
      <c r="CK65">
        <v>48</v>
      </c>
      <c r="CL65">
        <v>49</v>
      </c>
      <c r="CM65">
        <v>34</v>
      </c>
      <c r="CN65">
        <v>37</v>
      </c>
      <c r="CO65">
        <v>51</v>
      </c>
      <c r="CP65">
        <v>46</v>
      </c>
      <c r="CQ65">
        <v>42</v>
      </c>
      <c r="CR65">
        <v>30</v>
      </c>
      <c r="CS65">
        <v>38</v>
      </c>
      <c r="CT65">
        <v>38</v>
      </c>
      <c r="CU65">
        <v>28</v>
      </c>
      <c r="CV65">
        <v>36</v>
      </c>
      <c r="CW65">
        <v>28</v>
      </c>
      <c r="CX65">
        <v>20</v>
      </c>
      <c r="CY65">
        <v>10</v>
      </c>
      <c r="CZ65">
        <v>11</v>
      </c>
      <c r="DA65">
        <v>13</v>
      </c>
      <c r="DB65">
        <v>13</v>
      </c>
      <c r="DC65">
        <v>15</v>
      </c>
      <c r="DD65">
        <v>8</v>
      </c>
      <c r="DE65">
        <v>7</v>
      </c>
      <c r="DF65">
        <v>12</v>
      </c>
      <c r="DG65">
        <v>2</v>
      </c>
      <c r="DH65">
        <v>2</v>
      </c>
      <c r="DI65">
        <v>4</v>
      </c>
      <c r="DJ65">
        <v>5</v>
      </c>
      <c r="DK65">
        <v>3</v>
      </c>
      <c r="DL65">
        <v>2</v>
      </c>
      <c r="DM65">
        <v>3</v>
      </c>
      <c r="DN65">
        <v>0</v>
      </c>
      <c r="DO65">
        <v>0</v>
      </c>
      <c r="DP65">
        <v>0</v>
      </c>
      <c r="DQ65">
        <v>0</v>
      </c>
      <c r="DR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</row>
    <row r="66" spans="1:130">
      <c r="A66">
        <v>7400</v>
      </c>
      <c r="B66" t="s">
        <v>149</v>
      </c>
      <c r="C66" s="9">
        <f t="shared" si="0"/>
        <v>54</v>
      </c>
      <c r="D66" s="134">
        <f t="shared" si="1"/>
        <v>1.0368663594470047</v>
      </c>
      <c r="E66" s="9">
        <f t="shared" si="2"/>
        <v>277</v>
      </c>
      <c r="F66" s="134">
        <f t="shared" si="3"/>
        <v>5.3187403993855611</v>
      </c>
      <c r="G66" s="9">
        <f t="shared" si="4"/>
        <v>685</v>
      </c>
      <c r="H66" s="134">
        <f t="shared" si="5"/>
        <v>13.15284178187404</v>
      </c>
      <c r="I66" s="9">
        <f t="shared" si="6"/>
        <v>661</v>
      </c>
      <c r="J66" s="134">
        <f t="shared" si="7"/>
        <v>12.692012288786483</v>
      </c>
      <c r="K66" s="9">
        <f t="shared" si="8"/>
        <v>2757</v>
      </c>
      <c r="L66" s="134">
        <f t="shared" si="9"/>
        <v>52.937788018433181</v>
      </c>
      <c r="M66" s="9">
        <f t="shared" si="10"/>
        <v>569</v>
      </c>
      <c r="N66" s="134">
        <f t="shared" si="11"/>
        <v>10.925499231950845</v>
      </c>
      <c r="O66" s="9">
        <f t="shared" si="12"/>
        <v>205</v>
      </c>
      <c r="P66" s="134">
        <f t="shared" si="13"/>
        <v>3.936251920122888</v>
      </c>
      <c r="Q66" s="9">
        <f t="shared" si="14"/>
        <v>5208</v>
      </c>
      <c r="T66">
        <v>5208</v>
      </c>
      <c r="U66">
        <v>54</v>
      </c>
      <c r="V66">
        <v>52</v>
      </c>
      <c r="W66">
        <v>45</v>
      </c>
      <c r="X66">
        <v>57</v>
      </c>
      <c r="Y66">
        <v>59</v>
      </c>
      <c r="Z66">
        <v>64</v>
      </c>
      <c r="AA66">
        <v>67</v>
      </c>
      <c r="AB66">
        <v>76</v>
      </c>
      <c r="AC66">
        <v>69</v>
      </c>
      <c r="AD66">
        <v>76</v>
      </c>
      <c r="AE66">
        <v>62</v>
      </c>
      <c r="AF66">
        <v>63</v>
      </c>
      <c r="AG66">
        <v>66</v>
      </c>
      <c r="AH66">
        <v>79</v>
      </c>
      <c r="AI66">
        <v>61</v>
      </c>
      <c r="AJ66">
        <v>66</v>
      </c>
      <c r="AK66">
        <v>81</v>
      </c>
      <c r="AL66">
        <v>51</v>
      </c>
      <c r="AM66">
        <v>65</v>
      </c>
      <c r="AN66">
        <v>57</v>
      </c>
      <c r="AO66">
        <v>57</v>
      </c>
      <c r="AP66">
        <v>61</v>
      </c>
      <c r="AQ66">
        <v>69</v>
      </c>
      <c r="AR66">
        <v>64</v>
      </c>
      <c r="AS66">
        <v>70</v>
      </c>
      <c r="AT66">
        <v>86</v>
      </c>
      <c r="AU66">
        <v>78</v>
      </c>
      <c r="AV66">
        <v>67</v>
      </c>
      <c r="AW66">
        <v>68</v>
      </c>
      <c r="AX66">
        <v>78</v>
      </c>
      <c r="AY66">
        <v>83</v>
      </c>
      <c r="AZ66">
        <v>95</v>
      </c>
      <c r="BA66">
        <v>78</v>
      </c>
      <c r="BB66">
        <v>75</v>
      </c>
      <c r="BC66">
        <v>74</v>
      </c>
      <c r="BD66">
        <v>73</v>
      </c>
      <c r="BE66">
        <v>78</v>
      </c>
      <c r="BF66">
        <v>75</v>
      </c>
      <c r="BG66">
        <v>63</v>
      </c>
      <c r="BH66">
        <v>75</v>
      </c>
      <c r="BI66">
        <v>60</v>
      </c>
      <c r="BJ66">
        <v>64</v>
      </c>
      <c r="BK66">
        <v>79</v>
      </c>
      <c r="BL66">
        <v>65</v>
      </c>
      <c r="BM66">
        <v>65</v>
      </c>
      <c r="BN66">
        <v>60</v>
      </c>
      <c r="BO66">
        <v>56</v>
      </c>
      <c r="BP66">
        <v>69</v>
      </c>
      <c r="BQ66">
        <v>54</v>
      </c>
      <c r="BR66">
        <v>72</v>
      </c>
      <c r="BS66">
        <v>78</v>
      </c>
      <c r="BT66">
        <v>48</v>
      </c>
      <c r="BU66">
        <v>63</v>
      </c>
      <c r="BV66">
        <v>51</v>
      </c>
      <c r="BW66">
        <v>58</v>
      </c>
      <c r="BX66">
        <v>57</v>
      </c>
      <c r="BY66">
        <v>58</v>
      </c>
      <c r="BZ66">
        <v>69</v>
      </c>
      <c r="CA66">
        <v>73</v>
      </c>
      <c r="CB66">
        <v>66</v>
      </c>
      <c r="CC66">
        <v>67</v>
      </c>
      <c r="CD66">
        <v>55</v>
      </c>
      <c r="CE66">
        <v>62</v>
      </c>
      <c r="CF66">
        <v>63</v>
      </c>
      <c r="CG66">
        <v>57</v>
      </c>
      <c r="CH66">
        <v>71</v>
      </c>
      <c r="CI66">
        <v>57</v>
      </c>
      <c r="CJ66">
        <v>54</v>
      </c>
      <c r="CK66">
        <v>53</v>
      </c>
      <c r="CL66">
        <v>59</v>
      </c>
      <c r="CM66">
        <v>45</v>
      </c>
      <c r="CN66">
        <v>51</v>
      </c>
      <c r="CO66">
        <v>42</v>
      </c>
      <c r="CP66">
        <v>43</v>
      </c>
      <c r="CQ66">
        <v>40</v>
      </c>
      <c r="CR66">
        <v>40</v>
      </c>
      <c r="CS66">
        <v>33</v>
      </c>
      <c r="CT66">
        <v>41</v>
      </c>
      <c r="CU66">
        <v>33</v>
      </c>
      <c r="CV66">
        <v>35</v>
      </c>
      <c r="CW66">
        <v>32</v>
      </c>
      <c r="CX66">
        <v>31</v>
      </c>
      <c r="CY66">
        <v>32</v>
      </c>
      <c r="CZ66">
        <v>15</v>
      </c>
      <c r="DA66">
        <v>16</v>
      </c>
      <c r="DB66">
        <v>18</v>
      </c>
      <c r="DC66">
        <v>13</v>
      </c>
      <c r="DD66">
        <v>15</v>
      </c>
      <c r="DE66">
        <v>6</v>
      </c>
      <c r="DF66">
        <v>6</v>
      </c>
      <c r="DG66">
        <v>5</v>
      </c>
      <c r="DH66">
        <v>4</v>
      </c>
      <c r="DI66">
        <v>3</v>
      </c>
      <c r="DJ66">
        <v>4</v>
      </c>
      <c r="DK66">
        <v>0</v>
      </c>
      <c r="DL66">
        <v>0</v>
      </c>
      <c r="DM66">
        <v>4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</row>
    <row r="67" spans="1:130">
      <c r="A67" s="6">
        <v>7502</v>
      </c>
      <c r="B67" s="6" t="s">
        <v>150</v>
      </c>
      <c r="C67" s="8">
        <f t="shared" si="0"/>
        <v>7</v>
      </c>
      <c r="D67" s="133">
        <f t="shared" si="1"/>
        <v>1.059001512859304</v>
      </c>
      <c r="E67" s="8">
        <f t="shared" si="2"/>
        <v>44</v>
      </c>
      <c r="F67" s="133">
        <f t="shared" si="3"/>
        <v>6.6565809379727687</v>
      </c>
      <c r="G67" s="8">
        <f t="shared" si="4"/>
        <v>73</v>
      </c>
      <c r="H67" s="133">
        <f t="shared" si="5"/>
        <v>11.043872919818456</v>
      </c>
      <c r="I67" s="8">
        <f t="shared" si="6"/>
        <v>81</v>
      </c>
      <c r="J67" s="133">
        <f t="shared" si="7"/>
        <v>12.254160363086234</v>
      </c>
      <c r="K67" s="8">
        <f t="shared" si="8"/>
        <v>329</v>
      </c>
      <c r="L67" s="133">
        <f t="shared" si="9"/>
        <v>49.773071104387292</v>
      </c>
      <c r="M67" s="8">
        <f t="shared" si="10"/>
        <v>93</v>
      </c>
      <c r="N67" s="133">
        <f t="shared" si="11"/>
        <v>14.069591527987896</v>
      </c>
      <c r="O67" s="8">
        <f t="shared" si="12"/>
        <v>34</v>
      </c>
      <c r="P67" s="133">
        <f t="shared" si="13"/>
        <v>5.1437216338880489</v>
      </c>
      <c r="Q67" s="8">
        <f t="shared" si="14"/>
        <v>661</v>
      </c>
      <c r="T67">
        <v>661</v>
      </c>
      <c r="U67">
        <v>7</v>
      </c>
      <c r="V67">
        <v>9</v>
      </c>
      <c r="W67">
        <v>7</v>
      </c>
      <c r="X67">
        <v>6</v>
      </c>
      <c r="Y67">
        <v>9</v>
      </c>
      <c r="Z67">
        <v>13</v>
      </c>
      <c r="AA67">
        <v>6</v>
      </c>
      <c r="AB67">
        <v>0</v>
      </c>
      <c r="AC67">
        <v>10</v>
      </c>
      <c r="AD67">
        <v>8</v>
      </c>
      <c r="AE67">
        <v>9</v>
      </c>
      <c r="AF67">
        <v>13</v>
      </c>
      <c r="AG67">
        <v>4</v>
      </c>
      <c r="AH67">
        <v>6</v>
      </c>
      <c r="AI67">
        <v>6</v>
      </c>
      <c r="AJ67">
        <v>11</v>
      </c>
      <c r="AK67">
        <v>7</v>
      </c>
      <c r="AL67">
        <v>8</v>
      </c>
      <c r="AM67">
        <v>13</v>
      </c>
      <c r="AN67">
        <v>9</v>
      </c>
      <c r="AO67">
        <v>7</v>
      </c>
      <c r="AP67">
        <v>9</v>
      </c>
      <c r="AQ67">
        <v>10</v>
      </c>
      <c r="AR67">
        <v>2</v>
      </c>
      <c r="AS67">
        <v>9</v>
      </c>
      <c r="AT67">
        <v>7</v>
      </c>
      <c r="AU67">
        <v>10</v>
      </c>
      <c r="AV67">
        <v>15</v>
      </c>
      <c r="AW67">
        <v>6</v>
      </c>
      <c r="AX67">
        <v>10</v>
      </c>
      <c r="AY67">
        <v>7</v>
      </c>
      <c r="AZ67">
        <v>9</v>
      </c>
      <c r="BA67">
        <v>12</v>
      </c>
      <c r="BB67">
        <v>9</v>
      </c>
      <c r="BC67">
        <v>12</v>
      </c>
      <c r="BD67">
        <v>4</v>
      </c>
      <c r="BE67">
        <v>7</v>
      </c>
      <c r="BF67">
        <v>4</v>
      </c>
      <c r="BG67">
        <v>6</v>
      </c>
      <c r="BH67">
        <v>8</v>
      </c>
      <c r="BI67">
        <v>8</v>
      </c>
      <c r="BJ67">
        <v>3</v>
      </c>
      <c r="BK67">
        <v>8</v>
      </c>
      <c r="BL67">
        <v>4</v>
      </c>
      <c r="BM67">
        <v>12</v>
      </c>
      <c r="BN67">
        <v>6</v>
      </c>
      <c r="BO67">
        <v>10</v>
      </c>
      <c r="BP67">
        <v>4</v>
      </c>
      <c r="BQ67">
        <v>6</v>
      </c>
      <c r="BR67">
        <v>8</v>
      </c>
      <c r="BS67">
        <v>5</v>
      </c>
      <c r="BT67">
        <v>6</v>
      </c>
      <c r="BU67">
        <v>10</v>
      </c>
      <c r="BV67">
        <v>10</v>
      </c>
      <c r="BW67">
        <v>6</v>
      </c>
      <c r="BX67">
        <v>5</v>
      </c>
      <c r="BY67">
        <v>4</v>
      </c>
      <c r="BZ67">
        <v>10</v>
      </c>
      <c r="CA67">
        <v>9</v>
      </c>
      <c r="CB67">
        <v>10</v>
      </c>
      <c r="CC67">
        <v>11</v>
      </c>
      <c r="CD67">
        <v>5</v>
      </c>
      <c r="CE67">
        <v>8</v>
      </c>
      <c r="CF67">
        <v>14</v>
      </c>
      <c r="CG67">
        <v>8</v>
      </c>
      <c r="CH67">
        <v>8</v>
      </c>
      <c r="CI67">
        <v>12</v>
      </c>
      <c r="CJ67">
        <v>11</v>
      </c>
      <c r="CK67">
        <v>3</v>
      </c>
      <c r="CL67">
        <v>10</v>
      </c>
      <c r="CM67">
        <v>8</v>
      </c>
      <c r="CN67">
        <v>10</v>
      </c>
      <c r="CO67">
        <v>8</v>
      </c>
      <c r="CP67">
        <v>7</v>
      </c>
      <c r="CQ67">
        <v>9</v>
      </c>
      <c r="CR67">
        <v>7</v>
      </c>
      <c r="CS67">
        <v>8</v>
      </c>
      <c r="CT67">
        <v>2</v>
      </c>
      <c r="CU67">
        <v>2</v>
      </c>
      <c r="CV67">
        <v>8</v>
      </c>
      <c r="CW67">
        <v>3</v>
      </c>
      <c r="CX67">
        <v>5</v>
      </c>
      <c r="CY67">
        <v>3</v>
      </c>
      <c r="CZ67">
        <v>3</v>
      </c>
      <c r="DA67">
        <v>3</v>
      </c>
      <c r="DB67">
        <v>2</v>
      </c>
      <c r="DC67">
        <v>2</v>
      </c>
      <c r="DD67">
        <v>2</v>
      </c>
      <c r="DE67">
        <v>2</v>
      </c>
      <c r="DF67">
        <v>3</v>
      </c>
      <c r="DG67">
        <v>2</v>
      </c>
      <c r="DH67">
        <v>0</v>
      </c>
      <c r="DI67">
        <v>2</v>
      </c>
      <c r="DJ67">
        <v>1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</row>
    <row r="68" spans="1:130">
      <c r="A68">
        <v>7505</v>
      </c>
      <c r="B68" t="s">
        <v>151</v>
      </c>
      <c r="C68" s="9">
        <f t="shared" si="0"/>
        <v>0</v>
      </c>
      <c r="D68" s="134">
        <f t="shared" si="1"/>
        <v>0</v>
      </c>
      <c r="E68" s="9">
        <f t="shared" si="2"/>
        <v>0</v>
      </c>
      <c r="F68" s="134">
        <f t="shared" si="3"/>
        <v>0</v>
      </c>
      <c r="G68" s="9">
        <f t="shared" si="4"/>
        <v>2</v>
      </c>
      <c r="H68" s="134">
        <f t="shared" si="5"/>
        <v>2.083333333333333</v>
      </c>
      <c r="I68" s="9">
        <f t="shared" si="6"/>
        <v>9</v>
      </c>
      <c r="J68" s="134">
        <f t="shared" si="7"/>
        <v>9.375</v>
      </c>
      <c r="K68" s="9">
        <f t="shared" si="8"/>
        <v>70</v>
      </c>
      <c r="L68" s="134">
        <f t="shared" si="9"/>
        <v>72.916666666666657</v>
      </c>
      <c r="M68" s="9">
        <f t="shared" si="10"/>
        <v>14</v>
      </c>
      <c r="N68" s="134">
        <f t="shared" si="11"/>
        <v>14.583333333333334</v>
      </c>
      <c r="O68" s="9">
        <f t="shared" si="12"/>
        <v>1</v>
      </c>
      <c r="P68" s="134">
        <f t="shared" si="13"/>
        <v>1.0416666666666665</v>
      </c>
      <c r="Q68" s="9">
        <f t="shared" si="14"/>
        <v>96</v>
      </c>
      <c r="T68">
        <v>96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2</v>
      </c>
      <c r="AV68">
        <v>1</v>
      </c>
      <c r="AW68">
        <v>0</v>
      </c>
      <c r="AX68">
        <v>2</v>
      </c>
      <c r="AY68">
        <v>2</v>
      </c>
      <c r="AZ68">
        <v>3</v>
      </c>
      <c r="BA68">
        <v>4</v>
      </c>
      <c r="BB68">
        <v>1</v>
      </c>
      <c r="BC68">
        <v>2</v>
      </c>
      <c r="BD68">
        <v>2</v>
      </c>
      <c r="BE68">
        <v>0</v>
      </c>
      <c r="BF68">
        <v>0</v>
      </c>
      <c r="BG68">
        <v>2</v>
      </c>
      <c r="BH68">
        <v>4</v>
      </c>
      <c r="BI68">
        <v>1</v>
      </c>
      <c r="BJ68">
        <v>0</v>
      </c>
      <c r="BK68">
        <v>1</v>
      </c>
      <c r="BL68">
        <v>1</v>
      </c>
      <c r="BM68">
        <v>1</v>
      </c>
      <c r="BN68">
        <v>1</v>
      </c>
      <c r="BO68">
        <v>3</v>
      </c>
      <c r="BP68">
        <v>1</v>
      </c>
      <c r="BQ68">
        <v>2</v>
      </c>
      <c r="BR68">
        <v>2</v>
      </c>
      <c r="BS68">
        <v>1</v>
      </c>
      <c r="BT68">
        <v>3</v>
      </c>
      <c r="BU68">
        <v>1</v>
      </c>
      <c r="BV68">
        <v>3</v>
      </c>
      <c r="BW68">
        <v>0</v>
      </c>
      <c r="BX68">
        <v>2</v>
      </c>
      <c r="BY68">
        <v>2</v>
      </c>
      <c r="BZ68">
        <v>1</v>
      </c>
      <c r="CA68">
        <v>3</v>
      </c>
      <c r="CB68">
        <v>5</v>
      </c>
      <c r="CC68">
        <v>2</v>
      </c>
      <c r="CD68">
        <v>2</v>
      </c>
      <c r="CE68">
        <v>1</v>
      </c>
      <c r="CF68">
        <v>2</v>
      </c>
      <c r="CG68">
        <v>2</v>
      </c>
      <c r="CH68">
        <v>1</v>
      </c>
      <c r="CI68">
        <v>1</v>
      </c>
      <c r="CJ68">
        <v>1</v>
      </c>
      <c r="CK68">
        <v>2</v>
      </c>
      <c r="CL68">
        <v>3</v>
      </c>
      <c r="CM68">
        <v>1</v>
      </c>
      <c r="CN68">
        <v>2</v>
      </c>
      <c r="CO68">
        <v>1</v>
      </c>
      <c r="CP68">
        <v>1</v>
      </c>
      <c r="CQ68">
        <v>1</v>
      </c>
      <c r="CR68">
        <v>1</v>
      </c>
      <c r="CS68">
        <v>0</v>
      </c>
      <c r="CT68">
        <v>0</v>
      </c>
      <c r="CU68">
        <v>0</v>
      </c>
      <c r="CV68">
        <v>1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</row>
    <row r="69" spans="1:130" s="19" customFormat="1">
      <c r="C69" s="14">
        <f>SUM(C65:C68)</f>
        <v>113</v>
      </c>
      <c r="D69" s="135">
        <f t="shared" si="1"/>
        <v>1.0065021822392446</v>
      </c>
      <c r="E69" s="14">
        <f t="shared" ref="E69:Q69" si="21">SUM(E65:E68)</f>
        <v>612</v>
      </c>
      <c r="F69" s="135">
        <f t="shared" si="3"/>
        <v>5.4511445622160863</v>
      </c>
      <c r="G69" s="14">
        <f t="shared" si="21"/>
        <v>1470</v>
      </c>
      <c r="H69" s="135">
        <f t="shared" si="5"/>
        <v>13.093435468068051</v>
      </c>
      <c r="I69" s="14">
        <f t="shared" si="21"/>
        <v>1441</v>
      </c>
      <c r="J69" s="135">
        <f t="shared" si="7"/>
        <v>12.835129598289837</v>
      </c>
      <c r="K69" s="14">
        <f t="shared" si="21"/>
        <v>6006</v>
      </c>
      <c r="L69" s="135">
        <f t="shared" si="9"/>
        <v>53.496036340963748</v>
      </c>
      <c r="M69" s="14">
        <f t="shared" si="21"/>
        <v>1186</v>
      </c>
      <c r="N69" s="135">
        <f t="shared" si="11"/>
        <v>10.563819364033135</v>
      </c>
      <c r="O69" s="14">
        <f t="shared" si="21"/>
        <v>399</v>
      </c>
      <c r="P69" s="135">
        <f t="shared" si="13"/>
        <v>3.5539324841898994</v>
      </c>
      <c r="Q69" s="14">
        <f t="shared" si="21"/>
        <v>11227</v>
      </c>
    </row>
    <row r="70" spans="1:130">
      <c r="C70" s="9"/>
      <c r="D70" s="134"/>
      <c r="E70" s="9"/>
      <c r="F70" s="134"/>
      <c r="G70" s="9"/>
      <c r="H70" s="134"/>
      <c r="I70" s="9"/>
      <c r="J70" s="134"/>
      <c r="K70" s="9"/>
      <c r="L70" s="134"/>
      <c r="M70" s="9"/>
      <c r="N70" s="134"/>
      <c r="O70" s="9"/>
      <c r="P70" s="134"/>
      <c r="Q70" s="9"/>
    </row>
    <row r="71" spans="1:130">
      <c r="A71" s="6">
        <v>8000</v>
      </c>
      <c r="B71" s="6" t="s">
        <v>152</v>
      </c>
      <c r="C71" s="8">
        <f t="shared" si="0"/>
        <v>63</v>
      </c>
      <c r="D71" s="133">
        <f t="shared" si="1"/>
        <v>1.392880831306655</v>
      </c>
      <c r="E71" s="8">
        <f t="shared" si="2"/>
        <v>243</v>
      </c>
      <c r="F71" s="133">
        <f t="shared" si="3"/>
        <v>5.3725403493256687</v>
      </c>
      <c r="G71" s="8">
        <f t="shared" si="4"/>
        <v>556</v>
      </c>
      <c r="H71" s="133">
        <f t="shared" si="5"/>
        <v>12.292726066769843</v>
      </c>
      <c r="I71" s="8">
        <f t="shared" si="6"/>
        <v>585</v>
      </c>
      <c r="J71" s="133">
        <f t="shared" si="7"/>
        <v>12.933893433561794</v>
      </c>
      <c r="K71" s="8">
        <f t="shared" si="8"/>
        <v>2374</v>
      </c>
      <c r="L71" s="133">
        <f t="shared" si="9"/>
        <v>52.487287198761877</v>
      </c>
      <c r="M71" s="8">
        <f t="shared" si="10"/>
        <v>505</v>
      </c>
      <c r="N71" s="133">
        <f t="shared" si="11"/>
        <v>11.16515586999779</v>
      </c>
      <c r="O71" s="8">
        <f t="shared" si="12"/>
        <v>197</v>
      </c>
      <c r="P71" s="133">
        <f t="shared" si="13"/>
        <v>4.3555162502763656</v>
      </c>
      <c r="Q71" s="8">
        <f t="shared" si="14"/>
        <v>4523</v>
      </c>
      <c r="T71">
        <v>4523</v>
      </c>
      <c r="U71">
        <v>63</v>
      </c>
      <c r="V71">
        <v>61</v>
      </c>
      <c r="W71">
        <v>52</v>
      </c>
      <c r="X71">
        <v>38</v>
      </c>
      <c r="Y71">
        <v>43</v>
      </c>
      <c r="Z71">
        <v>49</v>
      </c>
      <c r="AA71">
        <v>50</v>
      </c>
      <c r="AB71">
        <v>50</v>
      </c>
      <c r="AC71">
        <v>63</v>
      </c>
      <c r="AD71">
        <v>65</v>
      </c>
      <c r="AE71">
        <v>52</v>
      </c>
      <c r="AF71">
        <v>57</v>
      </c>
      <c r="AG71">
        <v>53</v>
      </c>
      <c r="AH71">
        <v>53</v>
      </c>
      <c r="AI71">
        <v>63</v>
      </c>
      <c r="AJ71">
        <v>50</v>
      </c>
      <c r="AK71">
        <v>46</v>
      </c>
      <c r="AL71">
        <v>40</v>
      </c>
      <c r="AM71">
        <v>57</v>
      </c>
      <c r="AN71">
        <v>55</v>
      </c>
      <c r="AO71">
        <v>60</v>
      </c>
      <c r="AP71">
        <v>56</v>
      </c>
      <c r="AQ71">
        <v>59</v>
      </c>
      <c r="AR71">
        <v>70</v>
      </c>
      <c r="AS71">
        <v>67</v>
      </c>
      <c r="AT71">
        <v>75</v>
      </c>
      <c r="AU71">
        <v>81</v>
      </c>
      <c r="AV71">
        <v>65</v>
      </c>
      <c r="AW71">
        <v>70</v>
      </c>
      <c r="AX71">
        <v>80</v>
      </c>
      <c r="AY71">
        <v>90</v>
      </c>
      <c r="AZ71">
        <v>64</v>
      </c>
      <c r="BA71">
        <v>72</v>
      </c>
      <c r="BB71">
        <v>61</v>
      </c>
      <c r="BC71">
        <v>50</v>
      </c>
      <c r="BD71">
        <v>62</v>
      </c>
      <c r="BE71">
        <v>58</v>
      </c>
      <c r="BF71">
        <v>51</v>
      </c>
      <c r="BG71">
        <v>56</v>
      </c>
      <c r="BH71">
        <v>61</v>
      </c>
      <c r="BI71">
        <v>48</v>
      </c>
      <c r="BJ71">
        <v>54</v>
      </c>
      <c r="BK71">
        <v>57</v>
      </c>
      <c r="BL71">
        <v>57</v>
      </c>
      <c r="BM71">
        <v>37</v>
      </c>
      <c r="BN71">
        <v>44</v>
      </c>
      <c r="BO71">
        <v>68</v>
      </c>
      <c r="BP71">
        <v>46</v>
      </c>
      <c r="BQ71">
        <v>53</v>
      </c>
      <c r="BR71">
        <v>57</v>
      </c>
      <c r="BS71">
        <v>61</v>
      </c>
      <c r="BT71">
        <v>45</v>
      </c>
      <c r="BU71">
        <v>42</v>
      </c>
      <c r="BV71">
        <v>42</v>
      </c>
      <c r="BW71">
        <v>53</v>
      </c>
      <c r="BX71">
        <v>53</v>
      </c>
      <c r="BY71">
        <v>60</v>
      </c>
      <c r="BZ71">
        <v>59</v>
      </c>
      <c r="CA71">
        <v>46</v>
      </c>
      <c r="CB71">
        <v>56</v>
      </c>
      <c r="CC71">
        <v>63</v>
      </c>
      <c r="CD71">
        <v>63</v>
      </c>
      <c r="CE71">
        <v>71</v>
      </c>
      <c r="CF71">
        <v>63</v>
      </c>
      <c r="CG71">
        <v>54</v>
      </c>
      <c r="CH71">
        <v>44</v>
      </c>
      <c r="CI71">
        <v>57</v>
      </c>
      <c r="CJ71">
        <v>45</v>
      </c>
      <c r="CK71">
        <v>45</v>
      </c>
      <c r="CL71">
        <v>49</v>
      </c>
      <c r="CM71">
        <v>43</v>
      </c>
      <c r="CN71">
        <v>43</v>
      </c>
      <c r="CO71">
        <v>41</v>
      </c>
      <c r="CP71">
        <v>38</v>
      </c>
      <c r="CQ71">
        <v>39</v>
      </c>
      <c r="CR71">
        <v>31</v>
      </c>
      <c r="CS71">
        <v>33</v>
      </c>
      <c r="CT71">
        <v>28</v>
      </c>
      <c r="CU71">
        <v>35</v>
      </c>
      <c r="CV71">
        <v>35</v>
      </c>
      <c r="CW71">
        <v>31</v>
      </c>
      <c r="CX71">
        <v>27</v>
      </c>
      <c r="CY71">
        <v>18</v>
      </c>
      <c r="CZ71">
        <v>19</v>
      </c>
      <c r="DA71">
        <v>21</v>
      </c>
      <c r="DB71">
        <v>8</v>
      </c>
      <c r="DC71">
        <v>9</v>
      </c>
      <c r="DD71">
        <v>10</v>
      </c>
      <c r="DE71">
        <v>10</v>
      </c>
      <c r="DF71">
        <v>8</v>
      </c>
      <c r="DG71">
        <v>6</v>
      </c>
      <c r="DH71">
        <v>10</v>
      </c>
      <c r="DI71">
        <v>4</v>
      </c>
      <c r="DJ71">
        <v>4</v>
      </c>
      <c r="DK71">
        <v>5</v>
      </c>
      <c r="DL71">
        <v>2</v>
      </c>
      <c r="DM71">
        <v>2</v>
      </c>
      <c r="DN71">
        <v>1</v>
      </c>
      <c r="DO71">
        <v>2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</row>
    <row r="72" spans="1:130">
      <c r="A72">
        <v>8200</v>
      </c>
      <c r="B72" t="s">
        <v>153</v>
      </c>
      <c r="C72" s="9">
        <f t="shared" si="0"/>
        <v>128</v>
      </c>
      <c r="D72" s="134">
        <f t="shared" si="1"/>
        <v>1.1388913604413204</v>
      </c>
      <c r="E72" s="9">
        <f t="shared" si="2"/>
        <v>741</v>
      </c>
      <c r="F72" s="134">
        <f t="shared" si="3"/>
        <v>6.5931132663048313</v>
      </c>
      <c r="G72" s="9">
        <f t="shared" si="4"/>
        <v>1569</v>
      </c>
      <c r="H72" s="134">
        <f t="shared" si="5"/>
        <v>13.960316754159624</v>
      </c>
      <c r="I72" s="9">
        <f t="shared" si="6"/>
        <v>1491</v>
      </c>
      <c r="J72" s="134">
        <f t="shared" si="7"/>
        <v>13.266304831390693</v>
      </c>
      <c r="K72" s="9">
        <f t="shared" si="8"/>
        <v>5644</v>
      </c>
      <c r="L72" s="134">
        <f t="shared" si="9"/>
        <v>50.217990924459478</v>
      </c>
      <c r="M72" s="9">
        <f t="shared" si="10"/>
        <v>1281</v>
      </c>
      <c r="N72" s="134">
        <f t="shared" si="11"/>
        <v>11.397811193166651</v>
      </c>
      <c r="O72" s="9">
        <f t="shared" si="12"/>
        <v>385</v>
      </c>
      <c r="P72" s="134">
        <f t="shared" si="13"/>
        <v>3.4255716700774088</v>
      </c>
      <c r="Q72" s="9">
        <f t="shared" si="14"/>
        <v>11239</v>
      </c>
      <c r="T72">
        <v>11239</v>
      </c>
      <c r="U72">
        <v>128</v>
      </c>
      <c r="V72">
        <v>160</v>
      </c>
      <c r="W72">
        <v>147</v>
      </c>
      <c r="X72">
        <v>149</v>
      </c>
      <c r="Y72">
        <v>131</v>
      </c>
      <c r="Z72">
        <v>154</v>
      </c>
      <c r="AA72">
        <v>129</v>
      </c>
      <c r="AB72">
        <v>164</v>
      </c>
      <c r="AC72">
        <v>131</v>
      </c>
      <c r="AD72">
        <v>131</v>
      </c>
      <c r="AE72">
        <v>160</v>
      </c>
      <c r="AF72">
        <v>187</v>
      </c>
      <c r="AG72">
        <v>145</v>
      </c>
      <c r="AH72">
        <v>173</v>
      </c>
      <c r="AI72">
        <v>191</v>
      </c>
      <c r="AJ72">
        <v>158</v>
      </c>
      <c r="AK72">
        <v>183</v>
      </c>
      <c r="AL72">
        <v>166</v>
      </c>
      <c r="AM72">
        <v>142</v>
      </c>
      <c r="AN72">
        <v>161</v>
      </c>
      <c r="AO72">
        <v>130</v>
      </c>
      <c r="AP72">
        <v>133</v>
      </c>
      <c r="AQ72">
        <v>135</v>
      </c>
      <c r="AR72">
        <v>112</v>
      </c>
      <c r="AS72">
        <v>165</v>
      </c>
      <c r="AT72">
        <v>164</v>
      </c>
      <c r="AU72">
        <v>160</v>
      </c>
      <c r="AV72">
        <v>156</v>
      </c>
      <c r="AW72">
        <v>144</v>
      </c>
      <c r="AX72">
        <v>151</v>
      </c>
      <c r="AY72">
        <v>158</v>
      </c>
      <c r="AZ72">
        <v>156</v>
      </c>
      <c r="BA72">
        <v>161</v>
      </c>
      <c r="BB72">
        <v>176</v>
      </c>
      <c r="BC72">
        <v>162</v>
      </c>
      <c r="BD72">
        <v>141</v>
      </c>
      <c r="BE72">
        <v>140</v>
      </c>
      <c r="BF72">
        <v>171</v>
      </c>
      <c r="BG72">
        <v>162</v>
      </c>
      <c r="BH72">
        <v>133</v>
      </c>
      <c r="BI72">
        <v>155</v>
      </c>
      <c r="BJ72">
        <v>155</v>
      </c>
      <c r="BK72">
        <v>136</v>
      </c>
      <c r="BL72">
        <v>148</v>
      </c>
      <c r="BM72">
        <v>127</v>
      </c>
      <c r="BN72">
        <v>130</v>
      </c>
      <c r="BO72">
        <v>136</v>
      </c>
      <c r="BP72">
        <v>145</v>
      </c>
      <c r="BQ72">
        <v>132</v>
      </c>
      <c r="BR72">
        <v>130</v>
      </c>
      <c r="BS72">
        <v>154</v>
      </c>
      <c r="BT72">
        <v>125</v>
      </c>
      <c r="BU72">
        <v>139</v>
      </c>
      <c r="BV72">
        <v>110</v>
      </c>
      <c r="BW72">
        <v>124</v>
      </c>
      <c r="BX72">
        <v>126</v>
      </c>
      <c r="BY72">
        <v>124</v>
      </c>
      <c r="BZ72">
        <v>142</v>
      </c>
      <c r="CA72">
        <v>131</v>
      </c>
      <c r="CB72">
        <v>131</v>
      </c>
      <c r="CC72">
        <v>126</v>
      </c>
      <c r="CD72">
        <v>109</v>
      </c>
      <c r="CE72">
        <v>114</v>
      </c>
      <c r="CF72">
        <v>108</v>
      </c>
      <c r="CG72">
        <v>105</v>
      </c>
      <c r="CH72">
        <v>101</v>
      </c>
      <c r="CI72">
        <v>110</v>
      </c>
      <c r="CJ72">
        <v>118</v>
      </c>
      <c r="CK72">
        <v>131</v>
      </c>
      <c r="CL72">
        <v>114</v>
      </c>
      <c r="CM72">
        <v>118</v>
      </c>
      <c r="CN72">
        <v>106</v>
      </c>
      <c r="CO72">
        <v>116</v>
      </c>
      <c r="CP72">
        <v>114</v>
      </c>
      <c r="CQ72">
        <v>98</v>
      </c>
      <c r="CR72">
        <v>65</v>
      </c>
      <c r="CS72">
        <v>84</v>
      </c>
      <c r="CT72">
        <v>63</v>
      </c>
      <c r="CU72">
        <v>87</v>
      </c>
      <c r="CV72">
        <v>67</v>
      </c>
      <c r="CW72">
        <v>51</v>
      </c>
      <c r="CX72">
        <v>49</v>
      </c>
      <c r="CY72">
        <v>38</v>
      </c>
      <c r="CZ72">
        <v>34</v>
      </c>
      <c r="DA72">
        <v>26</v>
      </c>
      <c r="DB72">
        <v>28</v>
      </c>
      <c r="DC72">
        <v>34</v>
      </c>
      <c r="DD72">
        <v>17</v>
      </c>
      <c r="DE72">
        <v>21</v>
      </c>
      <c r="DF72">
        <v>25</v>
      </c>
      <c r="DG72">
        <v>18</v>
      </c>
      <c r="DH72">
        <v>17</v>
      </c>
      <c r="DI72">
        <v>6</v>
      </c>
      <c r="DJ72">
        <v>5</v>
      </c>
      <c r="DK72">
        <v>2</v>
      </c>
      <c r="DL72">
        <v>5</v>
      </c>
      <c r="DM72">
        <v>3</v>
      </c>
      <c r="DN72">
        <v>2</v>
      </c>
      <c r="DO72">
        <v>1</v>
      </c>
      <c r="DP72">
        <v>1</v>
      </c>
      <c r="DQ72">
        <v>2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</row>
    <row r="73" spans="1:130">
      <c r="A73" s="6">
        <v>8401</v>
      </c>
      <c r="B73" s="6" t="s">
        <v>154</v>
      </c>
      <c r="C73" s="8">
        <f t="shared" si="0"/>
        <v>25</v>
      </c>
      <c r="D73" s="133">
        <f t="shared" ref="D73:D88" si="22">(C73/Q73)*100</f>
        <v>0.98154691794267757</v>
      </c>
      <c r="E73" s="8">
        <f t="shared" si="2"/>
        <v>131</v>
      </c>
      <c r="F73" s="133">
        <f t="shared" ref="F73:F88" si="23">(E73/Q73)*100</f>
        <v>5.1433058500196314</v>
      </c>
      <c r="G73" s="8">
        <f t="shared" si="4"/>
        <v>245</v>
      </c>
      <c r="H73" s="133">
        <f t="shared" ref="H73:H88" si="24">(G73/Q73)*100</f>
        <v>9.6191597958382413</v>
      </c>
      <c r="I73" s="8">
        <f t="shared" si="6"/>
        <v>403</v>
      </c>
      <c r="J73" s="133">
        <f t="shared" ref="J73:J88" si="25">(I73/Q73)*100</f>
        <v>15.822536317235963</v>
      </c>
      <c r="K73" s="8">
        <f t="shared" si="8"/>
        <v>1410</v>
      </c>
      <c r="L73" s="133">
        <f t="shared" ref="L73:L88" si="26">(K73/Q73)*100</f>
        <v>55.359246171967023</v>
      </c>
      <c r="M73" s="8">
        <f t="shared" si="10"/>
        <v>263</v>
      </c>
      <c r="N73" s="133">
        <f t="shared" ref="N73:N88" si="27">(M73/Q73)*100</f>
        <v>10.325873576756969</v>
      </c>
      <c r="O73" s="8">
        <f t="shared" si="12"/>
        <v>70</v>
      </c>
      <c r="P73" s="133">
        <f t="shared" ref="P73:P88" si="28">(O73/Q73)*100</f>
        <v>2.7483313702394976</v>
      </c>
      <c r="Q73" s="8">
        <f t="shared" si="14"/>
        <v>2547</v>
      </c>
      <c r="T73">
        <v>2547</v>
      </c>
      <c r="U73">
        <v>25</v>
      </c>
      <c r="V73">
        <v>28</v>
      </c>
      <c r="W73">
        <v>24</v>
      </c>
      <c r="X73">
        <v>29</v>
      </c>
      <c r="Y73">
        <v>30</v>
      </c>
      <c r="Z73">
        <v>20</v>
      </c>
      <c r="AA73">
        <v>27</v>
      </c>
      <c r="AB73">
        <v>17</v>
      </c>
      <c r="AC73">
        <v>33</v>
      </c>
      <c r="AD73">
        <v>32</v>
      </c>
      <c r="AE73">
        <v>22</v>
      </c>
      <c r="AF73">
        <v>23</v>
      </c>
      <c r="AG73">
        <v>21</v>
      </c>
      <c r="AH73">
        <v>20</v>
      </c>
      <c r="AI73">
        <v>26</v>
      </c>
      <c r="AJ73">
        <v>24</v>
      </c>
      <c r="AK73">
        <v>36</v>
      </c>
      <c r="AL73">
        <v>21</v>
      </c>
      <c r="AM73">
        <v>24</v>
      </c>
      <c r="AN73">
        <v>24</v>
      </c>
      <c r="AO73">
        <v>36</v>
      </c>
      <c r="AP73">
        <v>38</v>
      </c>
      <c r="AQ73">
        <v>48</v>
      </c>
      <c r="AR73">
        <v>46</v>
      </c>
      <c r="AS73">
        <v>60</v>
      </c>
      <c r="AT73">
        <v>70</v>
      </c>
      <c r="AU73">
        <v>69</v>
      </c>
      <c r="AV73">
        <v>69</v>
      </c>
      <c r="AW73">
        <v>50</v>
      </c>
      <c r="AX73">
        <v>62</v>
      </c>
      <c r="AY73">
        <v>41</v>
      </c>
      <c r="AZ73">
        <v>64</v>
      </c>
      <c r="BA73">
        <v>55</v>
      </c>
      <c r="BB73">
        <v>51</v>
      </c>
      <c r="BC73">
        <v>46</v>
      </c>
      <c r="BD73">
        <v>35</v>
      </c>
      <c r="BE73">
        <v>39</v>
      </c>
      <c r="BF73">
        <v>34</v>
      </c>
      <c r="BG73">
        <v>32</v>
      </c>
      <c r="BH73">
        <v>36</v>
      </c>
      <c r="BI73">
        <v>36</v>
      </c>
      <c r="BJ73">
        <v>29</v>
      </c>
      <c r="BK73">
        <v>28</v>
      </c>
      <c r="BL73">
        <v>29</v>
      </c>
      <c r="BM73">
        <v>21</v>
      </c>
      <c r="BN73">
        <v>26</v>
      </c>
      <c r="BO73">
        <v>25</v>
      </c>
      <c r="BP73">
        <v>27</v>
      </c>
      <c r="BQ73">
        <v>35</v>
      </c>
      <c r="BR73">
        <v>21</v>
      </c>
      <c r="BS73">
        <v>33</v>
      </c>
      <c r="BT73">
        <v>29</v>
      </c>
      <c r="BU73">
        <v>24</v>
      </c>
      <c r="BV73">
        <v>38</v>
      </c>
      <c r="BW73">
        <v>20</v>
      </c>
      <c r="BX73">
        <v>34</v>
      </c>
      <c r="BY73">
        <v>32</v>
      </c>
      <c r="BZ73">
        <v>29</v>
      </c>
      <c r="CA73">
        <v>21</v>
      </c>
      <c r="CB73">
        <v>31</v>
      </c>
      <c r="CC73">
        <v>24</v>
      </c>
      <c r="CD73">
        <v>22</v>
      </c>
      <c r="CE73">
        <v>21</v>
      </c>
      <c r="CF73">
        <v>28</v>
      </c>
      <c r="CG73">
        <v>23</v>
      </c>
      <c r="CH73">
        <v>16</v>
      </c>
      <c r="CI73">
        <v>25</v>
      </c>
      <c r="CJ73">
        <v>24</v>
      </c>
      <c r="CK73">
        <v>26</v>
      </c>
      <c r="CL73">
        <v>31</v>
      </c>
      <c r="CM73">
        <v>28</v>
      </c>
      <c r="CN73">
        <v>21</v>
      </c>
      <c r="CO73">
        <v>23</v>
      </c>
      <c r="CP73">
        <v>22</v>
      </c>
      <c r="CQ73">
        <v>20</v>
      </c>
      <c r="CR73">
        <v>11</v>
      </c>
      <c r="CS73">
        <v>13</v>
      </c>
      <c r="CT73">
        <v>15</v>
      </c>
      <c r="CU73">
        <v>13</v>
      </c>
      <c r="CV73">
        <v>16</v>
      </c>
      <c r="CW73">
        <v>10</v>
      </c>
      <c r="CX73">
        <v>2</v>
      </c>
      <c r="CY73">
        <v>6</v>
      </c>
      <c r="CZ73">
        <v>4</v>
      </c>
      <c r="DA73">
        <v>7</v>
      </c>
      <c r="DB73">
        <v>8</v>
      </c>
      <c r="DC73">
        <v>6</v>
      </c>
      <c r="DD73">
        <v>6</v>
      </c>
      <c r="DE73">
        <v>4</v>
      </c>
      <c r="DF73">
        <v>3</v>
      </c>
      <c r="DG73">
        <v>2</v>
      </c>
      <c r="DH73">
        <v>1</v>
      </c>
      <c r="DI73">
        <v>4</v>
      </c>
      <c r="DJ73">
        <v>1</v>
      </c>
      <c r="DK73">
        <v>0</v>
      </c>
      <c r="DL73">
        <v>3</v>
      </c>
      <c r="DM73">
        <v>0</v>
      </c>
      <c r="DN73">
        <v>0</v>
      </c>
      <c r="DO73">
        <v>1</v>
      </c>
      <c r="DP73">
        <v>2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</row>
    <row r="74" spans="1:130">
      <c r="A74">
        <v>8508</v>
      </c>
      <c r="B74" t="s">
        <v>155</v>
      </c>
      <c r="C74" s="9">
        <f t="shared" si="0"/>
        <v>7</v>
      </c>
      <c r="D74" s="134">
        <f t="shared" si="22"/>
        <v>0.79817559863169896</v>
      </c>
      <c r="E74" s="9">
        <f t="shared" si="2"/>
        <v>40</v>
      </c>
      <c r="F74" s="134">
        <f t="shared" si="23"/>
        <v>4.5610034207525656</v>
      </c>
      <c r="G74" s="9">
        <f t="shared" si="4"/>
        <v>49</v>
      </c>
      <c r="H74" s="134">
        <f t="shared" si="24"/>
        <v>5.5872291904218923</v>
      </c>
      <c r="I74" s="9">
        <f t="shared" si="6"/>
        <v>147</v>
      </c>
      <c r="J74" s="134">
        <f t="shared" si="25"/>
        <v>16.761687571265679</v>
      </c>
      <c r="K74" s="9">
        <f t="shared" si="8"/>
        <v>549</v>
      </c>
      <c r="L74" s="134">
        <f t="shared" si="26"/>
        <v>62.599771949828963</v>
      </c>
      <c r="M74" s="9">
        <f t="shared" si="10"/>
        <v>58</v>
      </c>
      <c r="N74" s="134">
        <f t="shared" si="27"/>
        <v>6.6134549600912198</v>
      </c>
      <c r="O74" s="9">
        <f t="shared" si="12"/>
        <v>27</v>
      </c>
      <c r="P74" s="134">
        <f t="shared" si="28"/>
        <v>3.0786773090079818</v>
      </c>
      <c r="Q74" s="9">
        <f t="shared" si="14"/>
        <v>877</v>
      </c>
      <c r="T74">
        <v>877</v>
      </c>
      <c r="U74">
        <v>7</v>
      </c>
      <c r="V74">
        <v>8</v>
      </c>
      <c r="W74">
        <v>12</v>
      </c>
      <c r="X74">
        <v>7</v>
      </c>
      <c r="Y74">
        <v>6</v>
      </c>
      <c r="Z74">
        <v>7</v>
      </c>
      <c r="AA74">
        <v>1</v>
      </c>
      <c r="AB74">
        <v>4</v>
      </c>
      <c r="AC74">
        <v>10</v>
      </c>
      <c r="AD74">
        <v>8</v>
      </c>
      <c r="AE74">
        <v>3</v>
      </c>
      <c r="AF74">
        <v>6</v>
      </c>
      <c r="AG74">
        <v>3</v>
      </c>
      <c r="AH74">
        <v>5</v>
      </c>
      <c r="AI74">
        <v>3</v>
      </c>
      <c r="AJ74">
        <v>6</v>
      </c>
      <c r="AK74">
        <v>4</v>
      </c>
      <c r="AL74">
        <v>7</v>
      </c>
      <c r="AM74">
        <v>6</v>
      </c>
      <c r="AN74">
        <v>7</v>
      </c>
      <c r="AO74">
        <v>20</v>
      </c>
      <c r="AP74">
        <v>27</v>
      </c>
      <c r="AQ74">
        <v>20</v>
      </c>
      <c r="AR74">
        <v>13</v>
      </c>
      <c r="AS74">
        <v>20</v>
      </c>
      <c r="AT74">
        <v>23</v>
      </c>
      <c r="AU74">
        <v>30</v>
      </c>
      <c r="AV74">
        <v>28</v>
      </c>
      <c r="AW74">
        <v>26</v>
      </c>
      <c r="AX74">
        <v>34</v>
      </c>
      <c r="AY74">
        <v>31</v>
      </c>
      <c r="AZ74">
        <v>34</v>
      </c>
      <c r="BA74">
        <v>37</v>
      </c>
      <c r="BB74">
        <v>28</v>
      </c>
      <c r="BC74">
        <v>21</v>
      </c>
      <c r="BD74">
        <v>27</v>
      </c>
      <c r="BE74">
        <v>22</v>
      </c>
      <c r="BF74">
        <v>15</v>
      </c>
      <c r="BG74">
        <v>13</v>
      </c>
      <c r="BH74">
        <v>13</v>
      </c>
      <c r="BI74">
        <v>15</v>
      </c>
      <c r="BJ74">
        <v>19</v>
      </c>
      <c r="BK74">
        <v>9</v>
      </c>
      <c r="BL74">
        <v>13</v>
      </c>
      <c r="BM74">
        <v>8</v>
      </c>
      <c r="BN74">
        <v>11</v>
      </c>
      <c r="BO74">
        <v>6</v>
      </c>
      <c r="BP74">
        <v>9</v>
      </c>
      <c r="BQ74">
        <v>4</v>
      </c>
      <c r="BR74">
        <v>5</v>
      </c>
      <c r="BS74">
        <v>4</v>
      </c>
      <c r="BT74">
        <v>8</v>
      </c>
      <c r="BU74">
        <v>3</v>
      </c>
      <c r="BV74">
        <v>4</v>
      </c>
      <c r="BW74">
        <v>7</v>
      </c>
      <c r="BX74">
        <v>5</v>
      </c>
      <c r="BY74">
        <v>3</v>
      </c>
      <c r="BZ74">
        <v>6</v>
      </c>
      <c r="CA74">
        <v>0</v>
      </c>
      <c r="CB74">
        <v>5</v>
      </c>
      <c r="CC74">
        <v>7</v>
      </c>
      <c r="CD74">
        <v>1</v>
      </c>
      <c r="CE74">
        <v>11</v>
      </c>
      <c r="CF74">
        <v>5</v>
      </c>
      <c r="CG74">
        <v>7</v>
      </c>
      <c r="CH74">
        <v>11</v>
      </c>
      <c r="CI74">
        <v>4</v>
      </c>
      <c r="CJ74">
        <v>4</v>
      </c>
      <c r="CK74">
        <v>3</v>
      </c>
      <c r="CL74">
        <v>6</v>
      </c>
      <c r="CM74">
        <v>5</v>
      </c>
      <c r="CN74">
        <v>2</v>
      </c>
      <c r="CO74">
        <v>8</v>
      </c>
      <c r="CP74">
        <v>3</v>
      </c>
      <c r="CQ74">
        <v>5</v>
      </c>
      <c r="CR74">
        <v>6</v>
      </c>
      <c r="CS74">
        <v>6</v>
      </c>
      <c r="CT74">
        <v>2</v>
      </c>
      <c r="CU74">
        <v>3</v>
      </c>
      <c r="CV74">
        <v>5</v>
      </c>
      <c r="CW74">
        <v>1</v>
      </c>
      <c r="CX74">
        <v>3</v>
      </c>
      <c r="CY74">
        <v>6</v>
      </c>
      <c r="CZ74">
        <v>1</v>
      </c>
      <c r="DA74">
        <v>2</v>
      </c>
      <c r="DB74">
        <v>3</v>
      </c>
      <c r="DC74">
        <v>2</v>
      </c>
      <c r="DD74">
        <v>2</v>
      </c>
      <c r="DE74">
        <v>3</v>
      </c>
      <c r="DF74">
        <v>1</v>
      </c>
      <c r="DG74">
        <v>1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</row>
    <row r="75" spans="1:130">
      <c r="A75" s="6">
        <v>8509</v>
      </c>
      <c r="B75" s="6" t="s">
        <v>156</v>
      </c>
      <c r="C75" s="8">
        <f t="shared" si="0"/>
        <v>5</v>
      </c>
      <c r="D75" s="133">
        <f t="shared" si="22"/>
        <v>0.73529411764705876</v>
      </c>
      <c r="E75" s="8">
        <f t="shared" si="2"/>
        <v>41</v>
      </c>
      <c r="F75" s="133">
        <f t="shared" si="23"/>
        <v>6.0294117647058822</v>
      </c>
      <c r="G75" s="8">
        <f t="shared" si="4"/>
        <v>44</v>
      </c>
      <c r="H75" s="133">
        <f t="shared" si="24"/>
        <v>6.4705882352941186</v>
      </c>
      <c r="I75" s="8">
        <f t="shared" si="6"/>
        <v>86</v>
      </c>
      <c r="J75" s="133">
        <f t="shared" si="25"/>
        <v>12.647058823529411</v>
      </c>
      <c r="K75" s="8">
        <f t="shared" si="8"/>
        <v>397</v>
      </c>
      <c r="L75" s="133">
        <f t="shared" si="26"/>
        <v>58.382352941176471</v>
      </c>
      <c r="M75" s="8">
        <f t="shared" si="10"/>
        <v>75</v>
      </c>
      <c r="N75" s="133">
        <f t="shared" si="27"/>
        <v>11.029411764705882</v>
      </c>
      <c r="O75" s="8">
        <f t="shared" si="12"/>
        <v>32</v>
      </c>
      <c r="P75" s="133">
        <f t="shared" si="28"/>
        <v>4.7058823529411766</v>
      </c>
      <c r="Q75" s="8">
        <f t="shared" si="14"/>
        <v>680</v>
      </c>
      <c r="T75">
        <v>680</v>
      </c>
      <c r="U75">
        <v>5</v>
      </c>
      <c r="V75">
        <v>8</v>
      </c>
      <c r="W75">
        <v>9</v>
      </c>
      <c r="X75">
        <v>10</v>
      </c>
      <c r="Y75">
        <v>7</v>
      </c>
      <c r="Z75">
        <v>7</v>
      </c>
      <c r="AA75">
        <v>10</v>
      </c>
      <c r="AB75">
        <v>3</v>
      </c>
      <c r="AC75">
        <v>5</v>
      </c>
      <c r="AD75">
        <v>4</v>
      </c>
      <c r="AE75">
        <v>6</v>
      </c>
      <c r="AF75">
        <v>4</v>
      </c>
      <c r="AG75">
        <v>0</v>
      </c>
      <c r="AH75">
        <v>6</v>
      </c>
      <c r="AI75">
        <v>5</v>
      </c>
      <c r="AJ75">
        <v>1</v>
      </c>
      <c r="AK75">
        <v>7</v>
      </c>
      <c r="AL75">
        <v>5</v>
      </c>
      <c r="AM75">
        <v>3</v>
      </c>
      <c r="AN75">
        <v>4</v>
      </c>
      <c r="AO75">
        <v>5</v>
      </c>
      <c r="AP75">
        <v>14</v>
      </c>
      <c r="AQ75">
        <v>14</v>
      </c>
      <c r="AR75">
        <v>14</v>
      </c>
      <c r="AS75">
        <v>11</v>
      </c>
      <c r="AT75">
        <v>9</v>
      </c>
      <c r="AU75">
        <v>22</v>
      </c>
      <c r="AV75">
        <v>21</v>
      </c>
      <c r="AW75">
        <v>26</v>
      </c>
      <c r="AX75">
        <v>25</v>
      </c>
      <c r="AY75">
        <v>16</v>
      </c>
      <c r="AZ75">
        <v>21</v>
      </c>
      <c r="BA75">
        <v>23</v>
      </c>
      <c r="BB75">
        <v>19</v>
      </c>
      <c r="BC75">
        <v>12</v>
      </c>
      <c r="BD75">
        <v>11</v>
      </c>
      <c r="BE75">
        <v>10</v>
      </c>
      <c r="BF75">
        <v>15</v>
      </c>
      <c r="BG75">
        <v>10</v>
      </c>
      <c r="BH75">
        <v>7</v>
      </c>
      <c r="BI75">
        <v>10</v>
      </c>
      <c r="BJ75">
        <v>3</v>
      </c>
      <c r="BK75">
        <v>10</v>
      </c>
      <c r="BL75">
        <v>5</v>
      </c>
      <c r="BM75">
        <v>6</v>
      </c>
      <c r="BN75">
        <v>5</v>
      </c>
      <c r="BO75">
        <v>7</v>
      </c>
      <c r="BP75">
        <v>6</v>
      </c>
      <c r="BQ75">
        <v>4</v>
      </c>
      <c r="BR75">
        <v>4</v>
      </c>
      <c r="BS75">
        <v>4</v>
      </c>
      <c r="BT75">
        <v>6</v>
      </c>
      <c r="BU75">
        <v>4</v>
      </c>
      <c r="BV75">
        <v>2</v>
      </c>
      <c r="BW75">
        <v>6</v>
      </c>
      <c r="BX75">
        <v>3</v>
      </c>
      <c r="BY75">
        <v>6</v>
      </c>
      <c r="BZ75">
        <v>7</v>
      </c>
      <c r="CA75">
        <v>9</v>
      </c>
      <c r="CB75">
        <v>6</v>
      </c>
      <c r="CC75">
        <v>8</v>
      </c>
      <c r="CD75">
        <v>8</v>
      </c>
      <c r="CE75">
        <v>5</v>
      </c>
      <c r="CF75">
        <v>8</v>
      </c>
      <c r="CG75">
        <v>2</v>
      </c>
      <c r="CH75">
        <v>6</v>
      </c>
      <c r="CI75">
        <v>9</v>
      </c>
      <c r="CJ75">
        <v>10</v>
      </c>
      <c r="CK75">
        <v>7</v>
      </c>
      <c r="CL75">
        <v>3</v>
      </c>
      <c r="CM75">
        <v>5</v>
      </c>
      <c r="CN75">
        <v>8</v>
      </c>
      <c r="CO75">
        <v>6</v>
      </c>
      <c r="CP75">
        <v>7</v>
      </c>
      <c r="CQ75">
        <v>3</v>
      </c>
      <c r="CR75">
        <v>6</v>
      </c>
      <c r="CS75">
        <v>5</v>
      </c>
      <c r="CT75">
        <v>7</v>
      </c>
      <c r="CU75">
        <v>6</v>
      </c>
      <c r="CV75">
        <v>2</v>
      </c>
      <c r="CW75">
        <v>7</v>
      </c>
      <c r="CX75">
        <v>4</v>
      </c>
      <c r="CY75">
        <v>2</v>
      </c>
      <c r="CZ75">
        <v>2</v>
      </c>
      <c r="DA75">
        <v>2</v>
      </c>
      <c r="DB75">
        <v>1</v>
      </c>
      <c r="DC75">
        <v>2</v>
      </c>
      <c r="DD75">
        <v>3</v>
      </c>
      <c r="DE75">
        <v>4</v>
      </c>
      <c r="DF75">
        <v>1</v>
      </c>
      <c r="DG75">
        <v>1</v>
      </c>
      <c r="DH75">
        <v>1</v>
      </c>
      <c r="DI75">
        <v>0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</row>
    <row r="76" spans="1:130">
      <c r="A76">
        <v>8610</v>
      </c>
      <c r="B76" t="s">
        <v>157</v>
      </c>
      <c r="C76" s="9">
        <f t="shared" si="0"/>
        <v>3</v>
      </c>
      <c r="D76" s="134">
        <f t="shared" si="22"/>
        <v>1.0169491525423728</v>
      </c>
      <c r="E76" s="9">
        <f t="shared" si="2"/>
        <v>11</v>
      </c>
      <c r="F76" s="134">
        <f t="shared" si="23"/>
        <v>3.7288135593220342</v>
      </c>
      <c r="G76" s="9">
        <f t="shared" si="4"/>
        <v>39</v>
      </c>
      <c r="H76" s="134">
        <f t="shared" si="24"/>
        <v>13.220338983050848</v>
      </c>
      <c r="I76" s="9">
        <f t="shared" si="6"/>
        <v>54</v>
      </c>
      <c r="J76" s="134">
        <f t="shared" si="25"/>
        <v>18.305084745762713</v>
      </c>
      <c r="K76" s="9">
        <f t="shared" si="8"/>
        <v>155</v>
      </c>
      <c r="L76" s="134">
        <f t="shared" si="26"/>
        <v>52.542372881355938</v>
      </c>
      <c r="M76" s="9">
        <f t="shared" si="10"/>
        <v>26</v>
      </c>
      <c r="N76" s="134">
        <f t="shared" si="27"/>
        <v>8.8135593220338979</v>
      </c>
      <c r="O76" s="9">
        <f t="shared" si="12"/>
        <v>7</v>
      </c>
      <c r="P76" s="134">
        <f t="shared" si="28"/>
        <v>2.3728813559322033</v>
      </c>
      <c r="Q76" s="9">
        <f t="shared" si="14"/>
        <v>295</v>
      </c>
      <c r="T76">
        <v>295</v>
      </c>
      <c r="U76">
        <v>3</v>
      </c>
      <c r="V76">
        <v>4</v>
      </c>
      <c r="W76">
        <v>2</v>
      </c>
      <c r="X76">
        <v>1</v>
      </c>
      <c r="Y76">
        <v>3</v>
      </c>
      <c r="Z76">
        <v>1</v>
      </c>
      <c r="AA76">
        <v>5</v>
      </c>
      <c r="AB76">
        <v>4</v>
      </c>
      <c r="AC76">
        <v>4</v>
      </c>
      <c r="AD76">
        <v>6</v>
      </c>
      <c r="AE76">
        <v>3</v>
      </c>
      <c r="AF76">
        <v>3</v>
      </c>
      <c r="AG76">
        <v>4</v>
      </c>
      <c r="AH76">
        <v>4</v>
      </c>
      <c r="AI76">
        <v>4</v>
      </c>
      <c r="AJ76">
        <v>2</v>
      </c>
      <c r="AK76">
        <v>4</v>
      </c>
      <c r="AL76">
        <v>6</v>
      </c>
      <c r="AM76">
        <v>4</v>
      </c>
      <c r="AN76">
        <v>4</v>
      </c>
      <c r="AO76">
        <v>6</v>
      </c>
      <c r="AP76">
        <v>5</v>
      </c>
      <c r="AQ76">
        <v>6</v>
      </c>
      <c r="AR76">
        <v>8</v>
      </c>
      <c r="AS76">
        <v>4</v>
      </c>
      <c r="AT76">
        <v>7</v>
      </c>
      <c r="AU76">
        <v>4</v>
      </c>
      <c r="AV76">
        <v>6</v>
      </c>
      <c r="AW76">
        <v>4</v>
      </c>
      <c r="AX76">
        <v>3</v>
      </c>
      <c r="AY76">
        <v>2</v>
      </c>
      <c r="AZ76">
        <v>4</v>
      </c>
      <c r="BA76">
        <v>9</v>
      </c>
      <c r="BB76">
        <v>3</v>
      </c>
      <c r="BC76">
        <v>4</v>
      </c>
      <c r="BD76">
        <v>2</v>
      </c>
      <c r="BE76">
        <v>4</v>
      </c>
      <c r="BF76">
        <v>1</v>
      </c>
      <c r="BG76">
        <v>3</v>
      </c>
      <c r="BH76">
        <v>10</v>
      </c>
      <c r="BI76">
        <v>1</v>
      </c>
      <c r="BJ76">
        <v>2</v>
      </c>
      <c r="BK76">
        <v>7</v>
      </c>
      <c r="BL76">
        <v>1</v>
      </c>
      <c r="BM76">
        <v>1</v>
      </c>
      <c r="BN76">
        <v>0</v>
      </c>
      <c r="BO76">
        <v>2</v>
      </c>
      <c r="BP76">
        <v>7</v>
      </c>
      <c r="BQ76">
        <v>3</v>
      </c>
      <c r="BR76">
        <v>3</v>
      </c>
      <c r="BS76">
        <v>4</v>
      </c>
      <c r="BT76">
        <v>7</v>
      </c>
      <c r="BU76">
        <v>2</v>
      </c>
      <c r="BV76">
        <v>4</v>
      </c>
      <c r="BW76">
        <v>7</v>
      </c>
      <c r="BX76">
        <v>4</v>
      </c>
      <c r="BY76">
        <v>6</v>
      </c>
      <c r="BZ76">
        <v>4</v>
      </c>
      <c r="CA76">
        <v>2</v>
      </c>
      <c r="CB76">
        <v>8</v>
      </c>
      <c r="CC76">
        <v>2</v>
      </c>
      <c r="CD76">
        <v>4</v>
      </c>
      <c r="CE76">
        <v>3</v>
      </c>
      <c r="CF76">
        <v>5</v>
      </c>
      <c r="CG76">
        <v>4</v>
      </c>
      <c r="CH76">
        <v>3</v>
      </c>
      <c r="CI76">
        <v>0</v>
      </c>
      <c r="CJ76">
        <v>4</v>
      </c>
      <c r="CK76">
        <v>1</v>
      </c>
      <c r="CL76">
        <v>3</v>
      </c>
      <c r="CM76">
        <v>0</v>
      </c>
      <c r="CN76">
        <v>3</v>
      </c>
      <c r="CO76">
        <v>3</v>
      </c>
      <c r="CP76">
        <v>1</v>
      </c>
      <c r="CQ76">
        <v>4</v>
      </c>
      <c r="CR76">
        <v>3</v>
      </c>
      <c r="CS76">
        <v>1</v>
      </c>
      <c r="CT76">
        <v>1</v>
      </c>
      <c r="CU76">
        <v>1</v>
      </c>
      <c r="CV76">
        <v>1</v>
      </c>
      <c r="CW76">
        <v>0</v>
      </c>
      <c r="CX76">
        <v>1</v>
      </c>
      <c r="CY76">
        <v>0</v>
      </c>
      <c r="CZ76">
        <v>1</v>
      </c>
      <c r="DA76">
        <v>0</v>
      </c>
      <c r="DB76">
        <v>1</v>
      </c>
      <c r="DC76">
        <v>1</v>
      </c>
      <c r="DD76">
        <v>1</v>
      </c>
      <c r="DE76">
        <v>0</v>
      </c>
      <c r="DF76">
        <v>0</v>
      </c>
      <c r="DG76">
        <v>2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</row>
    <row r="77" spans="1:130">
      <c r="A77" s="6">
        <v>8613</v>
      </c>
      <c r="B77" s="6" t="s">
        <v>158</v>
      </c>
      <c r="C77" s="8">
        <f t="shared" si="0"/>
        <v>22</v>
      </c>
      <c r="D77" s="133">
        <f t="shared" si="22"/>
        <v>1.0810810810810811</v>
      </c>
      <c r="E77" s="8">
        <f t="shared" si="2"/>
        <v>101</v>
      </c>
      <c r="F77" s="133">
        <f t="shared" si="23"/>
        <v>4.9631449631449627</v>
      </c>
      <c r="G77" s="8">
        <f t="shared" si="4"/>
        <v>217</v>
      </c>
      <c r="H77" s="133">
        <f t="shared" si="24"/>
        <v>10.663390663390663</v>
      </c>
      <c r="I77" s="8">
        <f t="shared" si="6"/>
        <v>308</v>
      </c>
      <c r="J77" s="133">
        <f t="shared" si="25"/>
        <v>15.135135135135137</v>
      </c>
      <c r="K77" s="8">
        <f t="shared" si="8"/>
        <v>1089</v>
      </c>
      <c r="L77" s="133">
        <f t="shared" si="26"/>
        <v>53.513513513513509</v>
      </c>
      <c r="M77" s="8">
        <f t="shared" si="10"/>
        <v>210</v>
      </c>
      <c r="N77" s="133">
        <f t="shared" si="27"/>
        <v>10.319410319410318</v>
      </c>
      <c r="O77" s="8">
        <f t="shared" si="12"/>
        <v>88</v>
      </c>
      <c r="P77" s="133">
        <f t="shared" si="28"/>
        <v>4.3243243243243246</v>
      </c>
      <c r="Q77" s="8">
        <f t="shared" si="14"/>
        <v>2035</v>
      </c>
      <c r="T77">
        <v>2035</v>
      </c>
      <c r="U77">
        <v>22</v>
      </c>
      <c r="V77">
        <v>20</v>
      </c>
      <c r="W77">
        <v>19</v>
      </c>
      <c r="X77">
        <v>22</v>
      </c>
      <c r="Y77">
        <v>22</v>
      </c>
      <c r="Z77">
        <v>18</v>
      </c>
      <c r="AA77">
        <v>16</v>
      </c>
      <c r="AB77">
        <v>20</v>
      </c>
      <c r="AC77">
        <v>25</v>
      </c>
      <c r="AD77">
        <v>21</v>
      </c>
      <c r="AE77">
        <v>23</v>
      </c>
      <c r="AF77">
        <v>27</v>
      </c>
      <c r="AG77">
        <v>23</v>
      </c>
      <c r="AH77">
        <v>16</v>
      </c>
      <c r="AI77">
        <v>24</v>
      </c>
      <c r="AJ77">
        <v>22</v>
      </c>
      <c r="AK77">
        <v>28</v>
      </c>
      <c r="AL77">
        <v>23</v>
      </c>
      <c r="AM77">
        <v>27</v>
      </c>
      <c r="AN77">
        <v>28</v>
      </c>
      <c r="AO77">
        <v>24</v>
      </c>
      <c r="AP77">
        <v>31</v>
      </c>
      <c r="AQ77">
        <v>46</v>
      </c>
      <c r="AR77">
        <v>33</v>
      </c>
      <c r="AS77">
        <v>25</v>
      </c>
      <c r="AT77">
        <v>43</v>
      </c>
      <c r="AU77">
        <v>38</v>
      </c>
      <c r="AV77">
        <v>28</v>
      </c>
      <c r="AW77">
        <v>38</v>
      </c>
      <c r="AX77">
        <v>47</v>
      </c>
      <c r="AY77">
        <v>22</v>
      </c>
      <c r="AZ77">
        <v>29</v>
      </c>
      <c r="BA77">
        <v>32</v>
      </c>
      <c r="BB77">
        <v>32</v>
      </c>
      <c r="BC77">
        <v>39</v>
      </c>
      <c r="BD77">
        <v>39</v>
      </c>
      <c r="BE77">
        <v>32</v>
      </c>
      <c r="BF77">
        <v>39</v>
      </c>
      <c r="BG77">
        <v>25</v>
      </c>
      <c r="BH77">
        <v>24</v>
      </c>
      <c r="BI77">
        <v>28</v>
      </c>
      <c r="BJ77">
        <v>28</v>
      </c>
      <c r="BK77">
        <v>21</v>
      </c>
      <c r="BL77">
        <v>18</v>
      </c>
      <c r="BM77">
        <v>27</v>
      </c>
      <c r="BN77">
        <v>27</v>
      </c>
      <c r="BO77">
        <v>19</v>
      </c>
      <c r="BP77">
        <v>26</v>
      </c>
      <c r="BQ77">
        <v>18</v>
      </c>
      <c r="BR77">
        <v>22</v>
      </c>
      <c r="BS77">
        <v>20</v>
      </c>
      <c r="BT77">
        <v>27</v>
      </c>
      <c r="BU77">
        <v>24</v>
      </c>
      <c r="BV77">
        <v>13</v>
      </c>
      <c r="BW77">
        <v>22</v>
      </c>
      <c r="BX77">
        <v>19</v>
      </c>
      <c r="BY77">
        <v>26</v>
      </c>
      <c r="BZ77">
        <v>35</v>
      </c>
      <c r="CA77">
        <v>21</v>
      </c>
      <c r="CB77">
        <v>22</v>
      </c>
      <c r="CC77">
        <v>29</v>
      </c>
      <c r="CD77">
        <v>26</v>
      </c>
      <c r="CE77">
        <v>20</v>
      </c>
      <c r="CF77">
        <v>26</v>
      </c>
      <c r="CG77">
        <v>26</v>
      </c>
      <c r="CH77">
        <v>17</v>
      </c>
      <c r="CI77">
        <v>18</v>
      </c>
      <c r="CJ77">
        <v>13</v>
      </c>
      <c r="CK77">
        <v>17</v>
      </c>
      <c r="CL77">
        <v>24</v>
      </c>
      <c r="CM77">
        <v>14</v>
      </c>
      <c r="CN77">
        <v>11</v>
      </c>
      <c r="CO77">
        <v>22</v>
      </c>
      <c r="CP77">
        <v>11</v>
      </c>
      <c r="CQ77">
        <v>10</v>
      </c>
      <c r="CR77">
        <v>22</v>
      </c>
      <c r="CS77">
        <v>16</v>
      </c>
      <c r="CT77">
        <v>27</v>
      </c>
      <c r="CU77">
        <v>8</v>
      </c>
      <c r="CV77">
        <v>15</v>
      </c>
      <c r="CW77">
        <v>11</v>
      </c>
      <c r="CX77">
        <v>6</v>
      </c>
      <c r="CY77">
        <v>5</v>
      </c>
      <c r="CZ77">
        <v>5</v>
      </c>
      <c r="DA77">
        <v>9</v>
      </c>
      <c r="DB77">
        <v>14</v>
      </c>
      <c r="DC77">
        <v>7</v>
      </c>
      <c r="DD77">
        <v>5</v>
      </c>
      <c r="DE77">
        <v>3</v>
      </c>
      <c r="DF77">
        <v>3</v>
      </c>
      <c r="DG77">
        <v>3</v>
      </c>
      <c r="DH77">
        <v>2</v>
      </c>
      <c r="DI77">
        <v>6</v>
      </c>
      <c r="DJ77">
        <v>4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</row>
    <row r="78" spans="1:130">
      <c r="A78">
        <v>8614</v>
      </c>
      <c r="B78" t="s">
        <v>159</v>
      </c>
      <c r="C78" s="9">
        <f t="shared" si="0"/>
        <v>14</v>
      </c>
      <c r="D78" s="134">
        <f t="shared" si="22"/>
        <v>0.75026795284030012</v>
      </c>
      <c r="E78" s="9">
        <f t="shared" si="2"/>
        <v>129</v>
      </c>
      <c r="F78" s="134">
        <f t="shared" si="23"/>
        <v>6.9131832797427659</v>
      </c>
      <c r="G78" s="9">
        <f t="shared" si="4"/>
        <v>194</v>
      </c>
      <c r="H78" s="134">
        <f t="shared" si="24"/>
        <v>10.39657020364416</v>
      </c>
      <c r="I78" s="9">
        <f t="shared" si="6"/>
        <v>236</v>
      </c>
      <c r="J78" s="134">
        <f t="shared" si="25"/>
        <v>12.64737406216506</v>
      </c>
      <c r="K78" s="9">
        <f t="shared" si="8"/>
        <v>1003</v>
      </c>
      <c r="L78" s="134">
        <f t="shared" si="26"/>
        <v>53.751339764201504</v>
      </c>
      <c r="M78" s="9">
        <f t="shared" si="10"/>
        <v>223</v>
      </c>
      <c r="N78" s="134">
        <f t="shared" si="27"/>
        <v>11.95069667738478</v>
      </c>
      <c r="O78" s="9">
        <f t="shared" si="12"/>
        <v>67</v>
      </c>
      <c r="P78" s="134">
        <f t="shared" si="28"/>
        <v>3.590568060021436</v>
      </c>
      <c r="Q78" s="9">
        <f t="shared" si="14"/>
        <v>1866</v>
      </c>
      <c r="T78">
        <v>1866</v>
      </c>
      <c r="U78">
        <v>14</v>
      </c>
      <c r="V78">
        <v>33</v>
      </c>
      <c r="W78">
        <v>17</v>
      </c>
      <c r="X78">
        <v>26</v>
      </c>
      <c r="Y78">
        <v>25</v>
      </c>
      <c r="Z78">
        <v>28</v>
      </c>
      <c r="AA78">
        <v>19</v>
      </c>
      <c r="AB78">
        <v>22</v>
      </c>
      <c r="AC78">
        <v>23</v>
      </c>
      <c r="AD78">
        <v>27</v>
      </c>
      <c r="AE78">
        <v>14</v>
      </c>
      <c r="AF78">
        <v>25</v>
      </c>
      <c r="AG78">
        <v>20</v>
      </c>
      <c r="AH78">
        <v>15</v>
      </c>
      <c r="AI78">
        <v>15</v>
      </c>
      <c r="AJ78">
        <v>14</v>
      </c>
      <c r="AK78">
        <v>19</v>
      </c>
      <c r="AL78">
        <v>28</v>
      </c>
      <c r="AM78">
        <v>19</v>
      </c>
      <c r="AN78">
        <v>20</v>
      </c>
      <c r="AO78">
        <v>22</v>
      </c>
      <c r="AP78">
        <v>21</v>
      </c>
      <c r="AQ78">
        <v>19</v>
      </c>
      <c r="AR78">
        <v>32</v>
      </c>
      <c r="AS78">
        <v>26</v>
      </c>
      <c r="AT78">
        <v>30</v>
      </c>
      <c r="AU78">
        <v>32</v>
      </c>
      <c r="AV78">
        <v>25</v>
      </c>
      <c r="AW78">
        <v>31</v>
      </c>
      <c r="AX78">
        <v>45</v>
      </c>
      <c r="AY78">
        <v>37</v>
      </c>
      <c r="AZ78">
        <v>34</v>
      </c>
      <c r="BA78">
        <v>22</v>
      </c>
      <c r="BB78">
        <v>28</v>
      </c>
      <c r="BC78">
        <v>22</v>
      </c>
      <c r="BD78">
        <v>22</v>
      </c>
      <c r="BE78">
        <v>29</v>
      </c>
      <c r="BF78">
        <v>25</v>
      </c>
      <c r="BG78">
        <v>26</v>
      </c>
      <c r="BH78">
        <v>17</v>
      </c>
      <c r="BI78">
        <v>16</v>
      </c>
      <c r="BJ78">
        <v>11</v>
      </c>
      <c r="BK78">
        <v>20</v>
      </c>
      <c r="BL78">
        <v>24</v>
      </c>
      <c r="BM78">
        <v>12</v>
      </c>
      <c r="BN78">
        <v>22</v>
      </c>
      <c r="BO78">
        <v>16</v>
      </c>
      <c r="BP78">
        <v>27</v>
      </c>
      <c r="BQ78">
        <v>22</v>
      </c>
      <c r="BR78">
        <v>21</v>
      </c>
      <c r="BS78">
        <v>18</v>
      </c>
      <c r="BT78">
        <v>22</v>
      </c>
      <c r="BU78">
        <v>19</v>
      </c>
      <c r="BV78">
        <v>21</v>
      </c>
      <c r="BW78">
        <v>21</v>
      </c>
      <c r="BX78">
        <v>24</v>
      </c>
      <c r="BY78">
        <v>22</v>
      </c>
      <c r="BZ78">
        <v>28</v>
      </c>
      <c r="CA78">
        <v>33</v>
      </c>
      <c r="CB78">
        <v>31</v>
      </c>
      <c r="CC78">
        <v>23</v>
      </c>
      <c r="CD78">
        <v>24</v>
      </c>
      <c r="CE78">
        <v>31</v>
      </c>
      <c r="CF78">
        <v>33</v>
      </c>
      <c r="CG78">
        <v>18</v>
      </c>
      <c r="CH78">
        <v>28</v>
      </c>
      <c r="CI78">
        <v>21</v>
      </c>
      <c r="CJ78">
        <v>27</v>
      </c>
      <c r="CK78">
        <v>18</v>
      </c>
      <c r="CL78">
        <v>25</v>
      </c>
      <c r="CM78">
        <v>24</v>
      </c>
      <c r="CN78">
        <v>12</v>
      </c>
      <c r="CO78">
        <v>21</v>
      </c>
      <c r="CP78">
        <v>13</v>
      </c>
      <c r="CQ78">
        <v>13</v>
      </c>
      <c r="CR78">
        <v>15</v>
      </c>
      <c r="CS78">
        <v>14</v>
      </c>
      <c r="CT78">
        <v>20</v>
      </c>
      <c r="CU78">
        <v>9</v>
      </c>
      <c r="CV78">
        <v>12</v>
      </c>
      <c r="CW78">
        <v>6</v>
      </c>
      <c r="CX78">
        <v>9</v>
      </c>
      <c r="CY78">
        <v>10</v>
      </c>
      <c r="CZ78">
        <v>6</v>
      </c>
      <c r="DA78">
        <v>8</v>
      </c>
      <c r="DB78">
        <v>7</v>
      </c>
      <c r="DC78">
        <v>2</v>
      </c>
      <c r="DD78">
        <v>1</v>
      </c>
      <c r="DE78">
        <v>4</v>
      </c>
      <c r="DF78">
        <v>3</v>
      </c>
      <c r="DG78">
        <v>5</v>
      </c>
      <c r="DH78">
        <v>3</v>
      </c>
      <c r="DI78">
        <v>0</v>
      </c>
      <c r="DJ78">
        <v>1</v>
      </c>
      <c r="DK78">
        <v>1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</row>
    <row r="79" spans="1:130">
      <c r="A79" s="6">
        <v>8710</v>
      </c>
      <c r="B79" s="6" t="s">
        <v>160</v>
      </c>
      <c r="C79" s="8">
        <f t="shared" si="0"/>
        <v>14</v>
      </c>
      <c r="D79" s="133">
        <f t="shared" si="22"/>
        <v>1.6018306636155606</v>
      </c>
      <c r="E79" s="8">
        <f t="shared" si="2"/>
        <v>45</v>
      </c>
      <c r="F79" s="133">
        <f t="shared" si="23"/>
        <v>5.1487414187643026</v>
      </c>
      <c r="G79" s="8">
        <f t="shared" si="4"/>
        <v>77</v>
      </c>
      <c r="H79" s="133">
        <f t="shared" si="24"/>
        <v>8.8100686498855829</v>
      </c>
      <c r="I79" s="8">
        <f t="shared" si="6"/>
        <v>147</v>
      </c>
      <c r="J79" s="133">
        <f t="shared" si="25"/>
        <v>16.819221967963387</v>
      </c>
      <c r="K79" s="8">
        <f t="shared" si="8"/>
        <v>485</v>
      </c>
      <c r="L79" s="133">
        <f t="shared" si="26"/>
        <v>55.491990846681929</v>
      </c>
      <c r="M79" s="8">
        <f t="shared" si="10"/>
        <v>70</v>
      </c>
      <c r="N79" s="133">
        <f t="shared" si="27"/>
        <v>8.0091533180778036</v>
      </c>
      <c r="O79" s="8">
        <f t="shared" si="12"/>
        <v>36</v>
      </c>
      <c r="P79" s="133">
        <f t="shared" si="28"/>
        <v>4.1189931350114417</v>
      </c>
      <c r="Q79" s="8">
        <f t="shared" si="14"/>
        <v>874</v>
      </c>
      <c r="T79">
        <v>874</v>
      </c>
      <c r="U79">
        <v>14</v>
      </c>
      <c r="V79">
        <v>11</v>
      </c>
      <c r="W79">
        <v>8</v>
      </c>
      <c r="X79">
        <v>12</v>
      </c>
      <c r="Y79">
        <v>7</v>
      </c>
      <c r="Z79">
        <v>7</v>
      </c>
      <c r="AA79">
        <v>8</v>
      </c>
      <c r="AB79">
        <v>9</v>
      </c>
      <c r="AC79">
        <v>11</v>
      </c>
      <c r="AD79">
        <v>5</v>
      </c>
      <c r="AE79">
        <v>5</v>
      </c>
      <c r="AF79">
        <v>7</v>
      </c>
      <c r="AG79">
        <v>5</v>
      </c>
      <c r="AH79">
        <v>9</v>
      </c>
      <c r="AI79">
        <v>7</v>
      </c>
      <c r="AJ79">
        <v>11</v>
      </c>
      <c r="AK79">
        <v>8</v>
      </c>
      <c r="AL79">
        <v>12</v>
      </c>
      <c r="AM79">
        <v>11</v>
      </c>
      <c r="AN79">
        <v>10</v>
      </c>
      <c r="AO79">
        <v>8</v>
      </c>
      <c r="AP79">
        <v>16</v>
      </c>
      <c r="AQ79">
        <v>19</v>
      </c>
      <c r="AR79">
        <v>26</v>
      </c>
      <c r="AS79">
        <v>23</v>
      </c>
      <c r="AT79">
        <v>14</v>
      </c>
      <c r="AU79">
        <v>22</v>
      </c>
      <c r="AV79">
        <v>19</v>
      </c>
      <c r="AW79">
        <v>20</v>
      </c>
      <c r="AX79">
        <v>19</v>
      </c>
      <c r="AY79">
        <v>8</v>
      </c>
      <c r="AZ79">
        <v>14</v>
      </c>
      <c r="BA79">
        <v>7</v>
      </c>
      <c r="BB79">
        <v>11</v>
      </c>
      <c r="BC79">
        <v>12</v>
      </c>
      <c r="BD79">
        <v>13</v>
      </c>
      <c r="BE79">
        <v>10</v>
      </c>
      <c r="BF79">
        <v>13</v>
      </c>
      <c r="BG79">
        <v>7</v>
      </c>
      <c r="BH79">
        <v>8</v>
      </c>
      <c r="BI79">
        <v>13</v>
      </c>
      <c r="BJ79">
        <v>6</v>
      </c>
      <c r="BK79">
        <v>16</v>
      </c>
      <c r="BL79">
        <v>9</v>
      </c>
      <c r="BM79">
        <v>10</v>
      </c>
      <c r="BN79">
        <v>7</v>
      </c>
      <c r="BO79">
        <v>7</v>
      </c>
      <c r="BP79">
        <v>11</v>
      </c>
      <c r="BQ79">
        <v>11</v>
      </c>
      <c r="BR79">
        <v>13</v>
      </c>
      <c r="BS79">
        <v>6</v>
      </c>
      <c r="BT79">
        <v>6</v>
      </c>
      <c r="BU79">
        <v>9</v>
      </c>
      <c r="BV79">
        <v>11</v>
      </c>
      <c r="BW79">
        <v>8</v>
      </c>
      <c r="BX79">
        <v>5</v>
      </c>
      <c r="BY79">
        <v>11</v>
      </c>
      <c r="BZ79">
        <v>16</v>
      </c>
      <c r="CA79">
        <v>17</v>
      </c>
      <c r="CB79">
        <v>16</v>
      </c>
      <c r="CC79">
        <v>19</v>
      </c>
      <c r="CD79">
        <v>11</v>
      </c>
      <c r="CE79">
        <v>12</v>
      </c>
      <c r="CF79">
        <v>13</v>
      </c>
      <c r="CG79">
        <v>18</v>
      </c>
      <c r="CH79">
        <v>11</v>
      </c>
      <c r="CI79">
        <v>10</v>
      </c>
      <c r="CJ79">
        <v>13</v>
      </c>
      <c r="CK79">
        <v>5</v>
      </c>
      <c r="CL79">
        <v>6</v>
      </c>
      <c r="CM79">
        <v>3</v>
      </c>
      <c r="CN79">
        <v>5</v>
      </c>
      <c r="CO79">
        <v>1</v>
      </c>
      <c r="CP79">
        <v>2</v>
      </c>
      <c r="CQ79">
        <v>6</v>
      </c>
      <c r="CR79">
        <v>5</v>
      </c>
      <c r="CS79">
        <v>4</v>
      </c>
      <c r="CT79">
        <v>7</v>
      </c>
      <c r="CU79">
        <v>5</v>
      </c>
      <c r="CV79">
        <v>8</v>
      </c>
      <c r="CW79">
        <v>4</v>
      </c>
      <c r="CX79">
        <v>3</v>
      </c>
      <c r="CY79">
        <v>1</v>
      </c>
      <c r="CZ79">
        <v>2</v>
      </c>
      <c r="DA79">
        <v>4</v>
      </c>
      <c r="DB79">
        <v>4</v>
      </c>
      <c r="DC79">
        <v>5</v>
      </c>
      <c r="DD79">
        <v>4</v>
      </c>
      <c r="DE79">
        <v>4</v>
      </c>
      <c r="DF79">
        <v>2</v>
      </c>
      <c r="DG79">
        <v>1</v>
      </c>
      <c r="DH79">
        <v>1</v>
      </c>
      <c r="DI79">
        <v>0</v>
      </c>
      <c r="DJ79">
        <v>0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</row>
    <row r="80" spans="1:130">
      <c r="A80">
        <v>8716</v>
      </c>
      <c r="B80" t="s">
        <v>161</v>
      </c>
      <c r="C80" s="9">
        <f t="shared" si="0"/>
        <v>56</v>
      </c>
      <c r="D80" s="134">
        <f t="shared" si="22"/>
        <v>1.7521902377972465</v>
      </c>
      <c r="E80" s="9">
        <f t="shared" si="2"/>
        <v>220</v>
      </c>
      <c r="F80" s="134">
        <f t="shared" si="23"/>
        <v>6.8836045056320403</v>
      </c>
      <c r="G80" s="9">
        <f t="shared" si="4"/>
        <v>396</v>
      </c>
      <c r="H80" s="134">
        <f t="shared" si="24"/>
        <v>12.390488110137673</v>
      </c>
      <c r="I80" s="9">
        <f t="shared" si="6"/>
        <v>338</v>
      </c>
      <c r="J80" s="134">
        <f t="shared" si="25"/>
        <v>10.575719649561952</v>
      </c>
      <c r="K80" s="9">
        <f t="shared" si="8"/>
        <v>1619</v>
      </c>
      <c r="L80" s="134">
        <f t="shared" si="26"/>
        <v>50.657071339173967</v>
      </c>
      <c r="M80" s="9">
        <f t="shared" si="10"/>
        <v>441</v>
      </c>
      <c r="N80" s="134">
        <f t="shared" si="27"/>
        <v>13.798498122653315</v>
      </c>
      <c r="O80" s="9">
        <f t="shared" si="12"/>
        <v>126</v>
      </c>
      <c r="P80" s="134">
        <f t="shared" si="28"/>
        <v>3.9424280350438048</v>
      </c>
      <c r="Q80" s="9">
        <f t="shared" si="14"/>
        <v>3196</v>
      </c>
      <c r="T80">
        <v>3196</v>
      </c>
      <c r="U80">
        <v>56</v>
      </c>
      <c r="V80">
        <v>46</v>
      </c>
      <c r="W80">
        <v>47</v>
      </c>
      <c r="X80">
        <v>55</v>
      </c>
      <c r="Y80">
        <v>41</v>
      </c>
      <c r="Z80">
        <v>31</v>
      </c>
      <c r="AA80">
        <v>40</v>
      </c>
      <c r="AB80">
        <v>36</v>
      </c>
      <c r="AC80">
        <v>40</v>
      </c>
      <c r="AD80">
        <v>42</v>
      </c>
      <c r="AE80">
        <v>40</v>
      </c>
      <c r="AF80">
        <v>47</v>
      </c>
      <c r="AG80">
        <v>42</v>
      </c>
      <c r="AH80">
        <v>37</v>
      </c>
      <c r="AI80">
        <v>35</v>
      </c>
      <c r="AJ80">
        <v>37</v>
      </c>
      <c r="AK80">
        <v>25</v>
      </c>
      <c r="AL80">
        <v>37</v>
      </c>
      <c r="AM80">
        <v>32</v>
      </c>
      <c r="AN80">
        <v>28</v>
      </c>
      <c r="AO80">
        <v>28</v>
      </c>
      <c r="AP80">
        <v>34</v>
      </c>
      <c r="AQ80">
        <v>40</v>
      </c>
      <c r="AR80">
        <v>39</v>
      </c>
      <c r="AS80">
        <v>34</v>
      </c>
      <c r="AT80">
        <v>41</v>
      </c>
      <c r="AU80">
        <v>52</v>
      </c>
      <c r="AV80">
        <v>52</v>
      </c>
      <c r="AW80">
        <v>46</v>
      </c>
      <c r="AX80">
        <v>36</v>
      </c>
      <c r="AY80">
        <v>43</v>
      </c>
      <c r="AZ80">
        <v>42</v>
      </c>
      <c r="BA80">
        <v>53</v>
      </c>
      <c r="BB80">
        <v>77</v>
      </c>
      <c r="BC80">
        <v>51</v>
      </c>
      <c r="BD80">
        <v>38</v>
      </c>
      <c r="BE80">
        <v>44</v>
      </c>
      <c r="BF80">
        <v>45</v>
      </c>
      <c r="BG80">
        <v>35</v>
      </c>
      <c r="BH80">
        <v>43</v>
      </c>
      <c r="BI80">
        <v>34</v>
      </c>
      <c r="BJ80">
        <v>29</v>
      </c>
      <c r="BK80">
        <v>44</v>
      </c>
      <c r="BL80">
        <v>30</v>
      </c>
      <c r="BM80">
        <v>35</v>
      </c>
      <c r="BN80">
        <v>30</v>
      </c>
      <c r="BO80">
        <v>33</v>
      </c>
      <c r="BP80">
        <v>24</v>
      </c>
      <c r="BQ80">
        <v>25</v>
      </c>
      <c r="BR80">
        <v>36</v>
      </c>
      <c r="BS80">
        <v>28</v>
      </c>
      <c r="BT80">
        <v>32</v>
      </c>
      <c r="BU80">
        <v>23</v>
      </c>
      <c r="BV80">
        <v>36</v>
      </c>
      <c r="BW80">
        <v>33</v>
      </c>
      <c r="BX80">
        <v>30</v>
      </c>
      <c r="BY80">
        <v>40</v>
      </c>
      <c r="BZ80">
        <v>34</v>
      </c>
      <c r="CA80">
        <v>52</v>
      </c>
      <c r="CB80">
        <v>32</v>
      </c>
      <c r="CC80">
        <v>35</v>
      </c>
      <c r="CD80">
        <v>38</v>
      </c>
      <c r="CE80">
        <v>52</v>
      </c>
      <c r="CF80">
        <v>35</v>
      </c>
      <c r="CG80">
        <v>45</v>
      </c>
      <c r="CH80">
        <v>41</v>
      </c>
      <c r="CI80">
        <v>56</v>
      </c>
      <c r="CJ80">
        <v>34</v>
      </c>
      <c r="CK80">
        <v>40</v>
      </c>
      <c r="CL80">
        <v>52</v>
      </c>
      <c r="CM80">
        <v>45</v>
      </c>
      <c r="CN80">
        <v>39</v>
      </c>
      <c r="CO80">
        <v>46</v>
      </c>
      <c r="CP80">
        <v>26</v>
      </c>
      <c r="CQ80">
        <v>28</v>
      </c>
      <c r="CR80">
        <v>42</v>
      </c>
      <c r="CS80">
        <v>21</v>
      </c>
      <c r="CT80">
        <v>31</v>
      </c>
      <c r="CU80">
        <v>19</v>
      </c>
      <c r="CV80">
        <v>18</v>
      </c>
      <c r="CW80">
        <v>16</v>
      </c>
      <c r="CX80">
        <v>15</v>
      </c>
      <c r="CY80">
        <v>16</v>
      </c>
      <c r="CZ80">
        <v>12</v>
      </c>
      <c r="DA80">
        <v>3</v>
      </c>
      <c r="DB80">
        <v>15</v>
      </c>
      <c r="DC80">
        <v>7</v>
      </c>
      <c r="DD80">
        <v>8</v>
      </c>
      <c r="DE80">
        <v>9</v>
      </c>
      <c r="DF80">
        <v>4</v>
      </c>
      <c r="DG80">
        <v>4</v>
      </c>
      <c r="DH80">
        <v>3</v>
      </c>
      <c r="DI80">
        <v>4</v>
      </c>
      <c r="DJ80">
        <v>4</v>
      </c>
      <c r="DK80">
        <v>3</v>
      </c>
      <c r="DL80">
        <v>2</v>
      </c>
      <c r="DM80">
        <v>0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</row>
    <row r="81" spans="1:130">
      <c r="A81" s="6">
        <v>8717</v>
      </c>
      <c r="B81" s="6" t="s">
        <v>162</v>
      </c>
      <c r="C81" s="8">
        <f t="shared" si="0"/>
        <v>36</v>
      </c>
      <c r="D81" s="133">
        <f t="shared" si="22"/>
        <v>1.3991449669646328</v>
      </c>
      <c r="E81" s="8">
        <f t="shared" si="2"/>
        <v>158</v>
      </c>
      <c r="F81" s="133">
        <f t="shared" si="23"/>
        <v>6.1406917994558876</v>
      </c>
      <c r="G81" s="8">
        <f t="shared" si="4"/>
        <v>307</v>
      </c>
      <c r="H81" s="133">
        <f t="shared" si="24"/>
        <v>11.931597357170617</v>
      </c>
      <c r="I81" s="8">
        <f t="shared" si="6"/>
        <v>324</v>
      </c>
      <c r="J81" s="133">
        <f t="shared" si="25"/>
        <v>12.592304702681695</v>
      </c>
      <c r="K81" s="8">
        <f t="shared" si="8"/>
        <v>1464</v>
      </c>
      <c r="L81" s="133">
        <f t="shared" si="26"/>
        <v>56.898561989895072</v>
      </c>
      <c r="M81" s="8">
        <f t="shared" si="10"/>
        <v>209</v>
      </c>
      <c r="N81" s="133">
        <f t="shared" si="27"/>
        <v>8.1228138359891169</v>
      </c>
      <c r="O81" s="8">
        <f t="shared" si="12"/>
        <v>75</v>
      </c>
      <c r="P81" s="133">
        <f t="shared" si="28"/>
        <v>2.9148853478429846</v>
      </c>
      <c r="Q81" s="8">
        <f t="shared" si="14"/>
        <v>2573</v>
      </c>
      <c r="T81">
        <v>2573</v>
      </c>
      <c r="U81">
        <v>36</v>
      </c>
      <c r="V81">
        <v>31</v>
      </c>
      <c r="W81">
        <v>30</v>
      </c>
      <c r="X81">
        <v>37</v>
      </c>
      <c r="Y81">
        <v>31</v>
      </c>
      <c r="Z81">
        <v>29</v>
      </c>
      <c r="AA81">
        <v>22</v>
      </c>
      <c r="AB81">
        <v>29</v>
      </c>
      <c r="AC81">
        <v>29</v>
      </c>
      <c r="AD81">
        <v>38</v>
      </c>
      <c r="AE81">
        <v>34</v>
      </c>
      <c r="AF81">
        <v>27</v>
      </c>
      <c r="AG81">
        <v>35</v>
      </c>
      <c r="AH81">
        <v>26</v>
      </c>
      <c r="AI81">
        <v>36</v>
      </c>
      <c r="AJ81">
        <v>31</v>
      </c>
      <c r="AK81">
        <v>27</v>
      </c>
      <c r="AL81">
        <v>31</v>
      </c>
      <c r="AM81">
        <v>25</v>
      </c>
      <c r="AN81">
        <v>31</v>
      </c>
      <c r="AO81">
        <v>42</v>
      </c>
      <c r="AP81">
        <v>27</v>
      </c>
      <c r="AQ81">
        <v>41</v>
      </c>
      <c r="AR81">
        <v>27</v>
      </c>
      <c r="AS81">
        <v>31</v>
      </c>
      <c r="AT81">
        <v>42</v>
      </c>
      <c r="AU81">
        <v>37</v>
      </c>
      <c r="AV81">
        <v>43</v>
      </c>
      <c r="AW81">
        <v>45</v>
      </c>
      <c r="AX81">
        <v>32</v>
      </c>
      <c r="AY81">
        <v>37</v>
      </c>
      <c r="AZ81">
        <v>47</v>
      </c>
      <c r="BA81">
        <v>45</v>
      </c>
      <c r="BB81">
        <v>40</v>
      </c>
      <c r="BC81">
        <v>45</v>
      </c>
      <c r="BD81">
        <v>26</v>
      </c>
      <c r="BE81">
        <v>28</v>
      </c>
      <c r="BF81">
        <v>42</v>
      </c>
      <c r="BG81">
        <v>37</v>
      </c>
      <c r="BH81">
        <v>41</v>
      </c>
      <c r="BI81">
        <v>36</v>
      </c>
      <c r="BJ81">
        <v>43</v>
      </c>
      <c r="BK81">
        <v>35</v>
      </c>
      <c r="BL81">
        <v>28</v>
      </c>
      <c r="BM81">
        <v>34</v>
      </c>
      <c r="BN81">
        <v>36</v>
      </c>
      <c r="BO81">
        <v>41</v>
      </c>
      <c r="BP81">
        <v>38</v>
      </c>
      <c r="BQ81">
        <v>36</v>
      </c>
      <c r="BR81">
        <v>35</v>
      </c>
      <c r="BS81">
        <v>37</v>
      </c>
      <c r="BT81">
        <v>26</v>
      </c>
      <c r="BU81">
        <v>30</v>
      </c>
      <c r="BV81">
        <v>44</v>
      </c>
      <c r="BW81">
        <v>42</v>
      </c>
      <c r="BX81">
        <v>24</v>
      </c>
      <c r="BY81">
        <v>37</v>
      </c>
      <c r="BZ81">
        <v>39</v>
      </c>
      <c r="CA81">
        <v>36</v>
      </c>
      <c r="CB81">
        <v>37</v>
      </c>
      <c r="CC81">
        <v>37</v>
      </c>
      <c r="CD81">
        <v>31</v>
      </c>
      <c r="CE81">
        <v>29</v>
      </c>
      <c r="CF81">
        <v>35</v>
      </c>
      <c r="CG81">
        <v>27</v>
      </c>
      <c r="CH81">
        <v>24</v>
      </c>
      <c r="CI81">
        <v>22</v>
      </c>
      <c r="CJ81">
        <v>24</v>
      </c>
      <c r="CK81">
        <v>19</v>
      </c>
      <c r="CL81">
        <v>25</v>
      </c>
      <c r="CM81">
        <v>19</v>
      </c>
      <c r="CN81">
        <v>13</v>
      </c>
      <c r="CO81">
        <v>16</v>
      </c>
      <c r="CP81">
        <v>15</v>
      </c>
      <c r="CQ81">
        <v>10</v>
      </c>
      <c r="CR81">
        <v>20</v>
      </c>
      <c r="CS81">
        <v>16</v>
      </c>
      <c r="CT81">
        <v>14</v>
      </c>
      <c r="CU81">
        <v>12</v>
      </c>
      <c r="CV81">
        <v>6</v>
      </c>
      <c r="CW81">
        <v>18</v>
      </c>
      <c r="CX81">
        <v>9</v>
      </c>
      <c r="CY81">
        <v>11</v>
      </c>
      <c r="CZ81">
        <v>11</v>
      </c>
      <c r="DA81">
        <v>4</v>
      </c>
      <c r="DB81">
        <v>6</v>
      </c>
      <c r="DC81">
        <v>2</v>
      </c>
      <c r="DD81">
        <v>2</v>
      </c>
      <c r="DE81">
        <v>3</v>
      </c>
      <c r="DF81">
        <v>2</v>
      </c>
      <c r="DG81">
        <v>2</v>
      </c>
      <c r="DH81">
        <v>2</v>
      </c>
      <c r="DI81">
        <v>1</v>
      </c>
      <c r="DJ81">
        <v>1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</row>
    <row r="82" spans="1:130">
      <c r="A82">
        <v>8719</v>
      </c>
      <c r="B82" t="s">
        <v>163</v>
      </c>
      <c r="C82" s="9">
        <f t="shared" si="0"/>
        <v>4</v>
      </c>
      <c r="D82" s="134">
        <f t="shared" si="22"/>
        <v>0.74766355140186924</v>
      </c>
      <c r="E82" s="9">
        <f t="shared" si="2"/>
        <v>18</v>
      </c>
      <c r="F82" s="134">
        <f t="shared" si="23"/>
        <v>3.3644859813084111</v>
      </c>
      <c r="G82" s="9">
        <f t="shared" si="4"/>
        <v>47</v>
      </c>
      <c r="H82" s="134">
        <f t="shared" si="24"/>
        <v>8.7850467289719631</v>
      </c>
      <c r="I82" s="9">
        <f t="shared" si="6"/>
        <v>53</v>
      </c>
      <c r="J82" s="134">
        <f t="shared" si="25"/>
        <v>9.9065420560747661</v>
      </c>
      <c r="K82" s="9">
        <f t="shared" si="8"/>
        <v>315</v>
      </c>
      <c r="L82" s="134">
        <f t="shared" si="26"/>
        <v>58.878504672897193</v>
      </c>
      <c r="M82" s="9">
        <f t="shared" si="10"/>
        <v>86</v>
      </c>
      <c r="N82" s="134">
        <f t="shared" si="27"/>
        <v>16.074766355140188</v>
      </c>
      <c r="O82" s="9">
        <f t="shared" si="12"/>
        <v>12</v>
      </c>
      <c r="P82" s="134">
        <f t="shared" si="28"/>
        <v>2.2429906542056073</v>
      </c>
      <c r="Q82" s="9">
        <f t="shared" si="14"/>
        <v>535</v>
      </c>
      <c r="T82">
        <v>535</v>
      </c>
      <c r="U82">
        <v>4</v>
      </c>
      <c r="V82">
        <v>5</v>
      </c>
      <c r="W82">
        <v>3</v>
      </c>
      <c r="X82">
        <v>4</v>
      </c>
      <c r="Y82">
        <v>2</v>
      </c>
      <c r="Z82">
        <v>4</v>
      </c>
      <c r="AA82">
        <v>3</v>
      </c>
      <c r="AB82">
        <v>3</v>
      </c>
      <c r="AC82">
        <v>7</v>
      </c>
      <c r="AD82">
        <v>10</v>
      </c>
      <c r="AE82">
        <v>5</v>
      </c>
      <c r="AF82">
        <v>1</v>
      </c>
      <c r="AG82">
        <v>5</v>
      </c>
      <c r="AH82">
        <v>7</v>
      </c>
      <c r="AI82">
        <v>0</v>
      </c>
      <c r="AJ82">
        <v>6</v>
      </c>
      <c r="AK82">
        <v>1</v>
      </c>
      <c r="AL82">
        <v>4</v>
      </c>
      <c r="AM82">
        <v>4</v>
      </c>
      <c r="AN82">
        <v>2</v>
      </c>
      <c r="AO82">
        <v>4</v>
      </c>
      <c r="AP82">
        <v>9</v>
      </c>
      <c r="AQ82">
        <v>9</v>
      </c>
      <c r="AR82">
        <v>5</v>
      </c>
      <c r="AS82">
        <v>3</v>
      </c>
      <c r="AT82">
        <v>12</v>
      </c>
      <c r="AU82">
        <v>8</v>
      </c>
      <c r="AV82">
        <v>10</v>
      </c>
      <c r="AW82">
        <v>11</v>
      </c>
      <c r="AX82">
        <v>7</v>
      </c>
      <c r="AY82">
        <v>7</v>
      </c>
      <c r="AZ82">
        <v>8</v>
      </c>
      <c r="BA82">
        <v>10</v>
      </c>
      <c r="BB82">
        <v>12</v>
      </c>
      <c r="BC82">
        <v>5</v>
      </c>
      <c r="BD82">
        <v>6</v>
      </c>
      <c r="BE82">
        <v>5</v>
      </c>
      <c r="BF82">
        <v>4</v>
      </c>
      <c r="BG82">
        <v>9</v>
      </c>
      <c r="BH82">
        <v>9</v>
      </c>
      <c r="BI82">
        <v>4</v>
      </c>
      <c r="BJ82">
        <v>8</v>
      </c>
      <c r="BK82">
        <v>6</v>
      </c>
      <c r="BL82">
        <v>10</v>
      </c>
      <c r="BM82">
        <v>6</v>
      </c>
      <c r="BN82">
        <v>3</v>
      </c>
      <c r="BO82">
        <v>3</v>
      </c>
      <c r="BP82">
        <v>6</v>
      </c>
      <c r="BQ82">
        <v>3</v>
      </c>
      <c r="BR82">
        <v>5</v>
      </c>
      <c r="BS82">
        <v>4</v>
      </c>
      <c r="BT82">
        <v>5</v>
      </c>
      <c r="BU82">
        <v>6</v>
      </c>
      <c r="BV82">
        <v>7</v>
      </c>
      <c r="BW82">
        <v>12</v>
      </c>
      <c r="BX82">
        <v>5</v>
      </c>
      <c r="BY82">
        <v>10</v>
      </c>
      <c r="BZ82">
        <v>9</v>
      </c>
      <c r="CA82">
        <v>10</v>
      </c>
      <c r="CB82">
        <v>12</v>
      </c>
      <c r="CC82">
        <v>8</v>
      </c>
      <c r="CD82">
        <v>7</v>
      </c>
      <c r="CE82">
        <v>10</v>
      </c>
      <c r="CF82">
        <v>11</v>
      </c>
      <c r="CG82">
        <v>15</v>
      </c>
      <c r="CH82">
        <v>13</v>
      </c>
      <c r="CI82">
        <v>6</v>
      </c>
      <c r="CJ82">
        <v>16</v>
      </c>
      <c r="CK82">
        <v>10</v>
      </c>
      <c r="CL82">
        <v>8</v>
      </c>
      <c r="CM82">
        <v>8</v>
      </c>
      <c r="CN82">
        <v>8</v>
      </c>
      <c r="CO82">
        <v>10</v>
      </c>
      <c r="CP82">
        <v>4</v>
      </c>
      <c r="CQ82">
        <v>3</v>
      </c>
      <c r="CR82">
        <v>1</v>
      </c>
      <c r="CS82">
        <v>7</v>
      </c>
      <c r="CT82">
        <v>4</v>
      </c>
      <c r="CU82">
        <v>5</v>
      </c>
      <c r="CV82">
        <v>2</v>
      </c>
      <c r="CW82">
        <v>5</v>
      </c>
      <c r="CX82">
        <v>3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2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</row>
    <row r="83" spans="1:130">
      <c r="A83" s="6">
        <v>8720</v>
      </c>
      <c r="B83" s="6" t="s">
        <v>164</v>
      </c>
      <c r="C83" s="8">
        <f t="shared" si="0"/>
        <v>9</v>
      </c>
      <c r="D83" s="133">
        <f t="shared" si="22"/>
        <v>1.559792027729636</v>
      </c>
      <c r="E83" s="8">
        <f t="shared" si="2"/>
        <v>38</v>
      </c>
      <c r="F83" s="133">
        <f t="shared" si="23"/>
        <v>6.5857885615251295</v>
      </c>
      <c r="G83" s="8">
        <f t="shared" si="4"/>
        <v>66</v>
      </c>
      <c r="H83" s="133">
        <f t="shared" si="24"/>
        <v>11.438474870017332</v>
      </c>
      <c r="I83" s="8">
        <f t="shared" si="6"/>
        <v>72</v>
      </c>
      <c r="J83" s="133">
        <f t="shared" si="25"/>
        <v>12.478336221837088</v>
      </c>
      <c r="K83" s="8">
        <f t="shared" si="8"/>
        <v>291</v>
      </c>
      <c r="L83" s="133">
        <f t="shared" si="26"/>
        <v>50.433275563258228</v>
      </c>
      <c r="M83" s="8">
        <f t="shared" si="10"/>
        <v>81</v>
      </c>
      <c r="N83" s="133">
        <f t="shared" si="27"/>
        <v>14.038128249566725</v>
      </c>
      <c r="O83" s="8">
        <f t="shared" si="12"/>
        <v>20</v>
      </c>
      <c r="P83" s="133">
        <f t="shared" si="28"/>
        <v>3.4662045060658579</v>
      </c>
      <c r="Q83" s="8">
        <f t="shared" si="14"/>
        <v>577</v>
      </c>
      <c r="T83">
        <v>577</v>
      </c>
      <c r="U83">
        <v>9</v>
      </c>
      <c r="V83">
        <v>10</v>
      </c>
      <c r="W83">
        <v>5</v>
      </c>
      <c r="X83">
        <v>8</v>
      </c>
      <c r="Y83">
        <v>9</v>
      </c>
      <c r="Z83">
        <v>6</v>
      </c>
      <c r="AA83">
        <v>8</v>
      </c>
      <c r="AB83">
        <v>5</v>
      </c>
      <c r="AC83">
        <v>5</v>
      </c>
      <c r="AD83">
        <v>3</v>
      </c>
      <c r="AE83">
        <v>4</v>
      </c>
      <c r="AF83">
        <v>8</v>
      </c>
      <c r="AG83">
        <v>6</v>
      </c>
      <c r="AH83">
        <v>11</v>
      </c>
      <c r="AI83">
        <v>7</v>
      </c>
      <c r="AJ83">
        <v>9</v>
      </c>
      <c r="AK83">
        <v>7</v>
      </c>
      <c r="AL83">
        <v>7</v>
      </c>
      <c r="AM83">
        <v>8</v>
      </c>
      <c r="AN83">
        <v>7</v>
      </c>
      <c r="AO83">
        <v>7</v>
      </c>
      <c r="AP83">
        <v>5</v>
      </c>
      <c r="AQ83">
        <v>10</v>
      </c>
      <c r="AR83">
        <v>4</v>
      </c>
      <c r="AS83">
        <v>9</v>
      </c>
      <c r="AT83">
        <v>8</v>
      </c>
      <c r="AU83">
        <v>8</v>
      </c>
      <c r="AV83">
        <v>7</v>
      </c>
      <c r="AW83">
        <v>9</v>
      </c>
      <c r="AX83">
        <v>7</v>
      </c>
      <c r="AY83">
        <v>7</v>
      </c>
      <c r="AZ83">
        <v>7</v>
      </c>
      <c r="BA83">
        <v>7</v>
      </c>
      <c r="BB83">
        <v>11</v>
      </c>
      <c r="BC83">
        <v>13</v>
      </c>
      <c r="BD83">
        <v>6</v>
      </c>
      <c r="BE83">
        <v>9</v>
      </c>
      <c r="BF83">
        <v>4</v>
      </c>
      <c r="BG83">
        <v>3</v>
      </c>
      <c r="BH83">
        <v>3</v>
      </c>
      <c r="BI83">
        <v>6</v>
      </c>
      <c r="BJ83">
        <v>6</v>
      </c>
      <c r="BK83">
        <v>1</v>
      </c>
      <c r="BL83">
        <v>5</v>
      </c>
      <c r="BM83">
        <v>6</v>
      </c>
      <c r="BN83">
        <v>5</v>
      </c>
      <c r="BO83">
        <v>14</v>
      </c>
      <c r="BP83">
        <v>8</v>
      </c>
      <c r="BQ83">
        <v>7</v>
      </c>
      <c r="BR83">
        <v>7</v>
      </c>
      <c r="BS83">
        <v>5</v>
      </c>
      <c r="BT83">
        <v>4</v>
      </c>
      <c r="BU83">
        <v>5</v>
      </c>
      <c r="BV83">
        <v>7</v>
      </c>
      <c r="BW83">
        <v>9</v>
      </c>
      <c r="BX83">
        <v>13</v>
      </c>
      <c r="BY83">
        <v>11</v>
      </c>
      <c r="BZ83">
        <v>8</v>
      </c>
      <c r="CA83">
        <v>3</v>
      </c>
      <c r="CB83">
        <v>11</v>
      </c>
      <c r="CC83">
        <v>11</v>
      </c>
      <c r="CD83">
        <v>6</v>
      </c>
      <c r="CE83">
        <v>9</v>
      </c>
      <c r="CF83">
        <v>5</v>
      </c>
      <c r="CG83">
        <v>4</v>
      </c>
      <c r="CH83">
        <v>4</v>
      </c>
      <c r="CI83">
        <v>10</v>
      </c>
      <c r="CJ83">
        <v>9</v>
      </c>
      <c r="CK83">
        <v>9</v>
      </c>
      <c r="CL83">
        <v>7</v>
      </c>
      <c r="CM83">
        <v>7</v>
      </c>
      <c r="CN83">
        <v>11</v>
      </c>
      <c r="CO83">
        <v>3</v>
      </c>
      <c r="CP83">
        <v>10</v>
      </c>
      <c r="CQ83">
        <v>9</v>
      </c>
      <c r="CR83">
        <v>4</v>
      </c>
      <c r="CS83">
        <v>4</v>
      </c>
      <c r="CT83">
        <v>3</v>
      </c>
      <c r="CU83">
        <v>3</v>
      </c>
      <c r="CV83">
        <v>2</v>
      </c>
      <c r="CW83">
        <v>4</v>
      </c>
      <c r="CX83">
        <v>4</v>
      </c>
      <c r="CY83">
        <v>1</v>
      </c>
      <c r="CZ83">
        <v>0</v>
      </c>
      <c r="DA83">
        <v>1</v>
      </c>
      <c r="DB83">
        <v>0</v>
      </c>
      <c r="DC83">
        <v>2</v>
      </c>
      <c r="DD83">
        <v>2</v>
      </c>
      <c r="DE83">
        <v>0</v>
      </c>
      <c r="DF83">
        <v>1</v>
      </c>
      <c r="DG83">
        <v>1</v>
      </c>
      <c r="DH83">
        <v>0</v>
      </c>
      <c r="DI83">
        <v>2</v>
      </c>
      <c r="DJ83">
        <v>0</v>
      </c>
      <c r="DK83">
        <v>1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</row>
    <row r="84" spans="1:130">
      <c r="A84">
        <v>8721</v>
      </c>
      <c r="B84" t="s">
        <v>165</v>
      </c>
      <c r="C84" s="9">
        <f t="shared" si="0"/>
        <v>15</v>
      </c>
      <c r="D84" s="134">
        <f t="shared" si="22"/>
        <v>1.171875</v>
      </c>
      <c r="E84" s="9">
        <f t="shared" si="2"/>
        <v>50</v>
      </c>
      <c r="F84" s="134">
        <f t="shared" si="23"/>
        <v>3.90625</v>
      </c>
      <c r="G84" s="9">
        <f t="shared" si="4"/>
        <v>165</v>
      </c>
      <c r="H84" s="134">
        <f t="shared" si="24"/>
        <v>12.890625</v>
      </c>
      <c r="I84" s="9">
        <f t="shared" si="6"/>
        <v>174</v>
      </c>
      <c r="J84" s="134">
        <f t="shared" si="25"/>
        <v>13.593749999999998</v>
      </c>
      <c r="K84" s="9">
        <f t="shared" si="8"/>
        <v>727</v>
      </c>
      <c r="L84" s="134">
        <f t="shared" si="26"/>
        <v>56.796875</v>
      </c>
      <c r="M84" s="9">
        <f t="shared" si="10"/>
        <v>122</v>
      </c>
      <c r="N84" s="134">
        <f t="shared" si="27"/>
        <v>9.53125</v>
      </c>
      <c r="O84" s="9">
        <f t="shared" si="12"/>
        <v>27</v>
      </c>
      <c r="P84" s="134">
        <f t="shared" si="28"/>
        <v>2.109375</v>
      </c>
      <c r="Q84" s="9">
        <f t="shared" si="14"/>
        <v>1280</v>
      </c>
      <c r="T84">
        <v>1280</v>
      </c>
      <c r="U84">
        <v>15</v>
      </c>
      <c r="V84">
        <v>7</v>
      </c>
      <c r="W84">
        <v>13</v>
      </c>
      <c r="X84">
        <v>9</v>
      </c>
      <c r="Y84">
        <v>11</v>
      </c>
      <c r="Z84">
        <v>10</v>
      </c>
      <c r="AA84">
        <v>17</v>
      </c>
      <c r="AB84">
        <v>22</v>
      </c>
      <c r="AC84">
        <v>16</v>
      </c>
      <c r="AD84">
        <v>11</v>
      </c>
      <c r="AE84">
        <v>21</v>
      </c>
      <c r="AF84">
        <v>14</v>
      </c>
      <c r="AG84">
        <v>16</v>
      </c>
      <c r="AH84">
        <v>13</v>
      </c>
      <c r="AI84">
        <v>19</v>
      </c>
      <c r="AJ84">
        <v>16</v>
      </c>
      <c r="AK84">
        <v>11</v>
      </c>
      <c r="AL84">
        <v>11</v>
      </c>
      <c r="AM84">
        <v>15</v>
      </c>
      <c r="AN84">
        <v>17</v>
      </c>
      <c r="AO84">
        <v>15</v>
      </c>
      <c r="AP84">
        <v>13</v>
      </c>
      <c r="AQ84">
        <v>24</v>
      </c>
      <c r="AR84">
        <v>18</v>
      </c>
      <c r="AS84">
        <v>29</v>
      </c>
      <c r="AT84">
        <v>21</v>
      </c>
      <c r="AU84">
        <v>31</v>
      </c>
      <c r="AV84">
        <v>23</v>
      </c>
      <c r="AW84">
        <v>26</v>
      </c>
      <c r="AX84">
        <v>35</v>
      </c>
      <c r="AY84">
        <v>32</v>
      </c>
      <c r="AZ84">
        <v>32</v>
      </c>
      <c r="BA84">
        <v>32</v>
      </c>
      <c r="BB84">
        <v>24</v>
      </c>
      <c r="BC84">
        <v>19</v>
      </c>
      <c r="BD84">
        <v>23</v>
      </c>
      <c r="BE84">
        <v>14</v>
      </c>
      <c r="BF84">
        <v>19</v>
      </c>
      <c r="BG84">
        <v>16</v>
      </c>
      <c r="BH84">
        <v>22</v>
      </c>
      <c r="BI84">
        <v>24</v>
      </c>
      <c r="BJ84">
        <v>11</v>
      </c>
      <c r="BK84">
        <v>13</v>
      </c>
      <c r="BL84">
        <v>21</v>
      </c>
      <c r="BM84">
        <v>16</v>
      </c>
      <c r="BN84">
        <v>12</v>
      </c>
      <c r="BO84">
        <v>12</v>
      </c>
      <c r="BP84">
        <v>12</v>
      </c>
      <c r="BQ84">
        <v>15</v>
      </c>
      <c r="BR84">
        <v>14</v>
      </c>
      <c r="BS84">
        <v>6</v>
      </c>
      <c r="BT84">
        <v>11</v>
      </c>
      <c r="BU84">
        <v>13</v>
      </c>
      <c r="BV84">
        <v>13</v>
      </c>
      <c r="BW84">
        <v>10</v>
      </c>
      <c r="BX84">
        <v>12</v>
      </c>
      <c r="BY84">
        <v>20</v>
      </c>
      <c r="BZ84">
        <v>15</v>
      </c>
      <c r="CA84">
        <v>25</v>
      </c>
      <c r="CB84">
        <v>5</v>
      </c>
      <c r="CC84">
        <v>14</v>
      </c>
      <c r="CD84">
        <v>11</v>
      </c>
      <c r="CE84">
        <v>13</v>
      </c>
      <c r="CF84">
        <v>10</v>
      </c>
      <c r="CG84">
        <v>18</v>
      </c>
      <c r="CH84">
        <v>14</v>
      </c>
      <c r="CI84">
        <v>19</v>
      </c>
      <c r="CJ84">
        <v>14</v>
      </c>
      <c r="CK84">
        <v>16</v>
      </c>
      <c r="CL84">
        <v>13</v>
      </c>
      <c r="CM84">
        <v>10</v>
      </c>
      <c r="CN84">
        <v>9</v>
      </c>
      <c r="CO84">
        <v>17</v>
      </c>
      <c r="CP84">
        <v>7</v>
      </c>
      <c r="CQ84">
        <v>8</v>
      </c>
      <c r="CR84">
        <v>7</v>
      </c>
      <c r="CS84">
        <v>7</v>
      </c>
      <c r="CT84">
        <v>7</v>
      </c>
      <c r="CU84">
        <v>5</v>
      </c>
      <c r="CV84">
        <v>2</v>
      </c>
      <c r="CW84">
        <v>5</v>
      </c>
      <c r="CX84">
        <v>1</v>
      </c>
      <c r="CY84">
        <v>2</v>
      </c>
      <c r="CZ84">
        <v>6</v>
      </c>
      <c r="DA84">
        <v>2</v>
      </c>
      <c r="DB84">
        <v>3</v>
      </c>
      <c r="DC84">
        <v>2</v>
      </c>
      <c r="DD84">
        <v>1</v>
      </c>
      <c r="DE84">
        <v>2</v>
      </c>
      <c r="DF84">
        <v>0</v>
      </c>
      <c r="DG84">
        <v>1</v>
      </c>
      <c r="DH84">
        <v>1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</row>
    <row r="85" spans="1:130">
      <c r="A85" s="6">
        <v>8722</v>
      </c>
      <c r="B85" s="6" t="s">
        <v>166</v>
      </c>
      <c r="C85" s="8">
        <f t="shared" si="0"/>
        <v>8</v>
      </c>
      <c r="D85" s="133">
        <f t="shared" si="22"/>
        <v>1.1299435028248588</v>
      </c>
      <c r="E85" s="8">
        <f t="shared" si="2"/>
        <v>40</v>
      </c>
      <c r="F85" s="133">
        <f t="shared" si="23"/>
        <v>5.6497175141242941</v>
      </c>
      <c r="G85" s="8">
        <f t="shared" si="4"/>
        <v>104</v>
      </c>
      <c r="H85" s="133">
        <f t="shared" si="24"/>
        <v>14.689265536723164</v>
      </c>
      <c r="I85" s="8">
        <f t="shared" si="6"/>
        <v>100</v>
      </c>
      <c r="J85" s="133">
        <f t="shared" si="25"/>
        <v>14.124293785310735</v>
      </c>
      <c r="K85" s="8">
        <f t="shared" si="8"/>
        <v>363</v>
      </c>
      <c r="L85" s="133">
        <f t="shared" si="26"/>
        <v>51.271186440677965</v>
      </c>
      <c r="M85" s="8">
        <f t="shared" si="10"/>
        <v>70</v>
      </c>
      <c r="N85" s="133">
        <f t="shared" si="27"/>
        <v>9.8870056497175138</v>
      </c>
      <c r="O85" s="8">
        <f t="shared" si="12"/>
        <v>23</v>
      </c>
      <c r="P85" s="133">
        <f t="shared" si="28"/>
        <v>3.2485875706214689</v>
      </c>
      <c r="Q85" s="8">
        <f t="shared" si="14"/>
        <v>708</v>
      </c>
      <c r="T85">
        <v>708</v>
      </c>
      <c r="U85">
        <v>8</v>
      </c>
      <c r="V85">
        <v>13</v>
      </c>
      <c r="W85">
        <v>5</v>
      </c>
      <c r="X85">
        <v>7</v>
      </c>
      <c r="Y85">
        <v>10</v>
      </c>
      <c r="Z85">
        <v>5</v>
      </c>
      <c r="AA85">
        <v>7</v>
      </c>
      <c r="AB85">
        <v>15</v>
      </c>
      <c r="AC85">
        <v>11</v>
      </c>
      <c r="AD85">
        <v>5</v>
      </c>
      <c r="AE85">
        <v>11</v>
      </c>
      <c r="AF85">
        <v>11</v>
      </c>
      <c r="AG85">
        <v>11</v>
      </c>
      <c r="AH85">
        <v>10</v>
      </c>
      <c r="AI85">
        <v>10</v>
      </c>
      <c r="AJ85">
        <v>13</v>
      </c>
      <c r="AK85">
        <v>15</v>
      </c>
      <c r="AL85">
        <v>9</v>
      </c>
      <c r="AM85">
        <v>9</v>
      </c>
      <c r="AN85">
        <v>13</v>
      </c>
      <c r="AO85">
        <v>10</v>
      </c>
      <c r="AP85">
        <v>10</v>
      </c>
      <c r="AQ85">
        <v>12</v>
      </c>
      <c r="AR85">
        <v>9</v>
      </c>
      <c r="AS85">
        <v>6</v>
      </c>
      <c r="AT85">
        <v>7</v>
      </c>
      <c r="AU85">
        <v>6</v>
      </c>
      <c r="AV85">
        <v>6</v>
      </c>
      <c r="AW85">
        <v>7</v>
      </c>
      <c r="AX85">
        <v>7</v>
      </c>
      <c r="AY85">
        <v>4</v>
      </c>
      <c r="AZ85">
        <v>5</v>
      </c>
      <c r="BA85">
        <v>8</v>
      </c>
      <c r="BB85">
        <v>12</v>
      </c>
      <c r="BC85">
        <v>7</v>
      </c>
      <c r="BD85">
        <v>8</v>
      </c>
      <c r="BE85">
        <v>11</v>
      </c>
      <c r="BF85">
        <v>11</v>
      </c>
      <c r="BG85">
        <v>11</v>
      </c>
      <c r="BH85">
        <v>10</v>
      </c>
      <c r="BI85">
        <v>8</v>
      </c>
      <c r="BJ85">
        <v>12</v>
      </c>
      <c r="BK85">
        <v>7</v>
      </c>
      <c r="BL85">
        <v>6</v>
      </c>
      <c r="BM85">
        <v>9</v>
      </c>
      <c r="BN85">
        <v>7</v>
      </c>
      <c r="BO85">
        <v>8</v>
      </c>
      <c r="BP85">
        <v>8</v>
      </c>
      <c r="BQ85">
        <v>3</v>
      </c>
      <c r="BR85">
        <v>13</v>
      </c>
      <c r="BS85">
        <v>10</v>
      </c>
      <c r="BT85">
        <v>12</v>
      </c>
      <c r="BU85">
        <v>6</v>
      </c>
      <c r="BV85">
        <v>10</v>
      </c>
      <c r="BW85">
        <v>3</v>
      </c>
      <c r="BX85">
        <v>12</v>
      </c>
      <c r="BY85">
        <v>13</v>
      </c>
      <c r="BZ85">
        <v>12</v>
      </c>
      <c r="CA85">
        <v>12</v>
      </c>
      <c r="CB85">
        <v>10</v>
      </c>
      <c r="CC85">
        <v>12</v>
      </c>
      <c r="CD85">
        <v>10</v>
      </c>
      <c r="CE85">
        <v>9</v>
      </c>
      <c r="CF85">
        <v>12</v>
      </c>
      <c r="CG85">
        <v>10</v>
      </c>
      <c r="CH85">
        <v>11</v>
      </c>
      <c r="CI85">
        <v>5</v>
      </c>
      <c r="CJ85">
        <v>11</v>
      </c>
      <c r="CK85">
        <v>8</v>
      </c>
      <c r="CL85">
        <v>8</v>
      </c>
      <c r="CM85">
        <v>5</v>
      </c>
      <c r="CN85">
        <v>5</v>
      </c>
      <c r="CO85">
        <v>4</v>
      </c>
      <c r="CP85">
        <v>5</v>
      </c>
      <c r="CQ85">
        <v>4</v>
      </c>
      <c r="CR85">
        <v>3</v>
      </c>
      <c r="CS85">
        <v>4</v>
      </c>
      <c r="CT85">
        <v>6</v>
      </c>
      <c r="CU85">
        <v>4</v>
      </c>
      <c r="CV85">
        <v>3</v>
      </c>
      <c r="CW85">
        <v>6</v>
      </c>
      <c r="CX85">
        <v>2</v>
      </c>
      <c r="CY85">
        <v>1</v>
      </c>
      <c r="CZ85">
        <v>2</v>
      </c>
      <c r="DA85">
        <v>2</v>
      </c>
      <c r="DB85">
        <v>0</v>
      </c>
      <c r="DC85">
        <v>1</v>
      </c>
      <c r="DD85">
        <v>0</v>
      </c>
      <c r="DE85">
        <v>2</v>
      </c>
      <c r="DF85">
        <v>0</v>
      </c>
      <c r="DG85">
        <v>0</v>
      </c>
      <c r="DH85">
        <v>5</v>
      </c>
      <c r="DI85">
        <v>1</v>
      </c>
      <c r="DJ85">
        <v>0</v>
      </c>
      <c r="DK85">
        <v>0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</row>
    <row r="86" spans="1:130" s="19" customFormat="1">
      <c r="C86" s="14">
        <f>SUM(C71:C85)</f>
        <v>409</v>
      </c>
      <c r="D86" s="135">
        <f t="shared" si="22"/>
        <v>1.209880195237391</v>
      </c>
      <c r="E86" s="14">
        <f t="shared" ref="E86:Q86" si="29">SUM(E71:E85)</f>
        <v>2006</v>
      </c>
      <c r="F86" s="135">
        <f t="shared" si="23"/>
        <v>5.9340334270078392</v>
      </c>
      <c r="G86" s="14">
        <f t="shared" si="29"/>
        <v>4075</v>
      </c>
      <c r="H86" s="135">
        <f t="shared" si="24"/>
        <v>12.054429818074249</v>
      </c>
      <c r="I86" s="14">
        <f t="shared" si="29"/>
        <v>4518</v>
      </c>
      <c r="J86" s="135">
        <f t="shared" si="25"/>
        <v>13.364886851057536</v>
      </c>
      <c r="K86" s="14">
        <f t="shared" si="29"/>
        <v>17885</v>
      </c>
      <c r="L86" s="135">
        <f t="shared" si="26"/>
        <v>52.906374796627716</v>
      </c>
      <c r="M86" s="14">
        <f t="shared" si="29"/>
        <v>3720</v>
      </c>
      <c r="N86" s="135">
        <f t="shared" si="27"/>
        <v>11.004289306315634</v>
      </c>
      <c r="O86" s="14">
        <f t="shared" si="29"/>
        <v>1192</v>
      </c>
      <c r="P86" s="135">
        <f t="shared" si="28"/>
        <v>3.5261056056796329</v>
      </c>
      <c r="Q86" s="14">
        <f t="shared" si="29"/>
        <v>33805</v>
      </c>
    </row>
    <row r="87" spans="1:130">
      <c r="D87" s="134"/>
      <c r="F87" s="134"/>
      <c r="H87" s="134"/>
      <c r="J87" s="134"/>
      <c r="L87" s="134"/>
      <c r="N87" s="134"/>
      <c r="P87" s="134"/>
    </row>
    <row r="88" spans="1:130" s="19" customFormat="1">
      <c r="B88" s="19" t="s">
        <v>8</v>
      </c>
      <c r="C88" s="14">
        <f>C15+C21+C32+C43+C50+C63+C69+C86</f>
        <v>4421</v>
      </c>
      <c r="D88" s="135">
        <f t="shared" si="22"/>
        <v>1.140144110501911</v>
      </c>
      <c r="E88" s="14">
        <f t="shared" ref="E88:Q88" si="30">E15+E21+E32+E43+E50+E63+E69+E86</f>
        <v>22952</v>
      </c>
      <c r="F88" s="135">
        <f t="shared" si="23"/>
        <v>5.9191557620990407</v>
      </c>
      <c r="G88" s="14">
        <f t="shared" si="30"/>
        <v>47966</v>
      </c>
      <c r="H88" s="135">
        <f t="shared" si="24"/>
        <v>12.370086497248284</v>
      </c>
      <c r="I88" s="14">
        <f t="shared" si="30"/>
        <v>51377</v>
      </c>
      <c r="J88" s="135">
        <f t="shared" si="25"/>
        <v>13.249758870223181</v>
      </c>
      <c r="K88" s="14">
        <f t="shared" si="30"/>
        <v>210691</v>
      </c>
      <c r="L88" s="135">
        <f t="shared" si="26"/>
        <v>54.335693912182336</v>
      </c>
      <c r="M88" s="14">
        <f t="shared" si="30"/>
        <v>36978</v>
      </c>
      <c r="N88" s="135">
        <f t="shared" si="27"/>
        <v>9.5363603072019139</v>
      </c>
      <c r="O88" s="14">
        <f t="shared" si="30"/>
        <v>13373</v>
      </c>
      <c r="P88" s="135">
        <f t="shared" si="28"/>
        <v>3.4488005405433286</v>
      </c>
      <c r="Q88" s="14">
        <f t="shared" si="30"/>
        <v>387758</v>
      </c>
    </row>
  </sheetData>
  <hyperlinks>
    <hyperlink ref="B1" location="Efnisyfirlit!A1" display="Efnisyfirlit" xr:uid="{086048B3-55FD-475A-9FDC-AF62A61B7E1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5E3C-60A2-410F-B000-D2173315725B}">
  <dimension ref="A1:H66"/>
  <sheetViews>
    <sheetView workbookViewId="0">
      <selection activeCell="B1" sqref="B1"/>
    </sheetView>
  </sheetViews>
  <sheetFormatPr defaultRowHeight="14.5"/>
  <cols>
    <col min="1" max="1" width="5.81640625" customWidth="1"/>
    <col min="2" max="2" width="25.453125" customWidth="1"/>
    <col min="3" max="7" width="9.54296875" customWidth="1"/>
    <col min="8" max="8" width="10.453125" customWidth="1"/>
  </cols>
  <sheetData>
    <row r="1" spans="1:8">
      <c r="B1" s="101" t="s">
        <v>1044</v>
      </c>
    </row>
    <row r="2" spans="1:8" ht="15.5">
      <c r="A2" s="1" t="s">
        <v>1201</v>
      </c>
    </row>
    <row r="4" spans="1:8">
      <c r="C4" s="136"/>
      <c r="D4" s="137"/>
      <c r="E4" s="137"/>
      <c r="F4" s="137"/>
      <c r="G4" s="137"/>
      <c r="H4" s="138" t="s">
        <v>107</v>
      </c>
    </row>
    <row r="5" spans="1:8">
      <c r="C5" s="139" t="s">
        <v>466</v>
      </c>
      <c r="D5" s="140" t="s">
        <v>467</v>
      </c>
      <c r="E5" s="140" t="s">
        <v>468</v>
      </c>
      <c r="F5" s="140" t="s">
        <v>469</v>
      </c>
      <c r="G5" s="140" t="s">
        <v>167</v>
      </c>
      <c r="H5" s="141" t="s">
        <v>470</v>
      </c>
    </row>
    <row r="7" spans="1:8">
      <c r="A7" s="44">
        <v>0</v>
      </c>
      <c r="B7" s="6" t="s">
        <v>1202</v>
      </c>
      <c r="C7" s="84">
        <v>3671.8546558500057</v>
      </c>
      <c r="D7" s="84">
        <v>920.08896000000004</v>
      </c>
      <c r="E7" s="84">
        <v>2241.4953052499991</v>
      </c>
      <c r="F7" s="84">
        <v>1736.5961044299988</v>
      </c>
      <c r="G7" s="84">
        <v>148.95298171999997</v>
      </c>
      <c r="H7" s="84">
        <v>8718.9880072500036</v>
      </c>
    </row>
    <row r="8" spans="1:8">
      <c r="A8">
        <v>1000</v>
      </c>
      <c r="B8" t="s">
        <v>108</v>
      </c>
      <c r="C8" s="85">
        <v>836</v>
      </c>
      <c r="D8" s="85">
        <v>258</v>
      </c>
      <c r="E8" s="85">
        <v>782</v>
      </c>
      <c r="F8" s="85">
        <v>34</v>
      </c>
      <c r="G8" s="85">
        <v>190</v>
      </c>
      <c r="H8" s="85">
        <v>2100</v>
      </c>
    </row>
    <row r="9" spans="1:8">
      <c r="A9" s="44">
        <v>1100</v>
      </c>
      <c r="B9" s="6" t="s">
        <v>109</v>
      </c>
      <c r="C9" s="84">
        <v>107.69</v>
      </c>
      <c r="D9" s="84">
        <v>19.36</v>
      </c>
      <c r="E9" s="84">
        <v>117.55</v>
      </c>
      <c r="F9" s="84">
        <v>14.62</v>
      </c>
      <c r="G9" s="84">
        <v>2</v>
      </c>
      <c r="H9" s="84">
        <v>261.21999999999997</v>
      </c>
    </row>
    <row r="10" spans="1:8">
      <c r="A10">
        <v>1300</v>
      </c>
      <c r="B10" t="s">
        <v>110</v>
      </c>
      <c r="C10" s="85">
        <v>479.9</v>
      </c>
      <c r="D10" s="85">
        <v>75.2</v>
      </c>
      <c r="E10" s="85">
        <v>373.09999999999997</v>
      </c>
      <c r="F10" s="85">
        <v>6</v>
      </c>
      <c r="G10" s="85">
        <v>8.8000000000000007</v>
      </c>
      <c r="H10" s="85">
        <v>943.00000000000011</v>
      </c>
    </row>
    <row r="11" spans="1:8">
      <c r="A11" s="44">
        <v>1400</v>
      </c>
      <c r="B11" s="6" t="s">
        <v>111</v>
      </c>
      <c r="C11" s="84">
        <v>474.52000000000004</v>
      </c>
      <c r="D11" s="84">
        <v>265.83</v>
      </c>
      <c r="E11" s="84">
        <v>700.42</v>
      </c>
      <c r="F11" s="84">
        <v>338.63</v>
      </c>
      <c r="G11" s="84">
        <v>19.07</v>
      </c>
      <c r="H11" s="84">
        <v>1798.47</v>
      </c>
    </row>
    <row r="12" spans="1:8">
      <c r="A12">
        <v>1604</v>
      </c>
      <c r="B12" t="s">
        <v>112</v>
      </c>
      <c r="C12" s="85">
        <v>355.4</v>
      </c>
      <c r="D12" s="85">
        <v>76.600000000000009</v>
      </c>
      <c r="E12" s="85">
        <v>283.10000000000002</v>
      </c>
      <c r="F12" s="85">
        <v>2.6</v>
      </c>
      <c r="G12" s="85">
        <v>13.7</v>
      </c>
      <c r="H12" s="85">
        <v>731.4</v>
      </c>
    </row>
    <row r="13" spans="1:8">
      <c r="A13" s="44">
        <v>2000</v>
      </c>
      <c r="B13" s="6" t="s">
        <v>114</v>
      </c>
      <c r="C13" s="84">
        <v>276.45999999999998</v>
      </c>
      <c r="D13" s="84">
        <v>129.61000000000001</v>
      </c>
      <c r="E13" s="84">
        <v>432.34000000000003</v>
      </c>
      <c r="F13" s="84">
        <v>202.34</v>
      </c>
      <c r="G13" s="84">
        <v>17.78</v>
      </c>
      <c r="H13" s="84">
        <v>1058.53</v>
      </c>
    </row>
    <row r="14" spans="1:8">
      <c r="A14">
        <v>2300</v>
      </c>
      <c r="B14" t="s">
        <v>115</v>
      </c>
      <c r="C14" s="85">
        <v>25.86</v>
      </c>
      <c r="D14" s="85">
        <v>25.215</v>
      </c>
      <c r="E14" s="85">
        <v>73.831799999999987</v>
      </c>
      <c r="F14" s="85">
        <v>73.7</v>
      </c>
      <c r="G14" s="85">
        <v>7.8900000000000006</v>
      </c>
      <c r="H14" s="85">
        <v>206.49680000000001</v>
      </c>
    </row>
    <row r="15" spans="1:8">
      <c r="A15" s="44">
        <v>2506</v>
      </c>
      <c r="B15" s="6" t="s">
        <v>116</v>
      </c>
      <c r="C15" s="84">
        <v>35.96</v>
      </c>
      <c r="D15" s="84">
        <v>8</v>
      </c>
      <c r="E15" s="84">
        <v>33.340000000000003</v>
      </c>
      <c r="F15" s="84">
        <v>1.01</v>
      </c>
      <c r="G15" s="84">
        <v>1</v>
      </c>
      <c r="H15" s="84">
        <v>79.310000000000016</v>
      </c>
    </row>
    <row r="16" spans="1:8">
      <c r="A16">
        <v>2510</v>
      </c>
      <c r="B16" t="s">
        <v>117</v>
      </c>
      <c r="C16" s="85">
        <v>85</v>
      </c>
      <c r="D16" s="85">
        <v>34.250000000000007</v>
      </c>
      <c r="E16" s="85">
        <v>85.42</v>
      </c>
      <c r="F16" s="85">
        <v>32.9</v>
      </c>
      <c r="G16" s="85">
        <v>3</v>
      </c>
      <c r="H16" s="85">
        <v>240.57000000000002</v>
      </c>
    </row>
    <row r="17" spans="1:8">
      <c r="A17" s="44">
        <v>3000</v>
      </c>
      <c r="B17" s="6" t="s">
        <v>118</v>
      </c>
      <c r="C17" s="84">
        <v>90.81</v>
      </c>
      <c r="D17" s="84">
        <v>76.06</v>
      </c>
      <c r="E17" s="84">
        <v>186.85</v>
      </c>
      <c r="F17" s="84">
        <v>273.54000000000002</v>
      </c>
      <c r="G17" s="84">
        <v>14.42</v>
      </c>
      <c r="H17" s="84">
        <v>641.68000000000006</v>
      </c>
    </row>
    <row r="18" spans="1:8">
      <c r="A18">
        <v>3511</v>
      </c>
      <c r="B18" t="s">
        <v>120</v>
      </c>
      <c r="C18" s="85">
        <v>2</v>
      </c>
      <c r="D18" s="85">
        <v>4.5</v>
      </c>
      <c r="E18" s="85">
        <v>21.2</v>
      </c>
      <c r="F18" s="85">
        <v>23</v>
      </c>
      <c r="G18" s="85">
        <v>2.6</v>
      </c>
      <c r="H18" s="85">
        <v>53.300000000000004</v>
      </c>
    </row>
    <row r="19" spans="1:8">
      <c r="A19" s="44">
        <v>3609</v>
      </c>
      <c r="B19" s="6" t="s">
        <v>121</v>
      </c>
      <c r="C19" s="84">
        <v>163</v>
      </c>
      <c r="D19" s="84">
        <v>39</v>
      </c>
      <c r="E19" s="84">
        <v>114</v>
      </c>
      <c r="F19" s="84">
        <v>107</v>
      </c>
      <c r="G19" s="84">
        <v>0</v>
      </c>
      <c r="H19" s="84">
        <v>423</v>
      </c>
    </row>
    <row r="20" spans="1:8">
      <c r="A20">
        <v>3709</v>
      </c>
      <c r="B20" t="s">
        <v>122</v>
      </c>
      <c r="C20" s="85">
        <v>26.4757</v>
      </c>
      <c r="D20" s="85">
        <v>2.4</v>
      </c>
      <c r="E20" s="85">
        <v>24.2</v>
      </c>
      <c r="F20" s="85">
        <v>5.92</v>
      </c>
      <c r="G20" s="85">
        <v>4.5</v>
      </c>
      <c r="H20" s="85">
        <v>63.495699999999999</v>
      </c>
    </row>
    <row r="21" spans="1:8">
      <c r="A21" s="44">
        <v>3714</v>
      </c>
      <c r="B21" s="6" t="s">
        <v>124</v>
      </c>
      <c r="C21" s="84">
        <v>97.974000000000004</v>
      </c>
      <c r="D21" s="84">
        <v>4</v>
      </c>
      <c r="E21" s="84">
        <v>41.215799999999994</v>
      </c>
      <c r="F21" s="84">
        <v>1.4</v>
      </c>
      <c r="G21" s="84">
        <v>1.8199999999999998</v>
      </c>
      <c r="H21" s="84">
        <v>146.40979999999999</v>
      </c>
    </row>
    <row r="22" spans="1:8">
      <c r="A22">
        <v>3716</v>
      </c>
      <c r="B22" t="s">
        <v>1154</v>
      </c>
      <c r="C22" s="85">
        <v>51.05</v>
      </c>
      <c r="D22" s="85">
        <v>5</v>
      </c>
      <c r="E22" s="85">
        <v>42.760000000000005</v>
      </c>
      <c r="F22" s="85">
        <v>4.5999999999999996</v>
      </c>
      <c r="G22" s="85">
        <v>7.8</v>
      </c>
      <c r="H22" s="85">
        <v>111.21</v>
      </c>
    </row>
    <row r="23" spans="1:8">
      <c r="A23" s="44">
        <v>3811</v>
      </c>
      <c r="B23" s="6" t="s">
        <v>125</v>
      </c>
      <c r="C23" s="84">
        <v>24.1</v>
      </c>
      <c r="D23" s="84">
        <v>2</v>
      </c>
      <c r="E23" s="84">
        <v>20.099999999999998</v>
      </c>
      <c r="F23" s="84">
        <v>0.7</v>
      </c>
      <c r="G23" s="84">
        <v>3.6</v>
      </c>
      <c r="H23" s="84">
        <v>50.500000000000007</v>
      </c>
    </row>
    <row r="24" spans="1:8">
      <c r="A24">
        <v>4100</v>
      </c>
      <c r="B24" t="s">
        <v>126</v>
      </c>
      <c r="C24" s="85">
        <v>7.6</v>
      </c>
      <c r="D24" s="85">
        <v>4</v>
      </c>
      <c r="E24" s="85">
        <v>27.7</v>
      </c>
      <c r="F24" s="85">
        <v>42.7</v>
      </c>
      <c r="G24" s="85">
        <v>2</v>
      </c>
      <c r="H24" s="85">
        <v>84</v>
      </c>
    </row>
    <row r="25" spans="1:8">
      <c r="A25" s="44">
        <v>4200</v>
      </c>
      <c r="B25" s="6" t="s">
        <v>127</v>
      </c>
      <c r="C25" s="84">
        <v>56.85</v>
      </c>
      <c r="D25" s="84">
        <v>29.120000000000005</v>
      </c>
      <c r="E25" s="84">
        <v>88.71929999999999</v>
      </c>
      <c r="F25" s="84">
        <v>95.484399999999994</v>
      </c>
      <c r="G25" s="84">
        <v>11</v>
      </c>
      <c r="H25" s="84">
        <v>281.1737</v>
      </c>
    </row>
    <row r="26" spans="1:8">
      <c r="A26">
        <v>4502</v>
      </c>
      <c r="B26" t="s">
        <v>128</v>
      </c>
      <c r="C26" s="85">
        <v>7.8</v>
      </c>
      <c r="D26" s="85">
        <v>5.0999999999999996</v>
      </c>
      <c r="E26" s="85">
        <v>5.7</v>
      </c>
      <c r="F26" s="85">
        <v>23.700000000000003</v>
      </c>
      <c r="G26" s="85">
        <v>1</v>
      </c>
      <c r="H26" s="85">
        <v>43.3</v>
      </c>
    </row>
    <row r="27" spans="1:8">
      <c r="A27" s="44">
        <v>4604</v>
      </c>
      <c r="B27" s="6" t="s">
        <v>129</v>
      </c>
      <c r="C27" s="84">
        <v>7.83</v>
      </c>
      <c r="D27" s="84">
        <v>1</v>
      </c>
      <c r="E27" s="84">
        <v>9</v>
      </c>
      <c r="F27" s="84">
        <v>4.5</v>
      </c>
      <c r="G27" s="84">
        <v>0</v>
      </c>
      <c r="H27" s="84">
        <v>22.33</v>
      </c>
    </row>
    <row r="28" spans="1:8">
      <c r="A28">
        <v>4607</v>
      </c>
      <c r="B28" t="s">
        <v>130</v>
      </c>
      <c r="C28" s="85">
        <v>19.681899999999999</v>
      </c>
      <c r="D28" s="85">
        <v>9.5899000000000001</v>
      </c>
      <c r="E28" s="85">
        <v>24.674999999999997</v>
      </c>
      <c r="F28" s="85">
        <v>24.052</v>
      </c>
      <c r="G28" s="85">
        <v>2.5</v>
      </c>
      <c r="H28" s="85">
        <v>80.498799999999989</v>
      </c>
    </row>
    <row r="29" spans="1:8">
      <c r="A29" s="44">
        <v>4803</v>
      </c>
      <c r="B29" s="6" t="s">
        <v>131</v>
      </c>
      <c r="C29" s="84">
        <v>5.45</v>
      </c>
      <c r="D29" s="84">
        <v>0.1</v>
      </c>
      <c r="E29" s="84">
        <v>5</v>
      </c>
      <c r="F29" s="84">
        <v>3.1</v>
      </c>
      <c r="G29" s="84">
        <v>0</v>
      </c>
      <c r="H29" s="84">
        <v>13.65</v>
      </c>
    </row>
    <row r="30" spans="1:8">
      <c r="A30">
        <v>4902</v>
      </c>
      <c r="B30" t="s">
        <v>133</v>
      </c>
      <c r="C30" s="85">
        <v>100</v>
      </c>
      <c r="D30" s="85">
        <v>0</v>
      </c>
      <c r="E30" s="85">
        <v>273</v>
      </c>
      <c r="F30" s="85">
        <v>188</v>
      </c>
      <c r="G30" s="85">
        <v>10</v>
      </c>
      <c r="H30" s="85">
        <v>571</v>
      </c>
    </row>
    <row r="31" spans="1:8">
      <c r="A31" s="44">
        <v>4911</v>
      </c>
      <c r="B31" s="6" t="s">
        <v>134</v>
      </c>
      <c r="C31" s="84">
        <v>7.01</v>
      </c>
      <c r="D31" s="84">
        <v>1.8</v>
      </c>
      <c r="E31" s="84">
        <v>8.2100000000000009</v>
      </c>
      <c r="F31" s="84">
        <v>17.100000000000001</v>
      </c>
      <c r="G31" s="84">
        <v>3.3200000000000003</v>
      </c>
      <c r="H31" s="84">
        <v>37.440000000000005</v>
      </c>
    </row>
    <row r="32" spans="1:8">
      <c r="A32">
        <v>5508</v>
      </c>
      <c r="B32" t="s">
        <v>135</v>
      </c>
      <c r="C32" s="85">
        <v>6.625</v>
      </c>
      <c r="D32" s="85">
        <v>5.5</v>
      </c>
      <c r="E32" s="85">
        <v>27.55</v>
      </c>
      <c r="F32" s="85">
        <v>41</v>
      </c>
      <c r="G32" s="85">
        <v>1</v>
      </c>
      <c r="H32" s="85">
        <v>81.674999999999997</v>
      </c>
    </row>
    <row r="33" spans="1:8">
      <c r="A33" s="44">
        <v>5716</v>
      </c>
      <c r="B33" s="6" t="s">
        <v>1156</v>
      </c>
      <c r="C33" s="84">
        <v>124.3</v>
      </c>
      <c r="D33" s="84">
        <v>34.199999999999996</v>
      </c>
      <c r="E33" s="84">
        <v>113.10000000000001</v>
      </c>
      <c r="F33" s="84">
        <v>124</v>
      </c>
      <c r="G33" s="84">
        <v>6</v>
      </c>
      <c r="H33" s="84">
        <v>401.6</v>
      </c>
    </row>
    <row r="34" spans="1:8">
      <c r="A34">
        <v>6000</v>
      </c>
      <c r="B34" t="s">
        <v>1047</v>
      </c>
      <c r="C34" s="85">
        <v>212.2</v>
      </c>
      <c r="D34" s="85">
        <v>194.09999999999997</v>
      </c>
      <c r="E34" s="85">
        <v>453.59999999999997</v>
      </c>
      <c r="F34" s="85">
        <v>542.01999999999987</v>
      </c>
      <c r="G34" s="85">
        <v>27.4</v>
      </c>
      <c r="H34" s="85">
        <v>1429.3199999999997</v>
      </c>
    </row>
    <row r="35" spans="1:8">
      <c r="A35" s="44">
        <v>6100</v>
      </c>
      <c r="B35" s="6" t="s">
        <v>138</v>
      </c>
      <c r="C35" s="84">
        <v>42.499999999999993</v>
      </c>
      <c r="D35" s="84">
        <v>22.199999999999996</v>
      </c>
      <c r="E35" s="84">
        <v>72.100000000000009</v>
      </c>
      <c r="F35" s="84">
        <v>129.19999999999999</v>
      </c>
      <c r="G35" s="84">
        <v>4</v>
      </c>
      <c r="H35" s="84">
        <v>270</v>
      </c>
    </row>
    <row r="36" spans="1:8">
      <c r="A36">
        <v>6250</v>
      </c>
      <c r="B36" t="s">
        <v>139</v>
      </c>
      <c r="C36" s="85">
        <v>89</v>
      </c>
      <c r="D36" s="85">
        <v>14.188999999999998</v>
      </c>
      <c r="E36" s="85">
        <v>34.723399999999998</v>
      </c>
      <c r="F36" s="85">
        <v>43.29</v>
      </c>
      <c r="G36" s="85">
        <v>3.2</v>
      </c>
      <c r="H36" s="85">
        <v>184.40239999999997</v>
      </c>
    </row>
    <row r="37" spans="1:8">
      <c r="A37" s="44">
        <v>6400</v>
      </c>
      <c r="B37" s="6" t="s">
        <v>140</v>
      </c>
      <c r="C37" s="84">
        <v>77.23</v>
      </c>
      <c r="D37" s="84">
        <v>20.3</v>
      </c>
      <c r="E37" s="84">
        <v>53.08</v>
      </c>
      <c r="F37" s="84">
        <v>7</v>
      </c>
      <c r="G37" s="84">
        <v>0</v>
      </c>
      <c r="H37" s="84">
        <v>157.61000000000001</v>
      </c>
    </row>
    <row r="38" spans="1:8">
      <c r="A38">
        <v>6513</v>
      </c>
      <c r="B38" t="s">
        <v>141</v>
      </c>
      <c r="C38" s="85">
        <v>6.25</v>
      </c>
      <c r="D38" s="85">
        <v>5.1899999999999995</v>
      </c>
      <c r="E38" s="85">
        <v>36.128799999999998</v>
      </c>
      <c r="F38" s="85">
        <v>34.659100000000002</v>
      </c>
      <c r="G38" s="85">
        <v>1</v>
      </c>
      <c r="H38" s="85">
        <v>83.227900000000005</v>
      </c>
    </row>
    <row r="39" spans="1:8">
      <c r="A39" s="44">
        <v>6515</v>
      </c>
      <c r="B39" s="6" t="s">
        <v>142</v>
      </c>
      <c r="C39" s="84">
        <v>3.6</v>
      </c>
      <c r="D39" s="84">
        <v>1.5</v>
      </c>
      <c r="E39" s="84">
        <v>29.299999999999997</v>
      </c>
      <c r="F39" s="84">
        <v>19.799999999999997</v>
      </c>
      <c r="G39" s="84">
        <v>1</v>
      </c>
      <c r="H39" s="84">
        <v>55.199999999999996</v>
      </c>
    </row>
    <row r="40" spans="1:8">
      <c r="A40">
        <v>6601</v>
      </c>
      <c r="B40" t="s">
        <v>143</v>
      </c>
      <c r="C40" s="85">
        <v>1.19</v>
      </c>
      <c r="D40" s="85">
        <v>2.09</v>
      </c>
      <c r="E40" s="85">
        <v>14.56</v>
      </c>
      <c r="F40" s="85">
        <v>11.4</v>
      </c>
      <c r="G40" s="85">
        <v>2</v>
      </c>
      <c r="H40" s="85">
        <v>31.240000000000002</v>
      </c>
    </row>
    <row r="41" spans="1:8">
      <c r="A41" s="44">
        <v>6602</v>
      </c>
      <c r="B41" s="6" t="s">
        <v>144</v>
      </c>
      <c r="C41" s="84">
        <v>5.5000000000000009</v>
      </c>
      <c r="D41" s="84">
        <v>0</v>
      </c>
      <c r="E41" s="84">
        <v>12.82</v>
      </c>
      <c r="F41" s="84">
        <v>18.38</v>
      </c>
      <c r="G41" s="84">
        <v>2</v>
      </c>
      <c r="H41" s="84">
        <v>38.700000000000003</v>
      </c>
    </row>
    <row r="42" spans="1:8">
      <c r="A42">
        <v>6613</v>
      </c>
      <c r="B42" t="s">
        <v>146</v>
      </c>
      <c r="C42" s="85">
        <v>1.8599999999999999</v>
      </c>
      <c r="D42" s="85">
        <v>9.4600000000000009</v>
      </c>
      <c r="E42" s="85">
        <v>44.080000000000005</v>
      </c>
      <c r="F42" s="85">
        <v>48.5</v>
      </c>
      <c r="G42" s="85">
        <v>0.4</v>
      </c>
      <c r="H42" s="85">
        <v>104.30000000000001</v>
      </c>
    </row>
    <row r="43" spans="1:8">
      <c r="A43" s="44">
        <v>6710</v>
      </c>
      <c r="B43" s="6" t="s">
        <v>147</v>
      </c>
      <c r="C43" s="84">
        <v>1.2</v>
      </c>
      <c r="D43" s="84">
        <v>1.22</v>
      </c>
      <c r="E43" s="84">
        <v>14.843</v>
      </c>
      <c r="F43" s="84">
        <v>34.400000000000006</v>
      </c>
      <c r="G43" s="84">
        <v>1</v>
      </c>
      <c r="H43" s="84">
        <v>52.663000000000004</v>
      </c>
    </row>
    <row r="44" spans="1:8">
      <c r="A44">
        <v>7300</v>
      </c>
      <c r="B44" t="s">
        <v>148</v>
      </c>
      <c r="C44" s="85">
        <v>66</v>
      </c>
      <c r="D44" s="85">
        <v>40</v>
      </c>
      <c r="E44" s="85">
        <v>133</v>
      </c>
      <c r="F44" s="85">
        <v>167</v>
      </c>
      <c r="G44" s="85">
        <v>9</v>
      </c>
      <c r="H44" s="85">
        <v>415</v>
      </c>
    </row>
    <row r="45" spans="1:8">
      <c r="A45" s="44">
        <v>7400</v>
      </c>
      <c r="B45" s="6" t="s">
        <v>149</v>
      </c>
      <c r="C45" s="84">
        <v>60.416399999999996</v>
      </c>
      <c r="D45" s="84">
        <v>44.247199999999999</v>
      </c>
      <c r="E45" s="84">
        <v>169.35810000000001</v>
      </c>
      <c r="F45" s="84">
        <v>167.9735</v>
      </c>
      <c r="G45" s="84">
        <v>6.8500000000000005</v>
      </c>
      <c r="H45" s="84">
        <v>448.84520000000003</v>
      </c>
    </row>
    <row r="46" spans="1:8">
      <c r="A46">
        <v>7502</v>
      </c>
      <c r="B46" t="s">
        <v>150</v>
      </c>
      <c r="C46" s="85">
        <v>8.1</v>
      </c>
      <c r="D46" s="85">
        <v>3.77</v>
      </c>
      <c r="E46" s="85">
        <v>16.079999999999998</v>
      </c>
      <c r="F46" s="85">
        <v>60.9</v>
      </c>
      <c r="G46" s="85">
        <v>2.58</v>
      </c>
      <c r="H46" s="85">
        <v>91.429999999999993</v>
      </c>
    </row>
    <row r="47" spans="1:8">
      <c r="A47" s="44">
        <v>8000</v>
      </c>
      <c r="B47" s="6" t="s">
        <v>152</v>
      </c>
      <c r="C47" s="84">
        <v>118.16000000000001</v>
      </c>
      <c r="D47" s="84">
        <v>23.18</v>
      </c>
      <c r="E47" s="84">
        <v>82.93</v>
      </c>
      <c r="F47" s="84">
        <v>52.21</v>
      </c>
      <c r="G47" s="84">
        <v>3.82</v>
      </c>
      <c r="H47" s="84">
        <v>280.3</v>
      </c>
    </row>
    <row r="48" spans="1:8">
      <c r="A48">
        <v>8200</v>
      </c>
      <c r="B48" t="s">
        <v>153</v>
      </c>
      <c r="C48" s="85">
        <v>254.09</v>
      </c>
      <c r="D48" s="85">
        <v>96.29</v>
      </c>
      <c r="E48" s="85">
        <v>288.22000000000003</v>
      </c>
      <c r="F48" s="85">
        <v>154.93</v>
      </c>
      <c r="G48" s="85">
        <v>43.17</v>
      </c>
      <c r="H48" s="85">
        <v>836.7</v>
      </c>
    </row>
    <row r="49" spans="1:8">
      <c r="A49" s="44">
        <v>8401</v>
      </c>
      <c r="B49" s="6" t="s">
        <v>154</v>
      </c>
      <c r="C49" s="84">
        <v>10.199999999999999</v>
      </c>
      <c r="D49" s="84">
        <v>21.3</v>
      </c>
      <c r="E49" s="84">
        <v>51.5</v>
      </c>
      <c r="F49" s="84">
        <v>86</v>
      </c>
      <c r="G49" s="84">
        <v>1</v>
      </c>
      <c r="H49" s="84">
        <v>170</v>
      </c>
    </row>
    <row r="50" spans="1:8">
      <c r="A50">
        <v>8508</v>
      </c>
      <c r="B50" t="s">
        <v>155</v>
      </c>
      <c r="C50" s="85">
        <v>16</v>
      </c>
      <c r="D50" s="85">
        <v>3</v>
      </c>
      <c r="E50" s="85">
        <v>15.37</v>
      </c>
      <c r="F50" s="85">
        <v>14.37</v>
      </c>
      <c r="G50" s="85">
        <v>1</v>
      </c>
      <c r="H50" s="85">
        <v>49.739999999999995</v>
      </c>
    </row>
    <row r="51" spans="1:8">
      <c r="A51" s="44">
        <v>8509</v>
      </c>
      <c r="B51" s="6" t="s">
        <v>156</v>
      </c>
      <c r="C51" s="84">
        <v>11.5</v>
      </c>
      <c r="D51" s="84">
        <v>0</v>
      </c>
      <c r="E51" s="84">
        <v>11</v>
      </c>
      <c r="F51" s="84">
        <v>31</v>
      </c>
      <c r="G51" s="84">
        <v>1</v>
      </c>
      <c r="H51" s="84">
        <v>54.5</v>
      </c>
    </row>
    <row r="52" spans="1:8">
      <c r="A52">
        <v>8610</v>
      </c>
      <c r="B52" t="s">
        <v>157</v>
      </c>
      <c r="C52" s="85">
        <v>1.18</v>
      </c>
      <c r="D52" s="85">
        <v>0</v>
      </c>
      <c r="E52" s="85">
        <v>0</v>
      </c>
      <c r="F52" s="85">
        <v>0</v>
      </c>
      <c r="G52" s="85">
        <v>0</v>
      </c>
      <c r="H52" s="85">
        <v>1.18</v>
      </c>
    </row>
    <row r="53" spans="1:8">
      <c r="A53" s="44">
        <v>8613</v>
      </c>
      <c r="B53" s="6" t="s">
        <v>158</v>
      </c>
      <c r="C53" s="84">
        <v>60.15</v>
      </c>
      <c r="D53" s="84">
        <v>8</v>
      </c>
      <c r="E53" s="84">
        <v>45.3</v>
      </c>
      <c r="F53" s="84">
        <v>3.9</v>
      </c>
      <c r="G53" s="84">
        <v>3</v>
      </c>
      <c r="H53" s="84">
        <v>120.35000000000001</v>
      </c>
    </row>
    <row r="54" spans="1:8">
      <c r="A54">
        <v>8614</v>
      </c>
      <c r="B54" t="s">
        <v>159</v>
      </c>
      <c r="C54" s="85">
        <v>63.89</v>
      </c>
      <c r="D54" s="85">
        <v>11.56</v>
      </c>
      <c r="E54" s="85">
        <v>54.92</v>
      </c>
      <c r="F54" s="85">
        <v>44.050000000000004</v>
      </c>
      <c r="G54" s="85">
        <v>5.15</v>
      </c>
      <c r="H54" s="85">
        <v>179.57</v>
      </c>
    </row>
    <row r="55" spans="1:8">
      <c r="A55" s="44">
        <v>8710</v>
      </c>
      <c r="B55" s="6" t="s">
        <v>160</v>
      </c>
      <c r="C55" s="84">
        <v>28.8</v>
      </c>
      <c r="D55" s="84">
        <v>6.8</v>
      </c>
      <c r="E55" s="84">
        <v>23</v>
      </c>
      <c r="F55" s="84">
        <v>18.3</v>
      </c>
      <c r="G55" s="84">
        <v>0</v>
      </c>
      <c r="H55" s="84">
        <v>76.900000000000006</v>
      </c>
    </row>
    <row r="56" spans="1:8">
      <c r="A56">
        <v>8716</v>
      </c>
      <c r="B56" t="s">
        <v>161</v>
      </c>
      <c r="C56" s="85">
        <v>110</v>
      </c>
      <c r="D56" s="85">
        <v>11.8</v>
      </c>
      <c r="E56" s="85">
        <v>72.599999999999994</v>
      </c>
      <c r="F56" s="85">
        <v>1</v>
      </c>
      <c r="G56" s="85">
        <v>1.5</v>
      </c>
      <c r="H56" s="85">
        <v>196.89999999999998</v>
      </c>
    </row>
    <row r="57" spans="1:8">
      <c r="A57" s="44">
        <v>8717</v>
      </c>
      <c r="B57" s="6" t="s">
        <v>162</v>
      </c>
      <c r="C57" s="84">
        <v>124.10610000000001</v>
      </c>
      <c r="D57" s="84">
        <v>11.9999</v>
      </c>
      <c r="E57" s="84">
        <v>34.5</v>
      </c>
      <c r="F57" s="84">
        <v>5.0999999999999996</v>
      </c>
      <c r="G57" s="84">
        <v>2</v>
      </c>
      <c r="H57" s="84">
        <v>177.70600000000002</v>
      </c>
    </row>
    <row r="58" spans="1:8">
      <c r="A58">
        <v>8719</v>
      </c>
      <c r="B58" t="s">
        <v>163</v>
      </c>
      <c r="C58" s="85">
        <v>15</v>
      </c>
      <c r="D58" s="85">
        <v>1</v>
      </c>
      <c r="E58" s="85">
        <v>14.75</v>
      </c>
      <c r="F58" s="85">
        <v>9.125</v>
      </c>
      <c r="G58" s="85">
        <v>1</v>
      </c>
      <c r="H58" s="85">
        <v>40.875</v>
      </c>
    </row>
    <row r="59" spans="1:8">
      <c r="A59" s="44">
        <v>8720</v>
      </c>
      <c r="B59" s="6" t="s">
        <v>164</v>
      </c>
      <c r="C59" s="84">
        <v>14.43</v>
      </c>
      <c r="D59" s="84">
        <v>0.66</v>
      </c>
      <c r="E59" s="84">
        <v>14.549700000000001</v>
      </c>
      <c r="F59" s="84">
        <v>1.5</v>
      </c>
      <c r="G59" s="84">
        <v>0</v>
      </c>
      <c r="H59" s="84">
        <v>31.139700000000001</v>
      </c>
    </row>
    <row r="60" spans="1:8">
      <c r="A60">
        <v>8721</v>
      </c>
      <c r="B60" t="s">
        <v>165</v>
      </c>
      <c r="C60" s="85">
        <v>35.1</v>
      </c>
      <c r="D60" s="85">
        <v>3.06</v>
      </c>
      <c r="E60" s="85">
        <v>39.799999999999997</v>
      </c>
      <c r="F60" s="85">
        <v>5.2</v>
      </c>
      <c r="G60" s="85">
        <v>0</v>
      </c>
      <c r="H60" s="85">
        <v>83.160000000000011</v>
      </c>
    </row>
    <row r="61" spans="1:8">
      <c r="A61" s="44">
        <v>8722</v>
      </c>
      <c r="B61" s="6" t="s">
        <v>166</v>
      </c>
      <c r="C61" s="84">
        <v>15.62</v>
      </c>
      <c r="D61" s="84">
        <v>2.6</v>
      </c>
      <c r="E61" s="84">
        <v>23.65</v>
      </c>
      <c r="F61" s="84">
        <v>10</v>
      </c>
      <c r="G61" s="84">
        <v>0</v>
      </c>
      <c r="H61" s="84">
        <v>51.87</v>
      </c>
    </row>
    <row r="62" spans="1:8">
      <c r="B62" t="s">
        <v>471</v>
      </c>
      <c r="C62" s="85">
        <v>107.751</v>
      </c>
      <c r="D62" s="85">
        <v>56.213799999999999</v>
      </c>
      <c r="E62" s="85">
        <v>26.951899999999998</v>
      </c>
      <c r="F62" s="85">
        <v>54.9</v>
      </c>
      <c r="G62" s="85">
        <v>20.93</v>
      </c>
      <c r="H62" s="85">
        <v>266.74670000000003</v>
      </c>
    </row>
    <row r="63" spans="1:8">
      <c r="C63" s="85"/>
      <c r="D63" s="85"/>
      <c r="E63" s="85"/>
      <c r="F63" s="85"/>
      <c r="G63" s="85"/>
      <c r="H63" s="85"/>
    </row>
    <row r="64" spans="1:8">
      <c r="C64" s="86">
        <v>8708.2247558500057</v>
      </c>
      <c r="D64" s="86">
        <v>2651.2537599999991</v>
      </c>
      <c r="E64" s="86">
        <v>8038.2921052500024</v>
      </c>
      <c r="F64" s="86">
        <v>5198.3001044299972</v>
      </c>
      <c r="G64" s="86">
        <v>627.75298171999998</v>
      </c>
      <c r="H64" s="86">
        <v>25223.823707250005</v>
      </c>
    </row>
    <row r="66" spans="2:2">
      <c r="B66" s="119" t="s">
        <v>1203</v>
      </c>
    </row>
  </sheetData>
  <hyperlinks>
    <hyperlink ref="B1" location="Efnisyfirlit!A1" display="Efnisyfirlit" xr:uid="{BBF1A871-8115-4D41-A28E-D9BDF6449B6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17F7-A956-46F5-80DB-F809B141F4B4}">
  <dimension ref="A1:N397"/>
  <sheetViews>
    <sheetView workbookViewId="0">
      <selection activeCell="D1" sqref="D1"/>
    </sheetView>
  </sheetViews>
  <sheetFormatPr defaultRowHeight="14.5"/>
  <cols>
    <col min="1" max="1" width="1.6328125" customWidth="1"/>
    <col min="2" max="2" width="0" hidden="1" customWidth="1"/>
    <col min="3" max="3" width="2.36328125" customWidth="1"/>
    <col min="4" max="4" width="24.6328125" customWidth="1"/>
    <col min="5" max="5" width="7.6328125" customWidth="1"/>
    <col min="6" max="6" width="10.90625" hidden="1" customWidth="1"/>
    <col min="7" max="7" width="10.7265625" hidden="1" customWidth="1"/>
    <col min="8" max="8" width="10.90625" hidden="1" customWidth="1"/>
    <col min="9" max="9" width="12.36328125" customWidth="1"/>
    <col min="11" max="11" width="11.6328125" customWidth="1"/>
    <col min="12" max="12" width="10.90625" customWidth="1"/>
    <col min="13" max="13" width="10.6328125" customWidth="1"/>
    <col min="14" max="14" width="10.08984375" customWidth="1"/>
  </cols>
  <sheetData>
    <row r="1" spans="1:14">
      <c r="D1" s="101" t="s">
        <v>1044</v>
      </c>
    </row>
    <row r="2" spans="1:14" ht="15.5">
      <c r="A2" s="232" t="s">
        <v>1204</v>
      </c>
    </row>
    <row r="4" spans="1:14">
      <c r="D4" s="233"/>
      <c r="E4" s="234"/>
      <c r="F4" s="235"/>
      <c r="G4" s="235"/>
      <c r="H4" s="235"/>
      <c r="I4" s="236" t="s">
        <v>472</v>
      </c>
      <c r="J4" s="234"/>
      <c r="K4" s="236" t="s">
        <v>473</v>
      </c>
      <c r="L4" s="236" t="s">
        <v>473</v>
      </c>
      <c r="M4" s="236" t="s">
        <v>473</v>
      </c>
      <c r="N4" s="234"/>
    </row>
    <row r="5" spans="1:14">
      <c r="D5" s="207"/>
      <c r="E5" s="237" t="s">
        <v>474</v>
      </c>
      <c r="F5" s="193"/>
      <c r="G5" s="193"/>
      <c r="H5" s="193"/>
      <c r="I5" s="237" t="s">
        <v>475</v>
      </c>
      <c r="J5" s="237" t="s">
        <v>476</v>
      </c>
      <c r="K5" s="237" t="s">
        <v>477</v>
      </c>
      <c r="L5" s="237" t="s">
        <v>477</v>
      </c>
      <c r="M5" s="237" t="s">
        <v>478</v>
      </c>
      <c r="N5" s="237" t="s">
        <v>473</v>
      </c>
    </row>
    <row r="6" spans="1:14">
      <c r="C6" s="144"/>
      <c r="D6" s="238" t="s">
        <v>479</v>
      </c>
      <c r="E6" s="239" t="s">
        <v>480</v>
      </c>
      <c r="F6" s="240" t="s">
        <v>19</v>
      </c>
      <c r="G6" s="240" t="s">
        <v>481</v>
      </c>
      <c r="H6" s="240" t="s">
        <v>482</v>
      </c>
      <c r="I6" s="239" t="s">
        <v>483</v>
      </c>
      <c r="J6" s="239" t="s">
        <v>106</v>
      </c>
      <c r="K6" s="239" t="s">
        <v>484</v>
      </c>
      <c r="L6" s="239" t="s">
        <v>485</v>
      </c>
      <c r="M6" s="239" t="s">
        <v>486</v>
      </c>
      <c r="N6" s="239" t="s">
        <v>62</v>
      </c>
    </row>
    <row r="7" spans="1:14">
      <c r="A7" s="87"/>
      <c r="B7" s="87"/>
      <c r="C7" s="87"/>
      <c r="D7" s="88"/>
      <c r="E7" s="88"/>
      <c r="F7" s="89"/>
      <c r="G7" s="90"/>
      <c r="H7" s="90"/>
      <c r="I7" s="90"/>
      <c r="J7" s="90"/>
      <c r="K7" s="91"/>
      <c r="L7" s="91"/>
      <c r="M7" s="91"/>
      <c r="N7" s="241"/>
    </row>
    <row r="8" spans="1:14">
      <c r="A8" s="146" t="s">
        <v>487</v>
      </c>
      <c r="B8" s="146"/>
      <c r="C8" s="146"/>
      <c r="D8" s="146"/>
      <c r="E8" s="146"/>
      <c r="F8" s="93"/>
      <c r="G8" s="94"/>
      <c r="H8" s="94"/>
      <c r="I8" s="94"/>
      <c r="J8" s="94"/>
      <c r="K8" s="95"/>
      <c r="L8" s="95"/>
      <c r="M8" s="95"/>
      <c r="N8" s="242"/>
    </row>
    <row r="9" spans="1:14">
      <c r="A9" s="92"/>
      <c r="B9" s="92" t="s">
        <v>330</v>
      </c>
      <c r="C9" s="146" t="s">
        <v>180</v>
      </c>
      <c r="D9" s="146"/>
      <c r="E9" s="146"/>
      <c r="F9" s="93"/>
      <c r="G9" s="94"/>
      <c r="H9" s="94"/>
      <c r="I9" s="94"/>
      <c r="J9" s="94"/>
      <c r="K9" s="95"/>
      <c r="L9" s="95"/>
      <c r="M9" s="95"/>
      <c r="N9" s="242"/>
    </row>
    <row r="10" spans="1:14">
      <c r="A10" s="92"/>
      <c r="B10" s="92"/>
      <c r="C10" s="92"/>
      <c r="D10" s="96" t="s">
        <v>488</v>
      </c>
      <c r="E10" s="96" t="s">
        <v>489</v>
      </c>
      <c r="F10" s="97">
        <v>-43079.743999999999</v>
      </c>
      <c r="G10" s="98">
        <v>665956.22400000005</v>
      </c>
      <c r="H10" s="98">
        <v>333637.90399999998</v>
      </c>
      <c r="I10" s="98">
        <v>999594.12800000003</v>
      </c>
      <c r="J10" s="98">
        <v>414</v>
      </c>
      <c r="K10" s="99">
        <v>45</v>
      </c>
      <c r="L10" s="99">
        <v>0.93</v>
      </c>
      <c r="M10" s="99">
        <v>19.8</v>
      </c>
      <c r="N10" s="243">
        <v>65.73</v>
      </c>
    </row>
    <row r="11" spans="1:14">
      <c r="A11" s="92"/>
      <c r="B11" s="92"/>
      <c r="C11" s="92"/>
      <c r="D11" s="92" t="s">
        <v>1065</v>
      </c>
      <c r="E11" s="92" t="s">
        <v>489</v>
      </c>
      <c r="F11" s="93">
        <v>-85596.051999999996</v>
      </c>
      <c r="G11" s="94">
        <v>640415.66700000002</v>
      </c>
      <c r="H11" s="94">
        <v>281225.28500000003</v>
      </c>
      <c r="I11" s="94">
        <v>921640.95200000005</v>
      </c>
      <c r="J11" s="94">
        <v>398</v>
      </c>
      <c r="K11" s="95">
        <v>42.06</v>
      </c>
      <c r="L11" s="95">
        <v>1.71</v>
      </c>
      <c r="M11" s="95">
        <v>14.64</v>
      </c>
      <c r="N11" s="242">
        <v>58.410000000000004</v>
      </c>
    </row>
    <row r="12" spans="1:14">
      <c r="A12" s="92"/>
      <c r="B12" s="92"/>
      <c r="C12" s="92"/>
      <c r="D12" s="96" t="s">
        <v>490</v>
      </c>
      <c r="E12" s="96" t="s">
        <v>489</v>
      </c>
      <c r="F12" s="97">
        <v>-64852.241000000002</v>
      </c>
      <c r="G12" s="98">
        <v>970104.21</v>
      </c>
      <c r="H12" s="98">
        <v>419483.17099999997</v>
      </c>
      <c r="I12" s="98">
        <v>1389587.3810000001</v>
      </c>
      <c r="J12" s="98">
        <v>693</v>
      </c>
      <c r="K12" s="99">
        <v>60.67</v>
      </c>
      <c r="L12" s="99">
        <v>5.24</v>
      </c>
      <c r="M12" s="99">
        <v>35.83</v>
      </c>
      <c r="N12" s="243">
        <v>101.74</v>
      </c>
    </row>
    <row r="13" spans="1:14">
      <c r="A13" s="92"/>
      <c r="B13" s="92"/>
      <c r="C13" s="92"/>
      <c r="D13" s="92" t="s">
        <v>491</v>
      </c>
      <c r="E13" s="92" t="s">
        <v>492</v>
      </c>
      <c r="F13" s="93">
        <v>-13445.046</v>
      </c>
      <c r="G13" s="94">
        <v>208764.48199999999</v>
      </c>
      <c r="H13" s="94">
        <v>122107.36900000001</v>
      </c>
      <c r="I13" s="94">
        <v>330871.85100000002</v>
      </c>
      <c r="J13" s="94">
        <v>161</v>
      </c>
      <c r="K13" s="95">
        <v>17.920000000000002</v>
      </c>
      <c r="L13" s="95">
        <v>2.02</v>
      </c>
      <c r="M13" s="95">
        <v>17.98</v>
      </c>
      <c r="N13" s="242">
        <v>37.92</v>
      </c>
    </row>
    <row r="14" spans="1:14">
      <c r="A14" s="92"/>
      <c r="B14" s="92"/>
      <c r="C14" s="92"/>
      <c r="D14" s="96" t="s">
        <v>1066</v>
      </c>
      <c r="E14" s="96" t="s">
        <v>492</v>
      </c>
      <c r="F14" s="97">
        <v>-21422.098000000002</v>
      </c>
      <c r="G14" s="98">
        <v>429674.527</v>
      </c>
      <c r="H14" s="98">
        <v>234191.05900000001</v>
      </c>
      <c r="I14" s="98">
        <v>663865.58600000001</v>
      </c>
      <c r="J14" s="98">
        <v>244</v>
      </c>
      <c r="K14" s="99">
        <v>28.75</v>
      </c>
      <c r="L14" s="99">
        <v>0.7</v>
      </c>
      <c r="M14" s="99">
        <v>8.5</v>
      </c>
      <c r="N14" s="243">
        <v>37.950000000000003</v>
      </c>
    </row>
    <row r="15" spans="1:14">
      <c r="A15" s="92"/>
      <c r="B15" s="92"/>
      <c r="C15" s="92"/>
      <c r="D15" s="92" t="s">
        <v>493</v>
      </c>
      <c r="E15" s="92" t="s">
        <v>492</v>
      </c>
      <c r="F15" s="93">
        <v>-40982.745999999999</v>
      </c>
      <c r="G15" s="94">
        <v>534575.84699999995</v>
      </c>
      <c r="H15" s="94">
        <v>288798.65999999997</v>
      </c>
      <c r="I15" s="94">
        <v>823374.50699999998</v>
      </c>
      <c r="J15" s="94">
        <v>377</v>
      </c>
      <c r="K15" s="95">
        <v>26.34</v>
      </c>
      <c r="L15" s="95">
        <v>9.43</v>
      </c>
      <c r="M15" s="95">
        <v>19.13</v>
      </c>
      <c r="N15" s="242">
        <v>54.899999999999991</v>
      </c>
    </row>
    <row r="16" spans="1:14">
      <c r="A16" s="92"/>
      <c r="B16" s="92"/>
      <c r="C16" s="92"/>
      <c r="D16" s="96" t="s">
        <v>494</v>
      </c>
      <c r="E16" s="96" t="s">
        <v>489</v>
      </c>
      <c r="F16" s="97">
        <v>-35925.417999999998</v>
      </c>
      <c r="G16" s="98">
        <v>684783.20400000003</v>
      </c>
      <c r="H16" s="98">
        <v>324756.33799999999</v>
      </c>
      <c r="I16" s="98">
        <v>1009539.542</v>
      </c>
      <c r="J16" s="98">
        <v>438</v>
      </c>
      <c r="K16" s="99">
        <v>36.42</v>
      </c>
      <c r="L16" s="99">
        <v>14.49</v>
      </c>
      <c r="M16" s="99">
        <v>18.809999999999999</v>
      </c>
      <c r="N16" s="243">
        <v>69.72</v>
      </c>
    </row>
    <row r="17" spans="1:14">
      <c r="A17" s="92"/>
      <c r="B17" s="92"/>
      <c r="C17" s="92"/>
      <c r="D17" s="92" t="s">
        <v>495</v>
      </c>
      <c r="E17" s="92"/>
      <c r="F17" s="93">
        <v>-2618.3130000000001</v>
      </c>
      <c r="G17" s="94">
        <v>474815.84</v>
      </c>
      <c r="H17" s="94">
        <v>122964.785</v>
      </c>
      <c r="I17" s="94">
        <v>597780.625</v>
      </c>
      <c r="J17" s="94">
        <v>33</v>
      </c>
      <c r="K17" s="95">
        <v>26.92</v>
      </c>
      <c r="L17" s="95">
        <v>0</v>
      </c>
      <c r="M17" s="95">
        <v>18.84</v>
      </c>
      <c r="N17" s="242">
        <v>45.760000000000005</v>
      </c>
    </row>
    <row r="18" spans="1:14">
      <c r="A18" s="92"/>
      <c r="B18" s="92"/>
      <c r="C18" s="92"/>
      <c r="D18" s="96" t="s">
        <v>496</v>
      </c>
      <c r="E18" s="96" t="s">
        <v>489</v>
      </c>
      <c r="F18" s="97">
        <v>-21948.720000000001</v>
      </c>
      <c r="G18" s="98">
        <v>432813.217</v>
      </c>
      <c r="H18" s="98">
        <v>488483.17700000003</v>
      </c>
      <c r="I18" s="98">
        <v>921296.39400000009</v>
      </c>
      <c r="J18" s="98">
        <v>442</v>
      </c>
      <c r="K18" s="99">
        <v>41.5</v>
      </c>
      <c r="L18" s="99">
        <v>3.85</v>
      </c>
      <c r="M18" s="99">
        <v>18.18</v>
      </c>
      <c r="N18" s="243">
        <v>63.53</v>
      </c>
    </row>
    <row r="19" spans="1:14">
      <c r="A19" s="92"/>
      <c r="B19" s="92"/>
      <c r="C19" s="92"/>
      <c r="D19" s="92" t="s">
        <v>1067</v>
      </c>
      <c r="E19" s="92" t="s">
        <v>492</v>
      </c>
      <c r="F19" s="93">
        <v>-28813.688999999998</v>
      </c>
      <c r="G19" s="94">
        <v>401089.321</v>
      </c>
      <c r="H19" s="94">
        <v>242009.07619999998</v>
      </c>
      <c r="I19" s="94">
        <v>643098.39720000001</v>
      </c>
      <c r="J19" s="94">
        <v>227</v>
      </c>
      <c r="K19" s="95">
        <v>25.81</v>
      </c>
      <c r="L19" s="95">
        <v>1.02</v>
      </c>
      <c r="M19" s="95">
        <v>12.44</v>
      </c>
      <c r="N19" s="242">
        <v>39.269999999999996</v>
      </c>
    </row>
    <row r="20" spans="1:14">
      <c r="A20" s="92"/>
      <c r="B20" s="92"/>
      <c r="C20" s="92"/>
      <c r="D20" s="96" t="s">
        <v>497</v>
      </c>
      <c r="E20" s="96" t="s">
        <v>489</v>
      </c>
      <c r="F20" s="97">
        <v>-59906.427000000003</v>
      </c>
      <c r="G20" s="98">
        <v>779683.27399999998</v>
      </c>
      <c r="H20" s="98">
        <v>338667.58199999999</v>
      </c>
      <c r="I20" s="98">
        <v>1118350.8559999999</v>
      </c>
      <c r="J20" s="98">
        <v>359</v>
      </c>
      <c r="K20" s="99">
        <v>39.29</v>
      </c>
      <c r="L20" s="99">
        <v>4.76</v>
      </c>
      <c r="M20" s="99">
        <v>31.33</v>
      </c>
      <c r="N20" s="243">
        <v>75.38</v>
      </c>
    </row>
    <row r="21" spans="1:14">
      <c r="A21" s="92"/>
      <c r="B21" s="92"/>
      <c r="C21" s="92"/>
      <c r="D21" s="92" t="s">
        <v>498</v>
      </c>
      <c r="E21" s="92" t="s">
        <v>489</v>
      </c>
      <c r="F21" s="93">
        <v>-36357.813000000002</v>
      </c>
      <c r="G21" s="94">
        <v>796968.571</v>
      </c>
      <c r="H21" s="94">
        <v>362046.73800000001</v>
      </c>
      <c r="I21" s="94">
        <v>1159015.3089999999</v>
      </c>
      <c r="J21" s="94">
        <v>480</v>
      </c>
      <c r="K21" s="95">
        <v>46.7</v>
      </c>
      <c r="L21" s="95">
        <v>6.35</v>
      </c>
      <c r="M21" s="95">
        <v>24.68</v>
      </c>
      <c r="N21" s="242">
        <v>77.73</v>
      </c>
    </row>
    <row r="22" spans="1:14">
      <c r="A22" s="92"/>
      <c r="B22" s="92"/>
      <c r="C22" s="92"/>
      <c r="D22" s="96" t="s">
        <v>499</v>
      </c>
      <c r="E22" s="96" t="s">
        <v>492</v>
      </c>
      <c r="F22" s="97">
        <v>-29679.087</v>
      </c>
      <c r="G22" s="98">
        <v>475303.32</v>
      </c>
      <c r="H22" s="98">
        <v>190119.95300000001</v>
      </c>
      <c r="I22" s="98">
        <v>665423.27300000004</v>
      </c>
      <c r="J22" s="98">
        <v>329</v>
      </c>
      <c r="K22" s="99">
        <v>26.06</v>
      </c>
      <c r="L22" s="99">
        <v>3.55</v>
      </c>
      <c r="M22" s="99">
        <v>17.13</v>
      </c>
      <c r="N22" s="243">
        <v>46.739999999999995</v>
      </c>
    </row>
    <row r="23" spans="1:14">
      <c r="A23" s="92"/>
      <c r="B23" s="92"/>
      <c r="C23" s="92"/>
      <c r="D23" s="92" t="s">
        <v>500</v>
      </c>
      <c r="E23" s="92" t="s">
        <v>492</v>
      </c>
      <c r="F23" s="93">
        <v>-34002.775000000001</v>
      </c>
      <c r="G23" s="94">
        <v>510766.51</v>
      </c>
      <c r="H23" s="94">
        <v>240099.68700000001</v>
      </c>
      <c r="I23" s="94">
        <v>750866.19700000004</v>
      </c>
      <c r="J23" s="94">
        <v>350</v>
      </c>
      <c r="K23" s="95">
        <v>31.29</v>
      </c>
      <c r="L23" s="95">
        <v>2.15</v>
      </c>
      <c r="M23" s="95">
        <v>12.89</v>
      </c>
      <c r="N23" s="242">
        <v>46.33</v>
      </c>
    </row>
    <row r="24" spans="1:14">
      <c r="A24" s="92"/>
      <c r="B24" s="92"/>
      <c r="C24" s="92"/>
      <c r="D24" s="96" t="s">
        <v>501</v>
      </c>
      <c r="E24" s="96" t="s">
        <v>502</v>
      </c>
      <c r="F24" s="97">
        <v>-43460.466</v>
      </c>
      <c r="G24" s="98">
        <v>732498.03200000001</v>
      </c>
      <c r="H24" s="98">
        <v>307138.41700000002</v>
      </c>
      <c r="I24" s="98">
        <v>1039636.449</v>
      </c>
      <c r="J24" s="98">
        <v>587</v>
      </c>
      <c r="K24" s="99">
        <v>41.5</v>
      </c>
      <c r="L24" s="99">
        <v>13.6</v>
      </c>
      <c r="M24" s="99">
        <v>23.26</v>
      </c>
      <c r="N24" s="243">
        <v>78.36</v>
      </c>
    </row>
    <row r="25" spans="1:14">
      <c r="A25" s="92"/>
      <c r="B25" s="92"/>
      <c r="C25" s="92"/>
      <c r="D25" s="92" t="s">
        <v>503</v>
      </c>
      <c r="E25" s="92" t="s">
        <v>492</v>
      </c>
      <c r="F25" s="93">
        <v>-22040.359</v>
      </c>
      <c r="G25" s="94">
        <v>401185.78</v>
      </c>
      <c r="H25" s="94">
        <v>215856.57699999999</v>
      </c>
      <c r="I25" s="94">
        <v>617042.35700000008</v>
      </c>
      <c r="J25" s="94">
        <v>202</v>
      </c>
      <c r="K25" s="95">
        <v>24.83</v>
      </c>
      <c r="L25" s="95">
        <v>1.3</v>
      </c>
      <c r="M25" s="95">
        <v>15.38</v>
      </c>
      <c r="N25" s="242">
        <v>41.51</v>
      </c>
    </row>
    <row r="26" spans="1:14">
      <c r="A26" s="92"/>
      <c r="B26" s="92"/>
      <c r="C26" s="92"/>
      <c r="D26" s="96" t="s">
        <v>504</v>
      </c>
      <c r="E26" s="96" t="s">
        <v>489</v>
      </c>
      <c r="F26" s="97">
        <v>-47230.216999999997</v>
      </c>
      <c r="G26" s="98">
        <v>647362.40700000001</v>
      </c>
      <c r="H26" s="98">
        <v>263498.29300000001</v>
      </c>
      <c r="I26" s="98">
        <v>910860.7</v>
      </c>
      <c r="J26" s="98">
        <v>501</v>
      </c>
      <c r="K26" s="99">
        <v>37.200000000000003</v>
      </c>
      <c r="L26" s="99">
        <v>4.97</v>
      </c>
      <c r="M26" s="99">
        <v>24.61</v>
      </c>
      <c r="N26" s="243">
        <v>66.78</v>
      </c>
    </row>
    <row r="27" spans="1:14">
      <c r="A27" s="92"/>
      <c r="B27" s="92"/>
      <c r="C27" s="92"/>
      <c r="D27" s="92" t="s">
        <v>505</v>
      </c>
      <c r="E27" s="92" t="s">
        <v>489</v>
      </c>
      <c r="F27" s="93">
        <v>-52969.177000000003</v>
      </c>
      <c r="G27" s="94">
        <v>919164.96499999997</v>
      </c>
      <c r="H27" s="94">
        <v>400013.90500000003</v>
      </c>
      <c r="I27" s="94">
        <v>1319178.8700000001</v>
      </c>
      <c r="J27" s="94">
        <v>597</v>
      </c>
      <c r="K27" s="95">
        <v>50.99</v>
      </c>
      <c r="L27" s="95">
        <v>4.7699999999999996</v>
      </c>
      <c r="M27" s="95">
        <v>30.15</v>
      </c>
      <c r="N27" s="242">
        <v>85.91</v>
      </c>
    </row>
    <row r="28" spans="1:14">
      <c r="A28" s="92"/>
      <c r="B28" s="92"/>
      <c r="C28" s="92"/>
      <c r="D28" s="96" t="s">
        <v>506</v>
      </c>
      <c r="E28" s="96" t="s">
        <v>489</v>
      </c>
      <c r="F28" s="97">
        <v>-44027.714999999997</v>
      </c>
      <c r="G28" s="98">
        <v>687762.89399999997</v>
      </c>
      <c r="H28" s="98">
        <v>343936.96299999999</v>
      </c>
      <c r="I28" s="98">
        <v>1031699.857</v>
      </c>
      <c r="J28" s="98">
        <v>478</v>
      </c>
      <c r="K28" s="99">
        <v>38.200000000000003</v>
      </c>
      <c r="L28" s="99">
        <v>9.36</v>
      </c>
      <c r="M28" s="99">
        <v>14.87</v>
      </c>
      <c r="N28" s="243">
        <v>62.43</v>
      </c>
    </row>
    <row r="29" spans="1:14">
      <c r="A29" s="92"/>
      <c r="B29" s="92"/>
      <c r="C29" s="92"/>
      <c r="D29" s="92" t="s">
        <v>507</v>
      </c>
      <c r="E29" s="92" t="s">
        <v>492</v>
      </c>
      <c r="F29" s="93">
        <v>-22693.08</v>
      </c>
      <c r="G29" s="94">
        <v>265138.886</v>
      </c>
      <c r="H29" s="94">
        <v>219672.79199999999</v>
      </c>
      <c r="I29" s="94">
        <v>484811.67799999996</v>
      </c>
      <c r="J29" s="94">
        <v>139</v>
      </c>
      <c r="K29" s="95">
        <v>15.96</v>
      </c>
      <c r="L29" s="95">
        <v>0.59</v>
      </c>
      <c r="M29" s="95">
        <v>10.18</v>
      </c>
      <c r="N29" s="242">
        <v>26.73</v>
      </c>
    </row>
    <row r="30" spans="1:14">
      <c r="A30" s="92"/>
      <c r="B30" s="92"/>
      <c r="C30" s="92"/>
      <c r="D30" s="96" t="s">
        <v>1068</v>
      </c>
      <c r="E30" s="96" t="s">
        <v>492</v>
      </c>
      <c r="F30" s="97">
        <v>-18769.557000000001</v>
      </c>
      <c r="G30" s="98">
        <v>416041.74300000002</v>
      </c>
      <c r="H30" s="98">
        <v>230485.258</v>
      </c>
      <c r="I30" s="98">
        <v>646527.00100000005</v>
      </c>
      <c r="J30" s="98">
        <v>178</v>
      </c>
      <c r="K30" s="99">
        <v>18.8</v>
      </c>
      <c r="L30" s="99">
        <v>4.45</v>
      </c>
      <c r="M30" s="99">
        <v>14.49</v>
      </c>
      <c r="N30" s="243">
        <v>37.74</v>
      </c>
    </row>
    <row r="31" spans="1:14">
      <c r="A31" s="92"/>
      <c r="B31" s="92"/>
      <c r="C31" s="92"/>
      <c r="D31" s="92" t="s">
        <v>508</v>
      </c>
      <c r="E31" s="92" t="s">
        <v>489</v>
      </c>
      <c r="F31" s="93">
        <v>-38853.845999999998</v>
      </c>
      <c r="G31" s="94">
        <v>609257.03200000001</v>
      </c>
      <c r="H31" s="94">
        <v>313320.93800000002</v>
      </c>
      <c r="I31" s="94">
        <v>922577.97</v>
      </c>
      <c r="J31" s="94">
        <v>326</v>
      </c>
      <c r="K31" s="95">
        <v>32.32</v>
      </c>
      <c r="L31" s="95">
        <v>4.7699999999999996</v>
      </c>
      <c r="M31" s="95">
        <v>19.97</v>
      </c>
      <c r="N31" s="242">
        <v>57.06</v>
      </c>
    </row>
    <row r="32" spans="1:14">
      <c r="A32" s="92"/>
      <c r="B32" s="92"/>
      <c r="C32" s="92"/>
      <c r="D32" s="96" t="s">
        <v>509</v>
      </c>
      <c r="E32" s="96"/>
      <c r="F32" s="97">
        <v>-14659.447</v>
      </c>
      <c r="G32" s="98">
        <v>1436073.0660000001</v>
      </c>
      <c r="H32" s="98">
        <v>591833.799</v>
      </c>
      <c r="I32" s="98">
        <v>2027906.8650000002</v>
      </c>
      <c r="J32" s="98">
        <v>123</v>
      </c>
      <c r="K32" s="99">
        <v>46.69</v>
      </c>
      <c r="L32" s="99">
        <v>1</v>
      </c>
      <c r="M32" s="99">
        <v>102.93</v>
      </c>
      <c r="N32" s="243">
        <v>150.62</v>
      </c>
    </row>
    <row r="33" spans="1:14">
      <c r="A33" s="92"/>
      <c r="B33" s="92"/>
      <c r="C33" s="92"/>
      <c r="D33" s="92" t="s">
        <v>510</v>
      </c>
      <c r="E33" s="92" t="s">
        <v>489</v>
      </c>
      <c r="F33" s="93">
        <v>-18194.21</v>
      </c>
      <c r="G33" s="94">
        <v>260210.08600000001</v>
      </c>
      <c r="H33" s="94">
        <v>184590.21100000001</v>
      </c>
      <c r="I33" s="94">
        <v>444800.29700000002</v>
      </c>
      <c r="J33" s="94">
        <v>112</v>
      </c>
      <c r="K33" s="95">
        <v>14.66</v>
      </c>
      <c r="L33" s="95">
        <v>1.7</v>
      </c>
      <c r="M33" s="95">
        <v>8.9499999999999993</v>
      </c>
      <c r="N33" s="242">
        <v>25.31</v>
      </c>
    </row>
    <row r="34" spans="1:14">
      <c r="A34" s="92"/>
      <c r="B34" s="92"/>
      <c r="C34" s="92"/>
      <c r="D34" s="96" t="s">
        <v>511</v>
      </c>
      <c r="E34" s="96" t="s">
        <v>489</v>
      </c>
      <c r="F34" s="97">
        <v>-59612.883000000002</v>
      </c>
      <c r="G34" s="98">
        <v>1022084.2560000001</v>
      </c>
      <c r="H34" s="98">
        <v>452097.06099999999</v>
      </c>
      <c r="I34" s="98">
        <v>1474181.317</v>
      </c>
      <c r="J34" s="98">
        <v>726</v>
      </c>
      <c r="K34" s="99">
        <v>60.1</v>
      </c>
      <c r="L34" s="99">
        <v>4.16</v>
      </c>
      <c r="M34" s="99">
        <v>30.59</v>
      </c>
      <c r="N34" s="243">
        <v>94.850000000000009</v>
      </c>
    </row>
    <row r="35" spans="1:14">
      <c r="A35" s="92"/>
      <c r="B35" s="92"/>
      <c r="C35" s="92"/>
      <c r="D35" s="92" t="s">
        <v>512</v>
      </c>
      <c r="E35" s="92" t="s">
        <v>513</v>
      </c>
      <c r="F35" s="93">
        <v>-29765.292000000001</v>
      </c>
      <c r="G35" s="94">
        <v>562696.30599999998</v>
      </c>
      <c r="H35" s="94">
        <v>268055.41600000003</v>
      </c>
      <c r="I35" s="94">
        <v>830751.72200000007</v>
      </c>
      <c r="J35" s="94">
        <v>405</v>
      </c>
      <c r="K35" s="95">
        <v>41.34</v>
      </c>
      <c r="L35" s="95">
        <v>2.58</v>
      </c>
      <c r="M35" s="95">
        <v>14.4</v>
      </c>
      <c r="N35" s="242">
        <v>58.32</v>
      </c>
    </row>
    <row r="36" spans="1:14">
      <c r="A36" s="92"/>
      <c r="B36" s="92"/>
      <c r="C36" s="92"/>
      <c r="D36" s="96" t="s">
        <v>514</v>
      </c>
      <c r="E36" s="96" t="s">
        <v>515</v>
      </c>
      <c r="F36" s="97">
        <v>-60116.332999999999</v>
      </c>
      <c r="G36" s="98">
        <v>757639.571</v>
      </c>
      <c r="H36" s="98">
        <v>346933.34</v>
      </c>
      <c r="I36" s="98">
        <v>1104572.9110000001</v>
      </c>
      <c r="J36" s="98">
        <v>569</v>
      </c>
      <c r="K36" s="99">
        <v>50.68</v>
      </c>
      <c r="L36" s="99">
        <v>0</v>
      </c>
      <c r="M36" s="99">
        <v>15.62</v>
      </c>
      <c r="N36" s="243">
        <v>66.3</v>
      </c>
    </row>
    <row r="37" spans="1:14">
      <c r="A37" s="92"/>
      <c r="B37" s="92"/>
      <c r="C37" s="92"/>
      <c r="D37" s="92" t="s">
        <v>516</v>
      </c>
      <c r="E37" s="92" t="s">
        <v>492</v>
      </c>
      <c r="F37" s="93">
        <v>-58845.995999999999</v>
      </c>
      <c r="G37" s="94">
        <v>804753.571</v>
      </c>
      <c r="H37" s="94">
        <v>303698.16200000001</v>
      </c>
      <c r="I37" s="94">
        <v>1108451.733</v>
      </c>
      <c r="J37" s="94">
        <v>536</v>
      </c>
      <c r="K37" s="95">
        <v>39.06</v>
      </c>
      <c r="L37" s="95">
        <v>13.98</v>
      </c>
      <c r="M37" s="95">
        <v>13.26</v>
      </c>
      <c r="N37" s="242">
        <v>66.300000000000011</v>
      </c>
    </row>
    <row r="38" spans="1:14">
      <c r="A38" s="92"/>
      <c r="B38" s="92"/>
      <c r="C38" s="92"/>
      <c r="D38" s="96" t="s">
        <v>517</v>
      </c>
      <c r="E38" s="96" t="s">
        <v>489</v>
      </c>
      <c r="F38" s="97">
        <v>-61371.811999999998</v>
      </c>
      <c r="G38" s="98">
        <v>807190.34900000005</v>
      </c>
      <c r="H38" s="98">
        <v>515891.86800000002</v>
      </c>
      <c r="I38" s="98">
        <v>1323082.2170000002</v>
      </c>
      <c r="J38" s="98">
        <v>589</v>
      </c>
      <c r="K38" s="99">
        <v>48.51</v>
      </c>
      <c r="L38" s="99">
        <v>3.09</v>
      </c>
      <c r="M38" s="99">
        <v>30.07</v>
      </c>
      <c r="N38" s="243">
        <v>81.669999999999987</v>
      </c>
    </row>
    <row r="39" spans="1:14">
      <c r="A39" s="92"/>
      <c r="B39" s="92"/>
      <c r="C39" s="92"/>
      <c r="D39" s="92" t="s">
        <v>518</v>
      </c>
      <c r="E39" s="92" t="s">
        <v>502</v>
      </c>
      <c r="F39" s="93">
        <v>-35520.909</v>
      </c>
      <c r="G39" s="94">
        <v>580843.54799999995</v>
      </c>
      <c r="H39" s="94">
        <v>262654.50400000002</v>
      </c>
      <c r="I39" s="94">
        <v>843498.05199999991</v>
      </c>
      <c r="J39" s="94">
        <v>436</v>
      </c>
      <c r="K39" s="95">
        <v>37.700000000000003</v>
      </c>
      <c r="L39" s="95">
        <v>2.31</v>
      </c>
      <c r="M39" s="95">
        <v>17.55</v>
      </c>
      <c r="N39" s="242">
        <v>57.56</v>
      </c>
    </row>
    <row r="40" spans="1:14">
      <c r="A40" s="92"/>
      <c r="B40" s="92"/>
      <c r="C40" s="92"/>
      <c r="D40" s="96" t="s">
        <v>519</v>
      </c>
      <c r="E40" s="96" t="s">
        <v>489</v>
      </c>
      <c r="F40" s="97">
        <v>-41717.913999999997</v>
      </c>
      <c r="G40" s="98">
        <v>744185.70299999998</v>
      </c>
      <c r="H40" s="98">
        <v>358540.50300000003</v>
      </c>
      <c r="I40" s="98">
        <v>1102726.206</v>
      </c>
      <c r="J40" s="98">
        <v>511</v>
      </c>
      <c r="K40" s="99">
        <v>44.2</v>
      </c>
      <c r="L40" s="99">
        <v>6.69</v>
      </c>
      <c r="M40" s="99">
        <v>19.100000000000001</v>
      </c>
      <c r="N40" s="243">
        <v>69.990000000000009</v>
      </c>
    </row>
    <row r="41" spans="1:14">
      <c r="A41" s="92"/>
      <c r="B41" s="92"/>
      <c r="C41" s="92"/>
      <c r="D41" s="92" t="s">
        <v>520</v>
      </c>
      <c r="E41" s="92" t="s">
        <v>492</v>
      </c>
      <c r="F41" s="93">
        <v>-20561.005000000001</v>
      </c>
      <c r="G41" s="94">
        <v>359800.38</v>
      </c>
      <c r="H41" s="94">
        <v>220030.22500000001</v>
      </c>
      <c r="I41" s="94">
        <v>579830.60499999998</v>
      </c>
      <c r="J41" s="94">
        <v>188</v>
      </c>
      <c r="K41" s="95">
        <v>19.86</v>
      </c>
      <c r="L41" s="95">
        <v>4.45</v>
      </c>
      <c r="M41" s="95">
        <v>13.4</v>
      </c>
      <c r="N41" s="242">
        <v>37.71</v>
      </c>
    </row>
    <row r="42" spans="1:14">
      <c r="A42" s="92"/>
      <c r="B42" s="92"/>
      <c r="C42" s="92"/>
      <c r="D42" s="96" t="s">
        <v>521</v>
      </c>
      <c r="E42" s="96" t="s">
        <v>489</v>
      </c>
      <c r="F42" s="97">
        <v>-61543.879000000001</v>
      </c>
      <c r="G42" s="98">
        <v>922385.93900000001</v>
      </c>
      <c r="H42" s="98">
        <v>331717.554</v>
      </c>
      <c r="I42" s="98">
        <v>1254103.493</v>
      </c>
      <c r="J42" s="98">
        <v>640</v>
      </c>
      <c r="K42" s="99">
        <v>56.61</v>
      </c>
      <c r="L42" s="99">
        <v>5.24</v>
      </c>
      <c r="M42" s="99">
        <v>29.38</v>
      </c>
      <c r="N42" s="243">
        <v>91.23</v>
      </c>
    </row>
    <row r="43" spans="1:14">
      <c r="A43" s="92"/>
      <c r="B43" s="92"/>
      <c r="C43" s="92"/>
      <c r="D43" s="92" t="s">
        <v>522</v>
      </c>
      <c r="E43" s="92" t="s">
        <v>489</v>
      </c>
      <c r="F43" s="93">
        <v>-58158.296999999999</v>
      </c>
      <c r="G43" s="94">
        <v>677747.67799999996</v>
      </c>
      <c r="H43" s="94">
        <v>411493.913</v>
      </c>
      <c r="I43" s="94">
        <v>1089241.591</v>
      </c>
      <c r="J43" s="94">
        <v>437</v>
      </c>
      <c r="K43" s="95">
        <v>34.86</v>
      </c>
      <c r="L43" s="95">
        <v>6.16</v>
      </c>
      <c r="M43" s="95">
        <v>23.97</v>
      </c>
      <c r="N43" s="242">
        <v>64.989999999999995</v>
      </c>
    </row>
    <row r="44" spans="1:14">
      <c r="A44" s="92"/>
      <c r="B44" s="92"/>
      <c r="C44" s="92"/>
      <c r="D44" s="96" t="s">
        <v>523</v>
      </c>
      <c r="E44" s="96" t="s">
        <v>492</v>
      </c>
      <c r="F44" s="97">
        <v>-46614.707000000002</v>
      </c>
      <c r="G44" s="98">
        <v>490090.75400000002</v>
      </c>
      <c r="H44" s="98">
        <v>330100.28200000001</v>
      </c>
      <c r="I44" s="98">
        <v>820191.03600000008</v>
      </c>
      <c r="J44" s="98">
        <v>284</v>
      </c>
      <c r="K44" s="99">
        <v>32.799999999999997</v>
      </c>
      <c r="L44" s="99">
        <v>1.52</v>
      </c>
      <c r="M44" s="99">
        <v>16.75</v>
      </c>
      <c r="N44" s="243">
        <v>51.07</v>
      </c>
    </row>
    <row r="45" spans="1:14">
      <c r="A45" s="92"/>
      <c r="B45" s="92"/>
      <c r="C45" s="92"/>
      <c r="D45" s="92" t="s">
        <v>725</v>
      </c>
      <c r="E45" s="92" t="s">
        <v>502</v>
      </c>
      <c r="F45" s="93">
        <v>-25877.167000000001</v>
      </c>
      <c r="G45" s="94">
        <v>348696.61300000001</v>
      </c>
      <c r="H45" s="94">
        <v>228877.068</v>
      </c>
      <c r="I45" s="94">
        <v>577573.68099999998</v>
      </c>
      <c r="J45" s="94">
        <v>225</v>
      </c>
      <c r="K45" s="95">
        <v>21.21</v>
      </c>
      <c r="L45" s="95">
        <v>3.04</v>
      </c>
      <c r="M45" s="95">
        <v>8.02</v>
      </c>
      <c r="N45" s="242">
        <v>32.269999999999996</v>
      </c>
    </row>
    <row r="46" spans="1:14">
      <c r="A46" s="92"/>
      <c r="B46" s="92"/>
      <c r="C46" s="92"/>
      <c r="D46" s="96" t="s">
        <v>524</v>
      </c>
      <c r="E46" s="96" t="s">
        <v>489</v>
      </c>
      <c r="F46" s="97">
        <v>-69575.974000000002</v>
      </c>
      <c r="G46" s="98">
        <v>644847.48</v>
      </c>
      <c r="H46" s="98">
        <v>342818.65299999999</v>
      </c>
      <c r="I46" s="98">
        <v>987666.13299999991</v>
      </c>
      <c r="J46" s="98">
        <v>372</v>
      </c>
      <c r="K46" s="99">
        <v>43.02</v>
      </c>
      <c r="L46" s="99">
        <v>0.77</v>
      </c>
      <c r="M46" s="99">
        <v>24.05</v>
      </c>
      <c r="N46" s="243">
        <v>67.84</v>
      </c>
    </row>
    <row r="47" spans="1:14">
      <c r="A47" s="92"/>
      <c r="B47" s="92"/>
      <c r="C47" s="92"/>
      <c r="D47" s="92" t="s">
        <v>525</v>
      </c>
      <c r="E47" s="92" t="s">
        <v>489</v>
      </c>
      <c r="F47" s="93">
        <v>-61186.894999999997</v>
      </c>
      <c r="G47" s="94">
        <v>719642.76599999995</v>
      </c>
      <c r="H47" s="94">
        <v>398582.84700000001</v>
      </c>
      <c r="I47" s="94">
        <v>1118225.6129999999</v>
      </c>
      <c r="J47" s="94">
        <v>511</v>
      </c>
      <c r="K47" s="95">
        <v>39.69</v>
      </c>
      <c r="L47" s="95">
        <v>11.31</v>
      </c>
      <c r="M47" s="95">
        <v>21.48</v>
      </c>
      <c r="N47" s="242">
        <v>72.48</v>
      </c>
    </row>
    <row r="48" spans="1:14">
      <c r="A48" s="92"/>
      <c r="B48" s="92"/>
      <c r="C48" s="147" t="s">
        <v>1069</v>
      </c>
      <c r="D48" s="147"/>
      <c r="E48" s="147"/>
      <c r="F48" s="148">
        <v>-1531997.3059999999</v>
      </c>
      <c r="G48" s="149">
        <v>23823014.018999998</v>
      </c>
      <c r="H48" s="149">
        <v>11830429.3332</v>
      </c>
      <c r="I48" s="149">
        <v>35653443.352200001</v>
      </c>
      <c r="J48" s="149">
        <v>14617</v>
      </c>
      <c r="K48" s="150">
        <v>1385.52</v>
      </c>
      <c r="L48" s="150">
        <v>168.01</v>
      </c>
      <c r="M48" s="150">
        <v>812.61</v>
      </c>
      <c r="N48" s="244">
        <v>2366.14</v>
      </c>
    </row>
    <row r="49" spans="1:14">
      <c r="A49" s="92"/>
      <c r="B49" s="92"/>
      <c r="C49" s="88"/>
      <c r="D49" s="88"/>
      <c r="E49" s="88"/>
      <c r="F49" s="89"/>
      <c r="G49" s="90"/>
      <c r="H49" s="90"/>
      <c r="I49" s="90"/>
      <c r="J49" s="90"/>
      <c r="K49" s="91"/>
      <c r="L49" s="91"/>
      <c r="M49" s="91"/>
      <c r="N49" s="241"/>
    </row>
    <row r="50" spans="1:14">
      <c r="A50" s="92"/>
      <c r="B50" s="92" t="s">
        <v>527</v>
      </c>
      <c r="C50" s="146" t="s">
        <v>181</v>
      </c>
      <c r="D50" s="146"/>
      <c r="E50" s="146"/>
      <c r="F50" s="93"/>
      <c r="G50" s="94"/>
      <c r="H50" s="94"/>
      <c r="I50" s="94"/>
      <c r="J50" s="94"/>
      <c r="K50" s="95"/>
      <c r="L50" s="95"/>
      <c r="M50" s="95"/>
      <c r="N50" s="242"/>
    </row>
    <row r="51" spans="1:14">
      <c r="A51" s="92"/>
      <c r="B51" s="92"/>
      <c r="C51" s="92"/>
      <c r="D51" s="96" t="s">
        <v>528</v>
      </c>
      <c r="E51" s="96" t="s">
        <v>489</v>
      </c>
      <c r="F51" s="97">
        <v>-80752.668000000005</v>
      </c>
      <c r="G51" s="98">
        <v>1136757.469</v>
      </c>
      <c r="H51" s="98">
        <v>363319.14600000001</v>
      </c>
      <c r="I51" s="98">
        <v>1500076.615</v>
      </c>
      <c r="J51" s="98">
        <v>580</v>
      </c>
      <c r="K51" s="99">
        <v>55.53</v>
      </c>
      <c r="L51" s="99">
        <v>14.43</v>
      </c>
      <c r="M51" s="99">
        <v>36.020000000000003</v>
      </c>
      <c r="N51" s="243">
        <v>105.98000000000002</v>
      </c>
    </row>
    <row r="52" spans="1:14">
      <c r="A52" s="92"/>
      <c r="B52" s="92"/>
      <c r="C52" s="92"/>
      <c r="D52" s="92" t="s">
        <v>529</v>
      </c>
      <c r="E52" s="92" t="s">
        <v>489</v>
      </c>
      <c r="F52" s="93">
        <v>-118029.501</v>
      </c>
      <c r="G52" s="94">
        <v>1344946.9709999999</v>
      </c>
      <c r="H52" s="94">
        <v>571778.50199999998</v>
      </c>
      <c r="I52" s="94">
        <v>1916725.4729999998</v>
      </c>
      <c r="J52" s="94">
        <v>864</v>
      </c>
      <c r="K52" s="95">
        <v>82.27</v>
      </c>
      <c r="L52" s="95">
        <v>10.88</v>
      </c>
      <c r="M52" s="95">
        <v>37.81</v>
      </c>
      <c r="N52" s="242">
        <v>130.95999999999998</v>
      </c>
    </row>
    <row r="53" spans="1:14">
      <c r="A53" s="92"/>
      <c r="B53" s="92"/>
      <c r="C53" s="92"/>
      <c r="D53" s="96" t="s">
        <v>530</v>
      </c>
      <c r="E53" s="96" t="s">
        <v>489</v>
      </c>
      <c r="F53" s="97">
        <v>-89446.111999999994</v>
      </c>
      <c r="G53" s="98">
        <v>946780.978</v>
      </c>
      <c r="H53" s="98">
        <v>309495.81800000003</v>
      </c>
      <c r="I53" s="98">
        <v>1256276.7960000001</v>
      </c>
      <c r="J53" s="98">
        <v>656</v>
      </c>
      <c r="K53" s="99">
        <v>55.66</v>
      </c>
      <c r="L53" s="99">
        <v>3.97</v>
      </c>
      <c r="M53" s="99">
        <v>27.77</v>
      </c>
      <c r="N53" s="243">
        <v>87.399999999999991</v>
      </c>
    </row>
    <row r="54" spans="1:14">
      <c r="A54" s="92"/>
      <c r="B54" s="92"/>
      <c r="C54" s="92"/>
      <c r="D54" s="92" t="s">
        <v>531</v>
      </c>
      <c r="E54" s="92" t="s">
        <v>489</v>
      </c>
      <c r="F54" s="93">
        <v>-50838.311999999998</v>
      </c>
      <c r="G54" s="94">
        <v>729777.89300000004</v>
      </c>
      <c r="H54" s="94">
        <v>205229.764</v>
      </c>
      <c r="I54" s="94">
        <v>935007.65700000001</v>
      </c>
      <c r="J54" s="94">
        <v>355</v>
      </c>
      <c r="K54" s="95">
        <v>36.39</v>
      </c>
      <c r="L54" s="95">
        <v>5.1100000000000003</v>
      </c>
      <c r="M54" s="95">
        <v>19.52</v>
      </c>
      <c r="N54" s="242">
        <v>61.019999999999996</v>
      </c>
    </row>
    <row r="55" spans="1:14">
      <c r="A55" s="92"/>
      <c r="B55" s="92"/>
      <c r="C55" s="92"/>
      <c r="D55" s="96" t="s">
        <v>532</v>
      </c>
      <c r="E55" s="96" t="s">
        <v>489</v>
      </c>
      <c r="F55" s="97">
        <v>-67671.433000000005</v>
      </c>
      <c r="G55" s="98">
        <v>687612.83700000006</v>
      </c>
      <c r="H55" s="98">
        <v>262708.549</v>
      </c>
      <c r="I55" s="98">
        <v>950321.38600000006</v>
      </c>
      <c r="J55" s="98">
        <v>437</v>
      </c>
      <c r="K55" s="99">
        <v>42.78</v>
      </c>
      <c r="L55" s="99">
        <v>1.98</v>
      </c>
      <c r="M55" s="99">
        <v>24.42</v>
      </c>
      <c r="N55" s="243">
        <v>69.180000000000007</v>
      </c>
    </row>
    <row r="56" spans="1:14">
      <c r="A56" s="92"/>
      <c r="B56" s="92"/>
      <c r="C56" s="92"/>
      <c r="D56" s="92" t="s">
        <v>533</v>
      </c>
      <c r="E56" s="92" t="s">
        <v>489</v>
      </c>
      <c r="F56" s="93">
        <v>-85697.15</v>
      </c>
      <c r="G56" s="94">
        <v>979139.56499999994</v>
      </c>
      <c r="H56" s="94">
        <v>322535.77600000001</v>
      </c>
      <c r="I56" s="94">
        <v>1301675.341</v>
      </c>
      <c r="J56" s="94">
        <v>564</v>
      </c>
      <c r="K56" s="95">
        <v>56.15</v>
      </c>
      <c r="L56" s="95">
        <v>1</v>
      </c>
      <c r="M56" s="95">
        <v>36.950000000000003</v>
      </c>
      <c r="N56" s="242">
        <v>94.1</v>
      </c>
    </row>
    <row r="57" spans="1:14">
      <c r="A57" s="92"/>
      <c r="B57" s="92"/>
      <c r="C57" s="92"/>
      <c r="D57" s="96" t="s">
        <v>534</v>
      </c>
      <c r="E57" s="96" t="s">
        <v>489</v>
      </c>
      <c r="F57" s="97">
        <v>-20888.337</v>
      </c>
      <c r="G57" s="98">
        <v>675494.21699999995</v>
      </c>
      <c r="H57" s="98">
        <v>236540.96599999999</v>
      </c>
      <c r="I57" s="98">
        <v>912035.18299999996</v>
      </c>
      <c r="J57" s="98">
        <v>471</v>
      </c>
      <c r="K57" s="99">
        <v>40.950000000000003</v>
      </c>
      <c r="L57" s="99">
        <v>3.02</v>
      </c>
      <c r="M57" s="99">
        <v>20.76</v>
      </c>
      <c r="N57" s="243">
        <v>64.73</v>
      </c>
    </row>
    <row r="58" spans="1:14">
      <c r="A58" s="92"/>
      <c r="B58" s="92"/>
      <c r="C58" s="92"/>
      <c r="D58" s="92" t="s">
        <v>535</v>
      </c>
      <c r="E58" s="92" t="s">
        <v>489</v>
      </c>
      <c r="F58" s="93">
        <v>-62760.597000000002</v>
      </c>
      <c r="G58" s="94">
        <v>731854.03799999994</v>
      </c>
      <c r="H58" s="94">
        <v>225572.44</v>
      </c>
      <c r="I58" s="94">
        <v>957426.47799999989</v>
      </c>
      <c r="J58" s="94">
        <v>458</v>
      </c>
      <c r="K58" s="95">
        <v>36.979999999999997</v>
      </c>
      <c r="L58" s="95">
        <v>9.23</v>
      </c>
      <c r="M58" s="95">
        <v>20.88</v>
      </c>
      <c r="N58" s="242">
        <v>67.089999999999989</v>
      </c>
    </row>
    <row r="59" spans="1:14">
      <c r="A59" s="92"/>
      <c r="B59" s="92"/>
      <c r="C59" s="92"/>
      <c r="D59" s="96" t="s">
        <v>536</v>
      </c>
      <c r="E59" s="96" t="s">
        <v>489</v>
      </c>
      <c r="F59" s="97">
        <v>-71647.801000000007</v>
      </c>
      <c r="G59" s="98">
        <v>793637.43099999998</v>
      </c>
      <c r="H59" s="98">
        <v>433760.27600000001</v>
      </c>
      <c r="I59" s="98">
        <v>1227397.7069999999</v>
      </c>
      <c r="J59" s="98">
        <v>574</v>
      </c>
      <c r="K59" s="99">
        <v>48.11</v>
      </c>
      <c r="L59" s="99">
        <v>7.48</v>
      </c>
      <c r="M59" s="99">
        <v>22.63</v>
      </c>
      <c r="N59" s="243">
        <v>78.22</v>
      </c>
    </row>
    <row r="60" spans="1:14">
      <c r="A60" s="92"/>
      <c r="B60" s="92"/>
      <c r="C60" s="147" t="s">
        <v>1070</v>
      </c>
      <c r="D60" s="147"/>
      <c r="E60" s="147"/>
      <c r="F60" s="148">
        <v>-647731.91099999996</v>
      </c>
      <c r="G60" s="149">
        <v>8026001.3989999993</v>
      </c>
      <c r="H60" s="149">
        <v>2930941.2370000002</v>
      </c>
      <c r="I60" s="149">
        <v>10956942.636</v>
      </c>
      <c r="J60" s="149">
        <v>4959</v>
      </c>
      <c r="K60" s="150">
        <v>454.82</v>
      </c>
      <c r="L60" s="150">
        <v>57.100000000000009</v>
      </c>
      <c r="M60" s="150">
        <v>246.76</v>
      </c>
      <c r="N60" s="244">
        <v>758.68000000000006</v>
      </c>
    </row>
    <row r="61" spans="1:14">
      <c r="A61" s="92"/>
      <c r="B61" s="92"/>
      <c r="C61" s="88"/>
      <c r="D61" s="88"/>
      <c r="E61" s="88"/>
      <c r="F61" s="89"/>
      <c r="G61" s="90"/>
      <c r="H61" s="90"/>
      <c r="I61" s="90"/>
      <c r="J61" s="90"/>
      <c r="K61" s="91"/>
      <c r="L61" s="91"/>
      <c r="M61" s="91"/>
      <c r="N61" s="241"/>
    </row>
    <row r="62" spans="1:14">
      <c r="A62" s="92"/>
      <c r="B62" s="92" t="s">
        <v>538</v>
      </c>
      <c r="C62" s="146" t="s">
        <v>271</v>
      </c>
      <c r="D62" s="146"/>
      <c r="E62" s="146"/>
      <c r="F62" s="93"/>
      <c r="G62" s="94"/>
      <c r="H62" s="94"/>
      <c r="I62" s="94"/>
      <c r="J62" s="94"/>
      <c r="K62" s="95"/>
      <c r="L62" s="95"/>
      <c r="M62" s="95"/>
      <c r="N62" s="242"/>
    </row>
    <row r="63" spans="1:14">
      <c r="A63" s="92"/>
      <c r="B63" s="92"/>
      <c r="C63" s="92"/>
      <c r="D63" s="96" t="s">
        <v>539</v>
      </c>
      <c r="E63" s="96" t="s">
        <v>489</v>
      </c>
      <c r="F63" s="97">
        <v>-5404.424</v>
      </c>
      <c r="G63" s="98">
        <v>919693.36199999996</v>
      </c>
      <c r="H63" s="98">
        <v>274368.59299999999</v>
      </c>
      <c r="I63" s="98">
        <v>1194061.9550000001</v>
      </c>
      <c r="J63" s="98">
        <v>585</v>
      </c>
      <c r="K63" s="99">
        <v>48.8</v>
      </c>
      <c r="L63" s="99">
        <v>14.88</v>
      </c>
      <c r="M63" s="99">
        <v>31.42</v>
      </c>
      <c r="N63" s="243">
        <v>95.1</v>
      </c>
    </row>
    <row r="64" spans="1:14">
      <c r="A64" s="92"/>
      <c r="B64" s="92"/>
      <c r="C64" s="147" t="s">
        <v>1071</v>
      </c>
      <c r="D64" s="147"/>
      <c r="E64" s="147"/>
      <c r="F64" s="148">
        <v>-5404.424</v>
      </c>
      <c r="G64" s="149">
        <v>919693.36199999996</v>
      </c>
      <c r="H64" s="149">
        <v>274368.59299999999</v>
      </c>
      <c r="I64" s="149">
        <v>1194061.9550000001</v>
      </c>
      <c r="J64" s="149">
        <v>585</v>
      </c>
      <c r="K64" s="150">
        <v>48.8</v>
      </c>
      <c r="L64" s="150">
        <v>14.88</v>
      </c>
      <c r="M64" s="150">
        <v>31.42</v>
      </c>
      <c r="N64" s="244">
        <v>95.1</v>
      </c>
    </row>
    <row r="65" spans="1:14">
      <c r="A65" s="92"/>
      <c r="B65" s="92"/>
      <c r="C65" s="88"/>
      <c r="D65" s="88"/>
      <c r="E65" s="88"/>
      <c r="F65" s="89"/>
      <c r="G65" s="90"/>
      <c r="H65" s="90"/>
      <c r="I65" s="90"/>
      <c r="J65" s="90"/>
      <c r="K65" s="91"/>
      <c r="L65" s="91"/>
      <c r="M65" s="91"/>
      <c r="N65" s="241"/>
    </row>
    <row r="66" spans="1:14">
      <c r="A66" s="92"/>
      <c r="B66" s="92" t="s">
        <v>541</v>
      </c>
      <c r="C66" s="146" t="s">
        <v>184</v>
      </c>
      <c r="D66" s="146"/>
      <c r="E66" s="146"/>
      <c r="F66" s="93"/>
      <c r="G66" s="94"/>
      <c r="H66" s="94"/>
      <c r="I66" s="94"/>
      <c r="J66" s="94"/>
      <c r="K66" s="95"/>
      <c r="L66" s="95"/>
      <c r="M66" s="95"/>
      <c r="N66" s="242"/>
    </row>
    <row r="67" spans="1:14">
      <c r="A67" s="92"/>
      <c r="B67" s="92"/>
      <c r="C67" s="92"/>
      <c r="D67" s="96" t="s">
        <v>542</v>
      </c>
      <c r="E67" s="96" t="s">
        <v>489</v>
      </c>
      <c r="F67" s="97">
        <v>-5200.8360000000002</v>
      </c>
      <c r="G67" s="98">
        <v>614047.59</v>
      </c>
      <c r="H67" s="98">
        <v>319127.05900000001</v>
      </c>
      <c r="I67" s="98">
        <v>933174.64899999998</v>
      </c>
      <c r="J67" s="98">
        <v>363</v>
      </c>
      <c r="K67" s="99">
        <v>36.4</v>
      </c>
      <c r="L67" s="99">
        <v>3.7</v>
      </c>
      <c r="M67" s="99">
        <v>20.49</v>
      </c>
      <c r="N67" s="243">
        <v>60.59</v>
      </c>
    </row>
    <row r="68" spans="1:14">
      <c r="A68" s="92"/>
      <c r="B68" s="92"/>
      <c r="C68" s="92"/>
      <c r="D68" s="92" t="s">
        <v>543</v>
      </c>
      <c r="E68" s="92" t="s">
        <v>492</v>
      </c>
      <c r="F68" s="93">
        <v>-18822.859</v>
      </c>
      <c r="G68" s="94">
        <v>649073.93000000005</v>
      </c>
      <c r="H68" s="94">
        <v>246531.86199999999</v>
      </c>
      <c r="I68" s="94">
        <v>895605.79200000002</v>
      </c>
      <c r="J68" s="94">
        <v>365</v>
      </c>
      <c r="K68" s="95">
        <v>34.659999999999997</v>
      </c>
      <c r="L68" s="95">
        <v>4.18</v>
      </c>
      <c r="M68" s="95">
        <v>24.19</v>
      </c>
      <c r="N68" s="242">
        <v>63.03</v>
      </c>
    </row>
    <row r="69" spans="1:14">
      <c r="A69" s="92"/>
      <c r="B69" s="92"/>
      <c r="C69" s="92"/>
      <c r="D69" s="96" t="s">
        <v>544</v>
      </c>
      <c r="E69" s="96" t="s">
        <v>502</v>
      </c>
      <c r="F69" s="97">
        <v>-8811.86</v>
      </c>
      <c r="G69" s="98">
        <v>775292.179</v>
      </c>
      <c r="H69" s="98">
        <v>272606.141</v>
      </c>
      <c r="I69" s="98">
        <v>1047898.3200000001</v>
      </c>
      <c r="J69" s="98">
        <v>621</v>
      </c>
      <c r="K69" s="99">
        <v>53</v>
      </c>
      <c r="L69" s="99">
        <v>0.3</v>
      </c>
      <c r="M69" s="99">
        <v>18.600000000000001</v>
      </c>
      <c r="N69" s="243">
        <v>71.900000000000006</v>
      </c>
    </row>
    <row r="70" spans="1:14">
      <c r="A70" s="92"/>
      <c r="B70" s="92"/>
      <c r="C70" s="92"/>
      <c r="D70" s="92" t="s">
        <v>545</v>
      </c>
      <c r="E70" s="92" t="s">
        <v>492</v>
      </c>
      <c r="F70" s="93">
        <v>-11591.062</v>
      </c>
      <c r="G70" s="94">
        <v>760787.58499999996</v>
      </c>
      <c r="H70" s="94">
        <v>298773.37800000003</v>
      </c>
      <c r="I70" s="94">
        <v>1059560.963</v>
      </c>
      <c r="J70" s="94">
        <v>516</v>
      </c>
      <c r="K70" s="95">
        <v>50.06</v>
      </c>
      <c r="L70" s="95">
        <v>0</v>
      </c>
      <c r="M70" s="95">
        <v>27.52</v>
      </c>
      <c r="N70" s="242">
        <v>77.58</v>
      </c>
    </row>
    <row r="71" spans="1:14">
      <c r="A71" s="92"/>
      <c r="B71" s="92"/>
      <c r="C71" s="92"/>
      <c r="D71" s="96" t="s">
        <v>546</v>
      </c>
      <c r="E71" s="96" t="s">
        <v>489</v>
      </c>
      <c r="F71" s="97">
        <v>-8942.6659999999993</v>
      </c>
      <c r="G71" s="98">
        <v>569884.59900000005</v>
      </c>
      <c r="H71" s="98">
        <v>217950.731</v>
      </c>
      <c r="I71" s="98">
        <v>787835.33000000007</v>
      </c>
      <c r="J71" s="98">
        <v>247</v>
      </c>
      <c r="K71" s="99">
        <v>19.7</v>
      </c>
      <c r="L71" s="99">
        <v>5</v>
      </c>
      <c r="M71" s="99">
        <v>23.36</v>
      </c>
      <c r="N71" s="243">
        <v>48.06</v>
      </c>
    </row>
    <row r="72" spans="1:14">
      <c r="A72" s="92"/>
      <c r="B72" s="92"/>
      <c r="C72" s="92"/>
      <c r="D72" s="92" t="s">
        <v>547</v>
      </c>
      <c r="E72" s="92" t="s">
        <v>1126</v>
      </c>
      <c r="F72" s="93">
        <v>-822.5</v>
      </c>
      <c r="G72" s="94">
        <v>353298.37599999999</v>
      </c>
      <c r="H72" s="94">
        <v>141025.94500000001</v>
      </c>
      <c r="I72" s="94">
        <v>494324.321</v>
      </c>
      <c r="J72" s="94">
        <v>216</v>
      </c>
      <c r="K72" s="95">
        <v>17.34</v>
      </c>
      <c r="L72" s="95">
        <v>5.76</v>
      </c>
      <c r="M72" s="95">
        <v>12.83</v>
      </c>
      <c r="N72" s="242">
        <v>35.93</v>
      </c>
    </row>
    <row r="73" spans="1:14">
      <c r="A73" s="92"/>
      <c r="B73" s="92"/>
      <c r="C73" s="147" t="s">
        <v>1072</v>
      </c>
      <c r="D73" s="147"/>
      <c r="E73" s="147"/>
      <c r="F73" s="148">
        <v>-54191.782999999996</v>
      </c>
      <c r="G73" s="149">
        <v>3722384.2590000001</v>
      </c>
      <c r="H73" s="149">
        <v>1496015.1159999999</v>
      </c>
      <c r="I73" s="149">
        <v>5218399.375</v>
      </c>
      <c r="J73" s="149">
        <v>2328</v>
      </c>
      <c r="K73" s="150">
        <v>211.16</v>
      </c>
      <c r="L73" s="150">
        <v>18.939999999999998</v>
      </c>
      <c r="M73" s="150">
        <v>126.99</v>
      </c>
      <c r="N73" s="244">
        <v>357.09</v>
      </c>
    </row>
    <row r="74" spans="1:14">
      <c r="A74" s="92"/>
      <c r="B74" s="92"/>
      <c r="C74" s="88"/>
      <c r="D74" s="88"/>
      <c r="E74" s="88"/>
      <c r="F74" s="89"/>
      <c r="G74" s="90"/>
      <c r="H74" s="90"/>
      <c r="I74" s="90"/>
      <c r="J74" s="90"/>
      <c r="K74" s="91"/>
      <c r="L74" s="91"/>
      <c r="M74" s="91"/>
      <c r="N74" s="241"/>
    </row>
    <row r="75" spans="1:14">
      <c r="A75" s="92"/>
      <c r="B75" s="92" t="s">
        <v>549</v>
      </c>
      <c r="C75" s="146" t="s">
        <v>182</v>
      </c>
      <c r="D75" s="146"/>
      <c r="E75" s="146"/>
      <c r="F75" s="93"/>
      <c r="G75" s="94"/>
      <c r="H75" s="94"/>
      <c r="I75" s="94"/>
      <c r="J75" s="94"/>
      <c r="K75" s="95"/>
      <c r="L75" s="95"/>
      <c r="M75" s="95"/>
      <c r="N75" s="242"/>
    </row>
    <row r="76" spans="1:14">
      <c r="A76" s="92"/>
      <c r="B76" s="92"/>
      <c r="C76" s="92"/>
      <c r="D76" s="96" t="s">
        <v>550</v>
      </c>
      <c r="E76" s="96" t="s">
        <v>489</v>
      </c>
      <c r="F76" s="97">
        <v>-55944.44</v>
      </c>
      <c r="G76" s="98">
        <v>706617.51800000004</v>
      </c>
      <c r="H76" s="98">
        <v>384874.283</v>
      </c>
      <c r="I76" s="98">
        <v>1091491.801</v>
      </c>
      <c r="J76" s="98">
        <v>432</v>
      </c>
      <c r="K76" s="99">
        <v>47.06</v>
      </c>
      <c r="L76" s="99">
        <v>3.16</v>
      </c>
      <c r="M76" s="99">
        <v>31.57</v>
      </c>
      <c r="N76" s="243">
        <v>81.789999999999992</v>
      </c>
    </row>
    <row r="77" spans="1:14">
      <c r="A77" s="92"/>
      <c r="B77" s="92"/>
      <c r="C77" s="92"/>
      <c r="D77" s="92" t="s">
        <v>1073</v>
      </c>
      <c r="E77" s="92" t="s">
        <v>492</v>
      </c>
      <c r="F77" s="93">
        <v>-2114.0320000000002</v>
      </c>
      <c r="G77" s="94">
        <v>385101.46399999998</v>
      </c>
      <c r="H77" s="94">
        <v>136125.65</v>
      </c>
      <c r="I77" s="94">
        <v>521227.11399999994</v>
      </c>
      <c r="J77" s="94">
        <v>232</v>
      </c>
      <c r="K77" s="95">
        <v>23.04</v>
      </c>
      <c r="L77" s="95">
        <v>2.62</v>
      </c>
      <c r="M77" s="95">
        <v>22.56</v>
      </c>
      <c r="N77" s="242">
        <v>48.22</v>
      </c>
    </row>
    <row r="78" spans="1:14">
      <c r="A78" s="92"/>
      <c r="B78" s="92"/>
      <c r="C78" s="92"/>
      <c r="D78" s="96" t="s">
        <v>551</v>
      </c>
      <c r="E78" s="96" t="s">
        <v>489</v>
      </c>
      <c r="F78" s="97">
        <v>-33462.298999999999</v>
      </c>
      <c r="G78" s="98">
        <v>978899.13399999996</v>
      </c>
      <c r="H78" s="98">
        <v>380650.29499999998</v>
      </c>
      <c r="I78" s="98">
        <v>1359549.429</v>
      </c>
      <c r="J78" s="98">
        <v>594</v>
      </c>
      <c r="K78" s="99">
        <v>57.7</v>
      </c>
      <c r="L78" s="99">
        <v>10.08</v>
      </c>
      <c r="M78" s="99">
        <v>43.98</v>
      </c>
      <c r="N78" s="243">
        <v>111.75999999999999</v>
      </c>
    </row>
    <row r="79" spans="1:14">
      <c r="A79" s="92"/>
      <c r="B79" s="92"/>
      <c r="C79" s="92"/>
      <c r="D79" s="92" t="s">
        <v>552</v>
      </c>
      <c r="E79" s="92" t="s">
        <v>489</v>
      </c>
      <c r="F79" s="93">
        <v>-53666.040999999997</v>
      </c>
      <c r="G79" s="94">
        <v>696430.79200000002</v>
      </c>
      <c r="H79" s="94">
        <v>260063.29800000001</v>
      </c>
      <c r="I79" s="94">
        <v>956494.09000000008</v>
      </c>
      <c r="J79" s="94">
        <v>396</v>
      </c>
      <c r="K79" s="95">
        <v>47.41</v>
      </c>
      <c r="L79" s="95">
        <v>7.97</v>
      </c>
      <c r="M79" s="95">
        <v>26.99</v>
      </c>
      <c r="N79" s="242">
        <v>82.36999999999999</v>
      </c>
    </row>
    <row r="80" spans="1:14">
      <c r="A80" s="92"/>
      <c r="B80" s="92"/>
      <c r="C80" s="92"/>
      <c r="D80" s="96" t="s">
        <v>553</v>
      </c>
      <c r="E80" s="96" t="s">
        <v>489</v>
      </c>
      <c r="F80" s="97">
        <v>-63719.171999999999</v>
      </c>
      <c r="G80" s="98">
        <v>725134.88</v>
      </c>
      <c r="H80" s="98">
        <v>483912.89</v>
      </c>
      <c r="I80" s="98">
        <v>1209047.77</v>
      </c>
      <c r="J80" s="98">
        <v>440</v>
      </c>
      <c r="K80" s="99">
        <v>52.51</v>
      </c>
      <c r="L80" s="99">
        <v>9.98</v>
      </c>
      <c r="M80" s="99">
        <v>21.4</v>
      </c>
      <c r="N80" s="243">
        <v>83.889999999999986</v>
      </c>
    </row>
    <row r="81" spans="1:14">
      <c r="A81" s="92"/>
      <c r="B81" s="92"/>
      <c r="C81" s="92"/>
      <c r="D81" s="92" t="s">
        <v>554</v>
      </c>
      <c r="E81" s="92" t="s">
        <v>489</v>
      </c>
      <c r="F81" s="93">
        <v>-37277.423999999999</v>
      </c>
      <c r="G81" s="94">
        <v>656639.67500000005</v>
      </c>
      <c r="H81" s="94">
        <v>296204.71899999998</v>
      </c>
      <c r="I81" s="94">
        <v>952844.39400000009</v>
      </c>
      <c r="J81" s="94">
        <v>418</v>
      </c>
      <c r="K81" s="95">
        <v>37.81</v>
      </c>
      <c r="L81" s="95">
        <v>9.23</v>
      </c>
      <c r="M81" s="95">
        <v>28.55</v>
      </c>
      <c r="N81" s="242">
        <v>75.59</v>
      </c>
    </row>
    <row r="82" spans="1:14">
      <c r="A82" s="92"/>
      <c r="B82" s="92"/>
      <c r="C82" s="92"/>
      <c r="D82" s="96" t="s">
        <v>555</v>
      </c>
      <c r="E82" s="96" t="s">
        <v>556</v>
      </c>
      <c r="F82" s="97">
        <v>-621.34799999999996</v>
      </c>
      <c r="G82" s="98">
        <v>559434.88399999996</v>
      </c>
      <c r="H82" s="98">
        <v>286012.27100000001</v>
      </c>
      <c r="I82" s="98">
        <v>845447.15500000003</v>
      </c>
      <c r="J82" s="98">
        <v>355</v>
      </c>
      <c r="K82" s="99">
        <v>38.64</v>
      </c>
      <c r="L82" s="99">
        <v>10.97</v>
      </c>
      <c r="M82" s="99">
        <v>29.19</v>
      </c>
      <c r="N82" s="243">
        <v>78.8</v>
      </c>
    </row>
    <row r="83" spans="1:14">
      <c r="A83" s="92"/>
      <c r="B83" s="92"/>
      <c r="C83" s="92"/>
      <c r="D83" s="92" t="s">
        <v>557</v>
      </c>
      <c r="E83" s="92" t="s">
        <v>489</v>
      </c>
      <c r="F83" s="93">
        <v>-40290.722000000002</v>
      </c>
      <c r="G83" s="94">
        <v>751202.83900000004</v>
      </c>
      <c r="H83" s="94">
        <v>331087.48499999999</v>
      </c>
      <c r="I83" s="94">
        <v>1082290.324</v>
      </c>
      <c r="J83" s="94">
        <v>481</v>
      </c>
      <c r="K83" s="95">
        <v>52.96</v>
      </c>
      <c r="L83" s="95">
        <v>3.31</v>
      </c>
      <c r="M83" s="95">
        <v>21.96</v>
      </c>
      <c r="N83" s="242">
        <v>78.23</v>
      </c>
    </row>
    <row r="84" spans="1:14">
      <c r="A84" s="92"/>
      <c r="B84" s="92"/>
      <c r="C84" s="92"/>
      <c r="D84" s="96" t="s">
        <v>558</v>
      </c>
      <c r="E84" s="96" t="s">
        <v>489</v>
      </c>
      <c r="F84" s="97">
        <v>-5373.951</v>
      </c>
      <c r="G84" s="98">
        <v>852969.77800000005</v>
      </c>
      <c r="H84" s="98">
        <v>292527.93199999997</v>
      </c>
      <c r="I84" s="98">
        <v>1145497.71</v>
      </c>
      <c r="J84" s="98">
        <v>599</v>
      </c>
      <c r="K84" s="99">
        <v>55.71</v>
      </c>
      <c r="L84" s="99">
        <v>11.87</v>
      </c>
      <c r="M84" s="99">
        <v>27.46</v>
      </c>
      <c r="N84" s="243">
        <v>95.039999999999992</v>
      </c>
    </row>
    <row r="85" spans="1:14">
      <c r="A85" s="92"/>
      <c r="B85" s="92"/>
      <c r="C85" s="147" t="s">
        <v>1074</v>
      </c>
      <c r="D85" s="147"/>
      <c r="E85" s="147"/>
      <c r="F85" s="148">
        <v>-292469.429</v>
      </c>
      <c r="G85" s="149">
        <v>6312430.9639999988</v>
      </c>
      <c r="H85" s="149">
        <v>2851458.8229999999</v>
      </c>
      <c r="I85" s="149">
        <v>9163889.7869999986</v>
      </c>
      <c r="J85" s="149">
        <v>3947</v>
      </c>
      <c r="K85" s="150">
        <v>412.83999999999992</v>
      </c>
      <c r="L85" s="150">
        <v>69.190000000000012</v>
      </c>
      <c r="M85" s="150">
        <v>253.66</v>
      </c>
      <c r="N85" s="244">
        <v>735.68999999999994</v>
      </c>
    </row>
    <row r="86" spans="1:14">
      <c r="A86" s="92"/>
      <c r="B86" s="92"/>
      <c r="C86" s="88"/>
      <c r="D86" s="88"/>
      <c r="E86" s="88"/>
      <c r="F86" s="89"/>
      <c r="G86" s="90"/>
      <c r="H86" s="90"/>
      <c r="I86" s="90"/>
      <c r="J86" s="90"/>
      <c r="K86" s="91"/>
      <c r="L86" s="91"/>
      <c r="M86" s="91"/>
      <c r="N86" s="241"/>
    </row>
    <row r="87" spans="1:14">
      <c r="A87" s="92"/>
      <c r="B87" s="92" t="s">
        <v>560</v>
      </c>
      <c r="C87" s="146" t="s">
        <v>185</v>
      </c>
      <c r="D87" s="146"/>
      <c r="E87" s="146"/>
      <c r="F87" s="93"/>
      <c r="G87" s="94"/>
      <c r="H87" s="94"/>
      <c r="I87" s="94"/>
      <c r="J87" s="94"/>
      <c r="K87" s="95"/>
      <c r="L87" s="95"/>
      <c r="M87" s="95"/>
      <c r="N87" s="242"/>
    </row>
    <row r="88" spans="1:14">
      <c r="A88" s="92"/>
      <c r="B88" s="92"/>
      <c r="C88" s="92"/>
      <c r="D88" s="96" t="s">
        <v>561</v>
      </c>
      <c r="E88" s="96" t="s">
        <v>556</v>
      </c>
      <c r="F88" s="97">
        <v>-53069.96</v>
      </c>
      <c r="G88" s="98">
        <v>603326.13100000005</v>
      </c>
      <c r="H88" s="98">
        <v>369378.54399999999</v>
      </c>
      <c r="I88" s="98">
        <v>972704.67500000005</v>
      </c>
      <c r="J88" s="98">
        <v>340</v>
      </c>
      <c r="K88" s="99">
        <v>30.64</v>
      </c>
      <c r="L88" s="99">
        <v>4.96</v>
      </c>
      <c r="M88" s="99">
        <v>18.420000000000002</v>
      </c>
      <c r="N88" s="243">
        <v>54.02</v>
      </c>
    </row>
    <row r="89" spans="1:14">
      <c r="A89" s="92"/>
      <c r="B89" s="92"/>
      <c r="C89" s="92"/>
      <c r="D89" s="92" t="s">
        <v>562</v>
      </c>
      <c r="E89" s="92" t="s">
        <v>563</v>
      </c>
      <c r="F89" s="93">
        <v>-25868.736000000001</v>
      </c>
      <c r="G89" s="94">
        <v>205321.18100000001</v>
      </c>
      <c r="H89" s="94">
        <v>102015.85799999999</v>
      </c>
      <c r="I89" s="94">
        <v>307337.03899999999</v>
      </c>
      <c r="J89" s="94">
        <v>100</v>
      </c>
      <c r="K89" s="95">
        <v>11</v>
      </c>
      <c r="L89" s="95">
        <v>0</v>
      </c>
      <c r="M89" s="95">
        <v>8.9</v>
      </c>
      <c r="N89" s="242">
        <v>19.899999999999999</v>
      </c>
    </row>
    <row r="90" spans="1:14">
      <c r="A90" s="92"/>
      <c r="B90" s="92"/>
      <c r="C90" s="92"/>
      <c r="D90" s="96" t="s">
        <v>1075</v>
      </c>
      <c r="E90" s="96" t="s">
        <v>513</v>
      </c>
      <c r="F90" s="97">
        <v>-18375.697</v>
      </c>
      <c r="G90" s="98">
        <v>579611.60900000005</v>
      </c>
      <c r="H90" s="98">
        <v>211305.53400000001</v>
      </c>
      <c r="I90" s="98">
        <v>790917.14300000004</v>
      </c>
      <c r="J90" s="98">
        <v>380</v>
      </c>
      <c r="K90" s="99">
        <v>32.97</v>
      </c>
      <c r="L90" s="99">
        <v>4.8499999999999996</v>
      </c>
      <c r="M90" s="99">
        <v>15.66</v>
      </c>
      <c r="N90" s="243">
        <v>53.480000000000004</v>
      </c>
    </row>
    <row r="91" spans="1:14">
      <c r="A91" s="92"/>
      <c r="B91" s="92"/>
      <c r="C91" s="92"/>
      <c r="D91" s="92" t="s">
        <v>564</v>
      </c>
      <c r="E91" s="92" t="s">
        <v>489</v>
      </c>
      <c r="F91" s="93">
        <v>-55391.205999999998</v>
      </c>
      <c r="G91" s="94">
        <v>889673.33700000006</v>
      </c>
      <c r="H91" s="94">
        <v>401954.36</v>
      </c>
      <c r="I91" s="94">
        <v>1291627.6970000002</v>
      </c>
      <c r="J91" s="94">
        <v>611</v>
      </c>
      <c r="K91" s="95">
        <v>55.5</v>
      </c>
      <c r="L91" s="95">
        <v>8.91</v>
      </c>
      <c r="M91" s="95">
        <v>28.14</v>
      </c>
      <c r="N91" s="242">
        <v>92.55</v>
      </c>
    </row>
    <row r="92" spans="1:14">
      <c r="A92" s="92"/>
      <c r="B92" s="92"/>
      <c r="C92" s="92"/>
      <c r="D92" s="96" t="s">
        <v>565</v>
      </c>
      <c r="E92" s="96" t="s">
        <v>515</v>
      </c>
      <c r="F92" s="97">
        <v>-35160.171000000002</v>
      </c>
      <c r="G92" s="98">
        <v>628348.76599999995</v>
      </c>
      <c r="H92" s="98">
        <v>253212.18100000001</v>
      </c>
      <c r="I92" s="98">
        <v>881560.94699999993</v>
      </c>
      <c r="J92" s="98">
        <v>404</v>
      </c>
      <c r="K92" s="99">
        <v>37.619999999999997</v>
      </c>
      <c r="L92" s="99">
        <v>6.52</v>
      </c>
      <c r="M92" s="99">
        <v>24.41</v>
      </c>
      <c r="N92" s="243">
        <v>68.55</v>
      </c>
    </row>
    <row r="93" spans="1:14">
      <c r="A93" s="92"/>
      <c r="B93" s="92"/>
      <c r="C93" s="147" t="s">
        <v>1076</v>
      </c>
      <c r="D93" s="147"/>
      <c r="E93" s="147"/>
      <c r="F93" s="148">
        <v>-187865.77</v>
      </c>
      <c r="G93" s="149">
        <v>2906281.0240000002</v>
      </c>
      <c r="H93" s="149">
        <v>1337866.4770000002</v>
      </c>
      <c r="I93" s="149">
        <v>4244147.5010000002</v>
      </c>
      <c r="J93" s="149">
        <v>1835</v>
      </c>
      <c r="K93" s="150">
        <v>167.73000000000002</v>
      </c>
      <c r="L93" s="150">
        <v>25.24</v>
      </c>
      <c r="M93" s="150">
        <v>95.53</v>
      </c>
      <c r="N93" s="244">
        <v>288.5</v>
      </c>
    </row>
    <row r="94" spans="1:14">
      <c r="A94" s="92"/>
      <c r="B94" s="92"/>
      <c r="C94" s="88"/>
      <c r="D94" s="88"/>
      <c r="E94" s="88"/>
      <c r="F94" s="89"/>
      <c r="G94" s="90"/>
      <c r="H94" s="90"/>
      <c r="I94" s="90"/>
      <c r="J94" s="90"/>
      <c r="K94" s="91"/>
      <c r="L94" s="91"/>
      <c r="M94" s="91"/>
      <c r="N94" s="241"/>
    </row>
    <row r="95" spans="1:14">
      <c r="A95" s="147" t="s">
        <v>1077</v>
      </c>
      <c r="B95" s="147"/>
      <c r="C95" s="147"/>
      <c r="D95" s="147"/>
      <c r="E95" s="147"/>
      <c r="F95" s="148">
        <v>-2719660.6230000006</v>
      </c>
      <c r="G95" s="149">
        <v>45709805.02700001</v>
      </c>
      <c r="H95" s="149">
        <v>20721079.579200011</v>
      </c>
      <c r="I95" s="149">
        <v>66430884.606200024</v>
      </c>
      <c r="J95" s="149">
        <v>28271</v>
      </c>
      <c r="K95" s="150">
        <v>2680.8699999999994</v>
      </c>
      <c r="L95" s="150">
        <v>353.36000000000013</v>
      </c>
      <c r="M95" s="150">
        <v>1566.9700000000005</v>
      </c>
      <c r="N95" s="244">
        <v>4601.2</v>
      </c>
    </row>
    <row r="96" spans="1:14">
      <c r="A96" s="88"/>
      <c r="B96" s="88"/>
      <c r="C96" s="88"/>
      <c r="D96" s="88"/>
      <c r="E96" s="88"/>
      <c r="F96" s="89"/>
      <c r="G96" s="90"/>
      <c r="H96" s="90"/>
      <c r="I96" s="90"/>
      <c r="J96" s="90"/>
      <c r="K96" s="91"/>
      <c r="L96" s="91"/>
      <c r="M96" s="91"/>
      <c r="N96" s="241"/>
    </row>
    <row r="97" spans="1:14">
      <c r="A97" s="146" t="s">
        <v>568</v>
      </c>
      <c r="B97" s="146"/>
      <c r="C97" s="146"/>
      <c r="D97" s="146"/>
      <c r="E97" s="146"/>
      <c r="F97" s="93"/>
      <c r="G97" s="94"/>
      <c r="H97" s="94"/>
      <c r="I97" s="94"/>
      <c r="J97" s="94"/>
      <c r="K97" s="95"/>
      <c r="L97" s="95"/>
      <c r="M97" s="95"/>
      <c r="N97" s="242"/>
    </row>
    <row r="98" spans="1:14">
      <c r="A98" s="92"/>
      <c r="B98" s="92" t="s">
        <v>569</v>
      </c>
      <c r="C98" s="146" t="s">
        <v>183</v>
      </c>
      <c r="D98" s="146"/>
      <c r="E98" s="146"/>
      <c r="F98" s="93"/>
      <c r="G98" s="94"/>
      <c r="H98" s="94"/>
      <c r="I98" s="94"/>
      <c r="J98" s="94"/>
      <c r="K98" s="95"/>
      <c r="L98" s="95"/>
      <c r="M98" s="95"/>
      <c r="N98" s="242"/>
    </row>
    <row r="99" spans="1:14">
      <c r="A99" s="92"/>
      <c r="B99" s="92"/>
      <c r="C99" s="92"/>
      <c r="D99" s="96" t="s">
        <v>570</v>
      </c>
      <c r="E99" s="96" t="s">
        <v>489</v>
      </c>
      <c r="F99" s="97">
        <v>-15726.624</v>
      </c>
      <c r="G99" s="98">
        <v>578408.65</v>
      </c>
      <c r="H99" s="98">
        <v>247468.715</v>
      </c>
      <c r="I99" s="98">
        <v>825877.36499999999</v>
      </c>
      <c r="J99" s="98">
        <v>315</v>
      </c>
      <c r="K99" s="99">
        <v>25.29</v>
      </c>
      <c r="L99" s="99">
        <v>14.23</v>
      </c>
      <c r="M99" s="99">
        <v>21.2</v>
      </c>
      <c r="N99" s="243">
        <v>60.72</v>
      </c>
    </row>
    <row r="100" spans="1:14">
      <c r="A100" s="92"/>
      <c r="B100" s="92"/>
      <c r="C100" s="92"/>
      <c r="D100" s="92" t="s">
        <v>571</v>
      </c>
      <c r="E100" s="92" t="s">
        <v>489</v>
      </c>
      <c r="F100" s="93">
        <v>-29315.047999999999</v>
      </c>
      <c r="G100" s="94">
        <v>712163.31099999999</v>
      </c>
      <c r="H100" s="94">
        <v>153660.497</v>
      </c>
      <c r="I100" s="94">
        <v>865823.80799999996</v>
      </c>
      <c r="J100" s="94">
        <v>386</v>
      </c>
      <c r="K100" s="95">
        <v>29.12</v>
      </c>
      <c r="L100" s="95">
        <v>22.75</v>
      </c>
      <c r="M100" s="95">
        <v>23.45</v>
      </c>
      <c r="N100" s="242">
        <v>75.320000000000007</v>
      </c>
    </row>
    <row r="101" spans="1:14">
      <c r="A101" s="92"/>
      <c r="B101" s="92"/>
      <c r="C101" s="92"/>
      <c r="D101" s="96" t="s">
        <v>572</v>
      </c>
      <c r="E101" s="96" t="s">
        <v>489</v>
      </c>
      <c r="F101" s="97">
        <v>-18312.346000000001</v>
      </c>
      <c r="G101" s="98">
        <v>628161.62399999995</v>
      </c>
      <c r="H101" s="98">
        <v>193457.20600000001</v>
      </c>
      <c r="I101" s="98">
        <v>821618.83</v>
      </c>
      <c r="J101" s="98">
        <v>409</v>
      </c>
      <c r="K101" s="99">
        <v>32.840000000000003</v>
      </c>
      <c r="L101" s="99">
        <v>9.65</v>
      </c>
      <c r="M101" s="99">
        <v>21.27</v>
      </c>
      <c r="N101" s="243">
        <v>63.760000000000005</v>
      </c>
    </row>
    <row r="102" spans="1:14">
      <c r="A102" s="92"/>
      <c r="B102" s="92"/>
      <c r="C102" s="92"/>
      <c r="D102" s="92" t="s">
        <v>573</v>
      </c>
      <c r="E102" s="92" t="s">
        <v>489</v>
      </c>
      <c r="F102" s="93">
        <v>-19899.469000000001</v>
      </c>
      <c r="G102" s="94">
        <v>741918.97100000002</v>
      </c>
      <c r="H102" s="94">
        <v>165041.902</v>
      </c>
      <c r="I102" s="94">
        <v>906960.87300000002</v>
      </c>
      <c r="J102" s="94">
        <v>412</v>
      </c>
      <c r="K102" s="95">
        <v>37.229999999999997</v>
      </c>
      <c r="L102" s="95">
        <v>8.5299999999999994</v>
      </c>
      <c r="M102" s="95">
        <v>29.5</v>
      </c>
      <c r="N102" s="242">
        <v>75.259999999999991</v>
      </c>
    </row>
    <row r="103" spans="1:14">
      <c r="A103" s="92"/>
      <c r="B103" s="92"/>
      <c r="C103" s="92"/>
      <c r="D103" s="96" t="s">
        <v>574</v>
      </c>
      <c r="E103" s="96" t="s">
        <v>489</v>
      </c>
      <c r="F103" s="97">
        <v>-13287.438</v>
      </c>
      <c r="G103" s="98">
        <v>632264.71</v>
      </c>
      <c r="H103" s="98">
        <v>156297.93700000001</v>
      </c>
      <c r="I103" s="98">
        <v>788562.647</v>
      </c>
      <c r="J103" s="98">
        <v>345</v>
      </c>
      <c r="K103" s="99">
        <v>24.27</v>
      </c>
      <c r="L103" s="99">
        <v>12.62</v>
      </c>
      <c r="M103" s="99">
        <v>28.66</v>
      </c>
      <c r="N103" s="243">
        <v>65.55</v>
      </c>
    </row>
    <row r="104" spans="1:14">
      <c r="A104" s="92"/>
      <c r="B104" s="92"/>
      <c r="C104" s="92"/>
      <c r="D104" s="92" t="s">
        <v>575</v>
      </c>
      <c r="E104" s="92" t="s">
        <v>489</v>
      </c>
      <c r="F104" s="93">
        <v>-17292.875</v>
      </c>
      <c r="G104" s="94">
        <v>886510.95200000005</v>
      </c>
      <c r="H104" s="94">
        <v>179029.497</v>
      </c>
      <c r="I104" s="94">
        <v>1065540.449</v>
      </c>
      <c r="J104" s="94">
        <v>403</v>
      </c>
      <c r="K104" s="95">
        <v>38.72</v>
      </c>
      <c r="L104" s="95">
        <v>14.09</v>
      </c>
      <c r="M104" s="95">
        <v>45.5</v>
      </c>
      <c r="N104" s="242">
        <v>98.31</v>
      </c>
    </row>
    <row r="105" spans="1:14">
      <c r="A105" s="92"/>
      <c r="B105" s="92"/>
      <c r="C105" s="92"/>
      <c r="D105" s="96" t="s">
        <v>576</v>
      </c>
      <c r="E105" s="96" t="s">
        <v>489</v>
      </c>
      <c r="F105" s="97">
        <v>-51620.038999999997</v>
      </c>
      <c r="G105" s="98">
        <v>693151.21799999999</v>
      </c>
      <c r="H105" s="98">
        <v>238823.80499999999</v>
      </c>
      <c r="I105" s="98">
        <v>931975.02300000004</v>
      </c>
      <c r="J105" s="98">
        <v>356</v>
      </c>
      <c r="K105" s="99">
        <v>23.31</v>
      </c>
      <c r="L105" s="99">
        <v>17.04</v>
      </c>
      <c r="M105" s="99">
        <v>18.5</v>
      </c>
      <c r="N105" s="243">
        <v>58.849999999999994</v>
      </c>
    </row>
    <row r="106" spans="1:14">
      <c r="A106" s="92"/>
      <c r="B106" s="92"/>
      <c r="C106" s="147" t="s">
        <v>1078</v>
      </c>
      <c r="D106" s="147"/>
      <c r="E106" s="147"/>
      <c r="F106" s="148">
        <v>-165453.83899999998</v>
      </c>
      <c r="G106" s="149">
        <v>4872579.4359999998</v>
      </c>
      <c r="H106" s="149">
        <v>1333779.5590000001</v>
      </c>
      <c r="I106" s="149">
        <v>6206358.9950000001</v>
      </c>
      <c r="J106" s="149">
        <v>2626</v>
      </c>
      <c r="K106" s="150">
        <v>210.78</v>
      </c>
      <c r="L106" s="150">
        <v>98.91</v>
      </c>
      <c r="M106" s="150">
        <v>188.07999999999998</v>
      </c>
      <c r="N106" s="244">
        <v>497.77</v>
      </c>
    </row>
    <row r="107" spans="1:14">
      <c r="A107" s="92"/>
      <c r="B107" s="92"/>
      <c r="C107" s="88"/>
      <c r="D107" s="88"/>
      <c r="E107" s="88"/>
      <c r="F107" s="89"/>
      <c r="G107" s="90"/>
      <c r="H107" s="90"/>
      <c r="I107" s="90"/>
      <c r="J107" s="90"/>
      <c r="K107" s="91"/>
      <c r="L107" s="91"/>
      <c r="M107" s="91"/>
      <c r="N107" s="241"/>
    </row>
    <row r="108" spans="1:14">
      <c r="A108" s="92"/>
      <c r="B108" s="92" t="s">
        <v>578</v>
      </c>
      <c r="C108" s="146" t="s">
        <v>194</v>
      </c>
      <c r="D108" s="146"/>
      <c r="E108" s="146"/>
      <c r="F108" s="93"/>
      <c r="G108" s="94"/>
      <c r="H108" s="94"/>
      <c r="I108" s="94"/>
      <c r="J108" s="94"/>
      <c r="K108" s="95"/>
      <c r="L108" s="95"/>
      <c r="M108" s="95"/>
      <c r="N108" s="242"/>
    </row>
    <row r="109" spans="1:14">
      <c r="A109" s="92"/>
      <c r="B109" s="92"/>
      <c r="C109" s="92"/>
      <c r="D109" s="96" t="s">
        <v>579</v>
      </c>
      <c r="E109" s="96" t="s">
        <v>489</v>
      </c>
      <c r="F109" s="97">
        <v>-12003.128000000001</v>
      </c>
      <c r="G109" s="98">
        <v>855692.60499999998</v>
      </c>
      <c r="H109" s="98">
        <v>360644.83399999997</v>
      </c>
      <c r="I109" s="98">
        <v>1216337.439</v>
      </c>
      <c r="J109" s="98">
        <v>557</v>
      </c>
      <c r="K109" s="99">
        <v>47.97</v>
      </c>
      <c r="L109" s="99">
        <v>11.75</v>
      </c>
      <c r="M109" s="99">
        <v>28.13</v>
      </c>
      <c r="N109" s="243">
        <v>87.85</v>
      </c>
    </row>
    <row r="110" spans="1:14">
      <c r="A110" s="92"/>
      <c r="B110" s="92"/>
      <c r="C110" s="147" t="s">
        <v>1079</v>
      </c>
      <c r="D110" s="147"/>
      <c r="E110" s="147"/>
      <c r="F110" s="148">
        <v>-12003.128000000001</v>
      </c>
      <c r="G110" s="149">
        <v>855692.60499999998</v>
      </c>
      <c r="H110" s="149">
        <v>360644.83399999997</v>
      </c>
      <c r="I110" s="149">
        <v>1216337.439</v>
      </c>
      <c r="J110" s="149">
        <v>557</v>
      </c>
      <c r="K110" s="150">
        <v>47.97</v>
      </c>
      <c r="L110" s="150">
        <v>11.75</v>
      </c>
      <c r="M110" s="150">
        <v>28.13</v>
      </c>
      <c r="N110" s="244">
        <v>87.85</v>
      </c>
    </row>
    <row r="111" spans="1:14">
      <c r="A111" s="92"/>
      <c r="B111" s="92"/>
      <c r="C111" s="88"/>
      <c r="D111" s="88"/>
      <c r="E111" s="88"/>
      <c r="F111" s="89"/>
      <c r="G111" s="90"/>
      <c r="H111" s="90"/>
      <c r="I111" s="90"/>
      <c r="J111" s="90"/>
      <c r="K111" s="91"/>
      <c r="L111" s="91"/>
      <c r="M111" s="91"/>
      <c r="N111" s="241"/>
    </row>
    <row r="112" spans="1:14">
      <c r="A112" s="92"/>
      <c r="B112" s="92" t="s">
        <v>581</v>
      </c>
      <c r="C112" s="146" t="s">
        <v>204</v>
      </c>
      <c r="D112" s="146"/>
      <c r="E112" s="146"/>
      <c r="F112" s="93"/>
      <c r="G112" s="94"/>
      <c r="H112" s="94"/>
      <c r="I112" s="94"/>
      <c r="J112" s="94"/>
      <c r="K112" s="95"/>
      <c r="L112" s="95"/>
      <c r="M112" s="95"/>
      <c r="N112" s="242"/>
    </row>
    <row r="113" spans="1:14">
      <c r="A113" s="92"/>
      <c r="B113" s="92"/>
      <c r="C113" s="92"/>
      <c r="D113" s="96" t="s">
        <v>582</v>
      </c>
      <c r="E113" s="96" t="s">
        <v>489</v>
      </c>
      <c r="F113" s="97">
        <v>-1973.1949999999999</v>
      </c>
      <c r="G113" s="98">
        <v>369598.61800000002</v>
      </c>
      <c r="H113" s="98">
        <v>121549.765</v>
      </c>
      <c r="I113" s="98">
        <v>491148.38300000003</v>
      </c>
      <c r="J113" s="98">
        <v>158</v>
      </c>
      <c r="K113" s="99">
        <v>19.989999999999998</v>
      </c>
      <c r="L113" s="99">
        <v>4.1399999999999997</v>
      </c>
      <c r="M113" s="99">
        <v>15.21</v>
      </c>
      <c r="N113" s="243">
        <v>39.340000000000003</v>
      </c>
    </row>
    <row r="114" spans="1:14">
      <c r="A114" s="92"/>
      <c r="B114" s="92"/>
      <c r="C114" s="147" t="s">
        <v>1080</v>
      </c>
      <c r="D114" s="147"/>
      <c r="E114" s="147"/>
      <c r="F114" s="148">
        <v>-1973.1949999999999</v>
      </c>
      <c r="G114" s="149">
        <v>369598.61800000002</v>
      </c>
      <c r="H114" s="149">
        <v>121549.765</v>
      </c>
      <c r="I114" s="149">
        <v>491148.38300000003</v>
      </c>
      <c r="J114" s="149">
        <v>158</v>
      </c>
      <c r="K114" s="150">
        <v>19.989999999999998</v>
      </c>
      <c r="L114" s="150">
        <v>4.1399999999999997</v>
      </c>
      <c r="M114" s="150">
        <v>15.21</v>
      </c>
      <c r="N114" s="244">
        <v>39.340000000000003</v>
      </c>
    </row>
    <row r="115" spans="1:14">
      <c r="A115" s="92"/>
      <c r="B115" s="92"/>
      <c r="C115" s="88"/>
      <c r="D115" s="88"/>
      <c r="E115" s="88"/>
      <c r="F115" s="89"/>
      <c r="G115" s="90"/>
      <c r="H115" s="90"/>
      <c r="I115" s="90"/>
      <c r="J115" s="90"/>
      <c r="K115" s="91"/>
      <c r="L115" s="91"/>
      <c r="M115" s="91"/>
      <c r="N115" s="241"/>
    </row>
    <row r="116" spans="1:14">
      <c r="A116" s="92"/>
      <c r="B116" s="92" t="s">
        <v>584</v>
      </c>
      <c r="C116" s="146" t="s">
        <v>193</v>
      </c>
      <c r="D116" s="146"/>
      <c r="E116" s="146"/>
      <c r="F116" s="93"/>
      <c r="G116" s="94"/>
      <c r="H116" s="94"/>
      <c r="I116" s="94"/>
      <c r="J116" s="94"/>
      <c r="K116" s="95"/>
      <c r="L116" s="95"/>
      <c r="M116" s="95"/>
      <c r="N116" s="242"/>
    </row>
    <row r="117" spans="1:14">
      <c r="A117" s="92"/>
      <c r="B117" s="92"/>
      <c r="C117" s="92"/>
      <c r="D117" s="96" t="s">
        <v>585</v>
      </c>
      <c r="E117" s="96" t="s">
        <v>489</v>
      </c>
      <c r="F117" s="97">
        <v>-6147.0649999999996</v>
      </c>
      <c r="G117" s="98">
        <v>521817.95899999997</v>
      </c>
      <c r="H117" s="98">
        <v>170126.196</v>
      </c>
      <c r="I117" s="98">
        <v>691944.15500000003</v>
      </c>
      <c r="J117" s="98">
        <v>248</v>
      </c>
      <c r="K117" s="99">
        <v>29.35</v>
      </c>
      <c r="L117" s="99">
        <v>6.06</v>
      </c>
      <c r="M117" s="99">
        <v>21.58</v>
      </c>
      <c r="N117" s="243">
        <v>56.99</v>
      </c>
    </row>
    <row r="118" spans="1:14">
      <c r="A118" s="92"/>
      <c r="B118" s="92"/>
      <c r="C118" s="92"/>
      <c r="D118" s="92" t="s">
        <v>586</v>
      </c>
      <c r="E118" s="92" t="s">
        <v>489</v>
      </c>
      <c r="F118" s="93">
        <v>-2231.5720000000001</v>
      </c>
      <c r="G118" s="94">
        <v>594443.505</v>
      </c>
      <c r="H118" s="94">
        <v>163789.769</v>
      </c>
      <c r="I118" s="94">
        <v>758233.27399999998</v>
      </c>
      <c r="J118" s="94">
        <v>311</v>
      </c>
      <c r="K118" s="95">
        <v>22.6</v>
      </c>
      <c r="L118" s="95">
        <v>15.73</v>
      </c>
      <c r="M118" s="95">
        <v>27.29</v>
      </c>
      <c r="N118" s="242">
        <v>65.62</v>
      </c>
    </row>
    <row r="119" spans="1:14">
      <c r="A119" s="92"/>
      <c r="B119" s="92"/>
      <c r="C119" s="147" t="s">
        <v>1081</v>
      </c>
      <c r="D119" s="147"/>
      <c r="E119" s="147"/>
      <c r="F119" s="148">
        <v>-8378.6369999999988</v>
      </c>
      <c r="G119" s="149">
        <v>1116261.4639999999</v>
      </c>
      <c r="H119" s="149">
        <v>333915.96499999997</v>
      </c>
      <c r="I119" s="149">
        <v>1450177.429</v>
      </c>
      <c r="J119" s="149">
        <v>559</v>
      </c>
      <c r="K119" s="150">
        <v>51.95</v>
      </c>
      <c r="L119" s="150">
        <v>21.79</v>
      </c>
      <c r="M119" s="150">
        <v>48.87</v>
      </c>
      <c r="N119" s="244">
        <v>122.61000000000001</v>
      </c>
    </row>
    <row r="120" spans="1:14">
      <c r="A120" s="92"/>
      <c r="B120" s="92"/>
      <c r="C120" s="88"/>
      <c r="D120" s="88"/>
      <c r="E120" s="88"/>
      <c r="F120" s="89"/>
      <c r="G120" s="90"/>
      <c r="H120" s="90"/>
      <c r="I120" s="90"/>
      <c r="J120" s="90"/>
      <c r="K120" s="91"/>
      <c r="L120" s="91"/>
      <c r="M120" s="91"/>
      <c r="N120" s="241"/>
    </row>
    <row r="121" spans="1:14">
      <c r="A121" s="147" t="s">
        <v>1082</v>
      </c>
      <c r="B121" s="147"/>
      <c r="C121" s="147"/>
      <c r="D121" s="147"/>
      <c r="E121" s="147"/>
      <c r="F121" s="148">
        <v>-187808.799</v>
      </c>
      <c r="G121" s="149">
        <v>7214132.1229999987</v>
      </c>
      <c r="H121" s="149">
        <v>2149890.1230000001</v>
      </c>
      <c r="I121" s="149">
        <v>9364022.2459999993</v>
      </c>
      <c r="J121" s="149">
        <v>3900</v>
      </c>
      <c r="K121" s="150">
        <v>330.69000000000005</v>
      </c>
      <c r="L121" s="150">
        <v>136.59</v>
      </c>
      <c r="M121" s="150">
        <v>280.29000000000002</v>
      </c>
      <c r="N121" s="244">
        <v>747.57000000000016</v>
      </c>
    </row>
    <row r="122" spans="1:14">
      <c r="A122" s="88"/>
      <c r="B122" s="88"/>
      <c r="C122" s="88"/>
      <c r="D122" s="88"/>
      <c r="E122" s="88"/>
      <c r="F122" s="89"/>
      <c r="G122" s="90"/>
      <c r="H122" s="90"/>
      <c r="I122" s="90"/>
      <c r="J122" s="90"/>
      <c r="K122" s="91"/>
      <c r="L122" s="91"/>
      <c r="M122" s="91"/>
      <c r="N122" s="241"/>
    </row>
    <row r="123" spans="1:14">
      <c r="A123" s="146" t="s">
        <v>589</v>
      </c>
      <c r="B123" s="146"/>
      <c r="C123" s="146"/>
      <c r="D123" s="146"/>
      <c r="E123" s="146"/>
      <c r="F123" s="93"/>
      <c r="G123" s="94"/>
      <c r="H123" s="94"/>
      <c r="I123" s="94"/>
      <c r="J123" s="94"/>
      <c r="K123" s="95"/>
      <c r="L123" s="95"/>
      <c r="M123" s="95"/>
      <c r="N123" s="242"/>
    </row>
    <row r="124" spans="1:14">
      <c r="A124" s="92"/>
      <c r="B124" s="92" t="s">
        <v>590</v>
      </c>
      <c r="C124" s="146" t="s">
        <v>187</v>
      </c>
      <c r="D124" s="146"/>
      <c r="E124" s="146"/>
      <c r="F124" s="93"/>
      <c r="G124" s="94"/>
      <c r="H124" s="94"/>
      <c r="I124" s="94"/>
      <c r="J124" s="94"/>
      <c r="K124" s="95"/>
      <c r="L124" s="95"/>
      <c r="M124" s="95"/>
      <c r="N124" s="242"/>
    </row>
    <row r="125" spans="1:14">
      <c r="A125" s="92"/>
      <c r="B125" s="92"/>
      <c r="C125" s="92"/>
      <c r="D125" s="96" t="s">
        <v>591</v>
      </c>
      <c r="E125" s="96" t="s">
        <v>489</v>
      </c>
      <c r="F125" s="97">
        <v>-43675.682000000001</v>
      </c>
      <c r="G125" s="98">
        <v>840514.44400000002</v>
      </c>
      <c r="H125" s="98">
        <v>171504.96299999999</v>
      </c>
      <c r="I125" s="98">
        <v>1012019.407</v>
      </c>
      <c r="J125" s="98">
        <v>465</v>
      </c>
      <c r="K125" s="99">
        <v>41.79</v>
      </c>
      <c r="L125" s="99">
        <v>6</v>
      </c>
      <c r="M125" s="99">
        <v>36.020000000000003</v>
      </c>
      <c r="N125" s="243">
        <v>83.81</v>
      </c>
    </row>
    <row r="126" spans="1:14">
      <c r="A126" s="92"/>
      <c r="B126" s="92"/>
      <c r="C126" s="92"/>
      <c r="D126" s="92" t="s">
        <v>592</v>
      </c>
      <c r="E126" s="92" t="s">
        <v>489</v>
      </c>
      <c r="F126" s="93">
        <v>-82163.823999999993</v>
      </c>
      <c r="G126" s="94">
        <v>985342.91700000002</v>
      </c>
      <c r="H126" s="94">
        <v>257800.72899999999</v>
      </c>
      <c r="I126" s="94">
        <v>1243143.6459999999</v>
      </c>
      <c r="J126" s="94">
        <v>683</v>
      </c>
      <c r="K126" s="95">
        <v>58.96</v>
      </c>
      <c r="L126" s="95">
        <v>7.93</v>
      </c>
      <c r="M126" s="95">
        <v>39.950000000000003</v>
      </c>
      <c r="N126" s="242">
        <v>106.84</v>
      </c>
    </row>
    <row r="127" spans="1:14">
      <c r="A127" s="92"/>
      <c r="B127" s="92"/>
      <c r="C127" s="147" t="s">
        <v>1083</v>
      </c>
      <c r="D127" s="147"/>
      <c r="E127" s="147"/>
      <c r="F127" s="148">
        <v>-125839.50599999999</v>
      </c>
      <c r="G127" s="149">
        <v>1825857.361</v>
      </c>
      <c r="H127" s="149">
        <v>429305.69199999998</v>
      </c>
      <c r="I127" s="149">
        <v>2255163.0529999998</v>
      </c>
      <c r="J127" s="149">
        <v>1148</v>
      </c>
      <c r="K127" s="150">
        <v>100.75</v>
      </c>
      <c r="L127" s="150">
        <v>13.93</v>
      </c>
      <c r="M127" s="150">
        <v>75.97</v>
      </c>
      <c r="N127" s="244">
        <v>190.65</v>
      </c>
    </row>
    <row r="128" spans="1:14">
      <c r="A128" s="92"/>
      <c r="B128" s="92"/>
      <c r="C128" s="88"/>
      <c r="D128" s="88"/>
      <c r="E128" s="88"/>
      <c r="F128" s="89"/>
      <c r="G128" s="90"/>
      <c r="H128" s="90"/>
      <c r="I128" s="90"/>
      <c r="J128" s="90"/>
      <c r="K128" s="91"/>
      <c r="L128" s="91"/>
      <c r="M128" s="91"/>
      <c r="N128" s="241"/>
    </row>
    <row r="129" spans="1:14">
      <c r="A129" s="92"/>
      <c r="B129" s="92" t="s">
        <v>594</v>
      </c>
      <c r="C129" s="146" t="s">
        <v>216</v>
      </c>
      <c r="D129" s="146"/>
      <c r="E129" s="146"/>
      <c r="F129" s="93"/>
      <c r="G129" s="94"/>
      <c r="H129" s="94"/>
      <c r="I129" s="94"/>
      <c r="J129" s="94"/>
      <c r="K129" s="95"/>
      <c r="L129" s="95"/>
      <c r="M129" s="95"/>
      <c r="N129" s="242"/>
    </row>
    <row r="130" spans="1:14">
      <c r="A130" s="92"/>
      <c r="B130" s="92"/>
      <c r="C130" s="92"/>
      <c r="D130" s="96" t="s">
        <v>595</v>
      </c>
      <c r="E130" s="96" t="s">
        <v>489</v>
      </c>
      <c r="F130" s="97">
        <v>-12516.223</v>
      </c>
      <c r="G130" s="98">
        <v>222597.16099999999</v>
      </c>
      <c r="H130" s="98">
        <v>148490.546</v>
      </c>
      <c r="I130" s="98">
        <v>371087.70699999999</v>
      </c>
      <c r="J130" s="98">
        <v>90</v>
      </c>
      <c r="K130" s="99">
        <v>8.98</v>
      </c>
      <c r="L130" s="99">
        <v>1.97</v>
      </c>
      <c r="M130" s="99">
        <v>9.7200000000000006</v>
      </c>
      <c r="N130" s="243">
        <v>20.67</v>
      </c>
    </row>
    <row r="131" spans="1:14">
      <c r="A131" s="92"/>
      <c r="B131" s="92"/>
      <c r="C131" s="147" t="s">
        <v>1084</v>
      </c>
      <c r="D131" s="147"/>
      <c r="E131" s="147"/>
      <c r="F131" s="148">
        <v>-12516.223</v>
      </c>
      <c r="G131" s="149">
        <v>222597.16099999999</v>
      </c>
      <c r="H131" s="149">
        <v>148490.546</v>
      </c>
      <c r="I131" s="149">
        <v>371087.70699999999</v>
      </c>
      <c r="J131" s="149">
        <v>90</v>
      </c>
      <c r="K131" s="150">
        <v>8.98</v>
      </c>
      <c r="L131" s="150">
        <v>1.97</v>
      </c>
      <c r="M131" s="150">
        <v>9.7200000000000006</v>
      </c>
      <c r="N131" s="244">
        <v>20.67</v>
      </c>
    </row>
    <row r="132" spans="1:14">
      <c r="A132" s="92"/>
      <c r="B132" s="92"/>
      <c r="C132" s="88"/>
      <c r="D132" s="88"/>
      <c r="E132" s="88"/>
      <c r="F132" s="89"/>
      <c r="G132" s="90"/>
      <c r="H132" s="90"/>
      <c r="I132" s="90"/>
      <c r="J132" s="90"/>
      <c r="K132" s="91"/>
      <c r="L132" s="91"/>
      <c r="M132" s="91"/>
      <c r="N132" s="241"/>
    </row>
    <row r="133" spans="1:14">
      <c r="A133" s="92"/>
      <c r="B133" s="92" t="s">
        <v>597</v>
      </c>
      <c r="C133" s="146" t="s">
        <v>192</v>
      </c>
      <c r="D133" s="146"/>
      <c r="E133" s="146"/>
      <c r="F133" s="93"/>
      <c r="G133" s="94"/>
      <c r="H133" s="94"/>
      <c r="I133" s="94"/>
      <c r="J133" s="94"/>
      <c r="K133" s="95"/>
      <c r="L133" s="95"/>
      <c r="M133" s="95"/>
      <c r="N133" s="242"/>
    </row>
    <row r="134" spans="1:14">
      <c r="A134" s="92"/>
      <c r="B134" s="92"/>
      <c r="C134" s="92"/>
      <c r="D134" s="96" t="s">
        <v>598</v>
      </c>
      <c r="E134" s="96" t="s">
        <v>489</v>
      </c>
      <c r="F134" s="97">
        <v>-18821.670999999998</v>
      </c>
      <c r="G134" s="98">
        <v>384369.29800000001</v>
      </c>
      <c r="H134" s="98">
        <v>195043.674</v>
      </c>
      <c r="I134" s="98">
        <v>579412.97200000007</v>
      </c>
      <c r="J134" s="98">
        <v>167</v>
      </c>
      <c r="K134" s="99">
        <v>22.31</v>
      </c>
      <c r="L134" s="99">
        <v>2.8</v>
      </c>
      <c r="M134" s="99">
        <v>15.2</v>
      </c>
      <c r="N134" s="243">
        <v>40.31</v>
      </c>
    </row>
    <row r="135" spans="1:14">
      <c r="A135" s="92"/>
      <c r="B135" s="92"/>
      <c r="C135" s="92"/>
      <c r="D135" s="92" t="s">
        <v>599</v>
      </c>
      <c r="E135" s="92" t="s">
        <v>489</v>
      </c>
      <c r="F135" s="93">
        <v>-7335.7550000000001</v>
      </c>
      <c r="G135" s="94">
        <v>540538.80599999998</v>
      </c>
      <c r="H135" s="94">
        <v>261379.24100000001</v>
      </c>
      <c r="I135" s="94">
        <v>801918.04700000002</v>
      </c>
      <c r="J135" s="94">
        <v>305</v>
      </c>
      <c r="K135" s="95">
        <v>37.1</v>
      </c>
      <c r="L135" s="95">
        <v>0.8</v>
      </c>
      <c r="M135" s="95">
        <v>20.13</v>
      </c>
      <c r="N135" s="242">
        <v>58.03</v>
      </c>
    </row>
    <row r="136" spans="1:14">
      <c r="A136" s="92"/>
      <c r="B136" s="92"/>
      <c r="C136" s="147" t="s">
        <v>1085</v>
      </c>
      <c r="D136" s="147"/>
      <c r="E136" s="147"/>
      <c r="F136" s="148">
        <v>-26157.425999999999</v>
      </c>
      <c r="G136" s="149">
        <v>924908.10400000005</v>
      </c>
      <c r="H136" s="149">
        <v>456422.91500000004</v>
      </c>
      <c r="I136" s="149">
        <v>1381331.0190000001</v>
      </c>
      <c r="J136" s="149">
        <v>472</v>
      </c>
      <c r="K136" s="150">
        <v>59.41</v>
      </c>
      <c r="L136" s="150">
        <v>3.5999999999999996</v>
      </c>
      <c r="M136" s="150">
        <v>35.33</v>
      </c>
      <c r="N136" s="244">
        <v>98.34</v>
      </c>
    </row>
    <row r="137" spans="1:14">
      <c r="A137" s="92"/>
      <c r="B137" s="92"/>
      <c r="C137" s="88"/>
      <c r="D137" s="88"/>
      <c r="E137" s="88"/>
      <c r="F137" s="89"/>
      <c r="G137" s="90"/>
      <c r="H137" s="90"/>
      <c r="I137" s="90"/>
      <c r="J137" s="90"/>
      <c r="K137" s="91"/>
      <c r="L137" s="91"/>
      <c r="M137" s="91"/>
      <c r="N137" s="241"/>
    </row>
    <row r="138" spans="1:14">
      <c r="A138" s="92"/>
      <c r="B138" s="92" t="s">
        <v>601</v>
      </c>
      <c r="C138" s="146" t="s">
        <v>210</v>
      </c>
      <c r="D138" s="146"/>
      <c r="E138" s="146"/>
      <c r="F138" s="93"/>
      <c r="G138" s="94"/>
      <c r="H138" s="94"/>
      <c r="I138" s="94"/>
      <c r="J138" s="94"/>
      <c r="K138" s="95"/>
      <c r="L138" s="95"/>
      <c r="M138" s="95"/>
      <c r="N138" s="242"/>
    </row>
    <row r="139" spans="1:14">
      <c r="A139" s="92"/>
      <c r="B139" s="92"/>
      <c r="C139" s="92"/>
      <c r="D139" s="96" t="s">
        <v>602</v>
      </c>
      <c r="E139" s="96" t="s">
        <v>489</v>
      </c>
      <c r="F139" s="97">
        <v>-16259.419</v>
      </c>
      <c r="G139" s="98">
        <v>201155.364</v>
      </c>
      <c r="H139" s="98">
        <v>77240.797999999995</v>
      </c>
      <c r="I139" s="98">
        <v>278396.16200000001</v>
      </c>
      <c r="J139" s="98">
        <v>108</v>
      </c>
      <c r="K139" s="99">
        <v>11.86</v>
      </c>
      <c r="L139" s="99">
        <v>2.97</v>
      </c>
      <c r="M139" s="99">
        <v>4.8600000000000003</v>
      </c>
      <c r="N139" s="243">
        <v>19.690000000000001</v>
      </c>
    </row>
    <row r="140" spans="1:14">
      <c r="A140" s="92"/>
      <c r="B140" s="92"/>
      <c r="C140" s="147" t="s">
        <v>1086</v>
      </c>
      <c r="D140" s="147"/>
      <c r="E140" s="147"/>
      <c r="F140" s="148">
        <v>-16259.419</v>
      </c>
      <c r="G140" s="149">
        <v>201155.364</v>
      </c>
      <c r="H140" s="149">
        <v>77240.797999999995</v>
      </c>
      <c r="I140" s="149">
        <v>278396.16200000001</v>
      </c>
      <c r="J140" s="149">
        <v>108</v>
      </c>
      <c r="K140" s="150">
        <v>11.86</v>
      </c>
      <c r="L140" s="150">
        <v>2.97</v>
      </c>
      <c r="M140" s="150">
        <v>4.8600000000000003</v>
      </c>
      <c r="N140" s="244">
        <v>19.690000000000001</v>
      </c>
    </row>
    <row r="141" spans="1:14">
      <c r="A141" s="92"/>
      <c r="B141" s="92"/>
      <c r="C141" s="88"/>
      <c r="D141" s="88"/>
      <c r="E141" s="88"/>
      <c r="F141" s="89"/>
      <c r="G141" s="90"/>
      <c r="H141" s="90"/>
      <c r="I141" s="90"/>
      <c r="J141" s="90"/>
      <c r="K141" s="91"/>
      <c r="L141" s="91"/>
      <c r="M141" s="91"/>
      <c r="N141" s="241"/>
    </row>
    <row r="142" spans="1:14">
      <c r="A142" s="92"/>
      <c r="B142" s="92" t="s">
        <v>606</v>
      </c>
      <c r="C142" s="146" t="s">
        <v>203</v>
      </c>
      <c r="D142" s="146"/>
      <c r="E142" s="146"/>
      <c r="F142" s="93"/>
      <c r="G142" s="94"/>
      <c r="H142" s="94"/>
      <c r="I142" s="94"/>
      <c r="J142" s="94"/>
      <c r="K142" s="95"/>
      <c r="L142" s="95"/>
      <c r="M142" s="95"/>
      <c r="N142" s="242"/>
    </row>
    <row r="143" spans="1:14">
      <c r="A143" s="92"/>
      <c r="B143" s="92"/>
      <c r="C143" s="92"/>
      <c r="D143" s="96" t="s">
        <v>607</v>
      </c>
      <c r="E143" s="96" t="s">
        <v>489</v>
      </c>
      <c r="F143" s="97">
        <v>-20490.098000000002</v>
      </c>
      <c r="G143" s="98">
        <v>528210.71200000006</v>
      </c>
      <c r="H143" s="98">
        <v>148584.07</v>
      </c>
      <c r="I143" s="98">
        <v>676794.78200000012</v>
      </c>
      <c r="J143" s="98">
        <v>211</v>
      </c>
      <c r="K143" s="99">
        <v>24.9</v>
      </c>
      <c r="L143" s="99">
        <v>6.23</v>
      </c>
      <c r="M143" s="99">
        <v>23.38</v>
      </c>
      <c r="N143" s="243">
        <v>54.51</v>
      </c>
    </row>
    <row r="144" spans="1:14">
      <c r="A144" s="92"/>
      <c r="B144" s="92"/>
      <c r="C144" s="147" t="s">
        <v>1087</v>
      </c>
      <c r="D144" s="147"/>
      <c r="E144" s="147"/>
      <c r="F144" s="148">
        <v>-20490.098000000002</v>
      </c>
      <c r="G144" s="149">
        <v>528210.71200000006</v>
      </c>
      <c r="H144" s="149">
        <v>148584.07</v>
      </c>
      <c r="I144" s="149">
        <v>676794.78200000012</v>
      </c>
      <c r="J144" s="149">
        <v>211</v>
      </c>
      <c r="K144" s="150">
        <v>24.9</v>
      </c>
      <c r="L144" s="150">
        <v>6.23</v>
      </c>
      <c r="M144" s="150">
        <v>23.38</v>
      </c>
      <c r="N144" s="244">
        <v>54.51</v>
      </c>
    </row>
    <row r="145" spans="1:14">
      <c r="A145" s="92"/>
      <c r="B145" s="92"/>
      <c r="C145" s="88"/>
      <c r="D145" s="88"/>
      <c r="E145" s="88"/>
      <c r="F145" s="89"/>
      <c r="G145" s="90"/>
      <c r="H145" s="90"/>
      <c r="I145" s="90"/>
      <c r="J145" s="90"/>
      <c r="K145" s="91"/>
      <c r="L145" s="91"/>
      <c r="M145" s="91"/>
      <c r="N145" s="241"/>
    </row>
    <row r="146" spans="1:14">
      <c r="A146" s="92"/>
      <c r="B146" s="92" t="s">
        <v>609</v>
      </c>
      <c r="C146" s="146" t="s">
        <v>218</v>
      </c>
      <c r="D146" s="146"/>
      <c r="E146" s="146"/>
      <c r="F146" s="93"/>
      <c r="G146" s="94"/>
      <c r="H146" s="94"/>
      <c r="I146" s="94"/>
      <c r="J146" s="94"/>
      <c r="K146" s="95"/>
      <c r="L146" s="95"/>
      <c r="M146" s="95"/>
      <c r="N146" s="242"/>
    </row>
    <row r="147" spans="1:14">
      <c r="A147" s="92"/>
      <c r="B147" s="92"/>
      <c r="C147" s="92"/>
      <c r="D147" s="96" t="s">
        <v>610</v>
      </c>
      <c r="E147" s="96" t="s">
        <v>489</v>
      </c>
      <c r="F147" s="97">
        <v>-7616.8059999999996</v>
      </c>
      <c r="G147" s="98">
        <v>182949.85500000001</v>
      </c>
      <c r="H147" s="98">
        <v>114229.129</v>
      </c>
      <c r="I147" s="98">
        <v>297178.984</v>
      </c>
      <c r="J147" s="98">
        <v>84</v>
      </c>
      <c r="K147" s="99">
        <v>8.24</v>
      </c>
      <c r="L147" s="99">
        <v>4.7</v>
      </c>
      <c r="M147" s="99">
        <v>7.21</v>
      </c>
      <c r="N147" s="243">
        <v>20.150000000000002</v>
      </c>
    </row>
    <row r="148" spans="1:14">
      <c r="A148" s="92"/>
      <c r="B148" s="92"/>
      <c r="C148" s="147" t="s">
        <v>1088</v>
      </c>
      <c r="D148" s="147"/>
      <c r="E148" s="147"/>
      <c r="F148" s="148">
        <v>-7616.8059999999996</v>
      </c>
      <c r="G148" s="149">
        <v>182949.85500000001</v>
      </c>
      <c r="H148" s="149">
        <v>114229.129</v>
      </c>
      <c r="I148" s="149">
        <v>297178.984</v>
      </c>
      <c r="J148" s="149">
        <v>84</v>
      </c>
      <c r="K148" s="150">
        <v>8.24</v>
      </c>
      <c r="L148" s="150">
        <v>4.7</v>
      </c>
      <c r="M148" s="150">
        <v>7.21</v>
      </c>
      <c r="N148" s="244">
        <v>20.150000000000002</v>
      </c>
    </row>
    <row r="149" spans="1:14">
      <c r="A149" s="92"/>
      <c r="B149" s="92"/>
      <c r="C149" s="88"/>
      <c r="D149" s="88"/>
      <c r="E149" s="88"/>
      <c r="F149" s="89"/>
      <c r="G149" s="90"/>
      <c r="H149" s="90"/>
      <c r="I149" s="90"/>
      <c r="J149" s="90"/>
      <c r="K149" s="91"/>
      <c r="L149" s="91"/>
      <c r="M149" s="91"/>
      <c r="N149" s="241"/>
    </row>
    <row r="150" spans="1:14">
      <c r="A150" s="92"/>
      <c r="B150" s="92" t="s">
        <v>1144</v>
      </c>
      <c r="C150" s="146" t="s">
        <v>1160</v>
      </c>
      <c r="D150" s="146"/>
      <c r="E150" s="146"/>
      <c r="F150" s="93"/>
      <c r="G150" s="94"/>
      <c r="H150" s="94"/>
      <c r="I150" s="94"/>
      <c r="J150" s="94"/>
      <c r="K150" s="95"/>
      <c r="L150" s="95"/>
      <c r="M150" s="95"/>
      <c r="N150" s="242"/>
    </row>
    <row r="151" spans="1:14">
      <c r="A151" s="92"/>
      <c r="B151" s="92"/>
      <c r="C151" s="92"/>
      <c r="D151" s="96" t="s">
        <v>604</v>
      </c>
      <c r="E151" s="96" t="s">
        <v>489</v>
      </c>
      <c r="F151" s="97">
        <v>-25837.200000000001</v>
      </c>
      <c r="G151" s="98">
        <v>337403.88699999999</v>
      </c>
      <c r="H151" s="98">
        <v>114588.227</v>
      </c>
      <c r="I151" s="98">
        <v>451992.114</v>
      </c>
      <c r="J151" s="98">
        <v>159</v>
      </c>
      <c r="K151" s="99">
        <v>16.13</v>
      </c>
      <c r="L151" s="99">
        <v>6.21</v>
      </c>
      <c r="M151" s="99">
        <v>15.32</v>
      </c>
      <c r="N151" s="243">
        <v>37.659999999999997</v>
      </c>
    </row>
    <row r="152" spans="1:14">
      <c r="A152" s="92"/>
      <c r="B152" s="92"/>
      <c r="C152" s="147" t="s">
        <v>1205</v>
      </c>
      <c r="D152" s="147"/>
      <c r="E152" s="147"/>
      <c r="F152" s="148">
        <v>-25837.200000000001</v>
      </c>
      <c r="G152" s="149">
        <v>337403.88699999999</v>
      </c>
      <c r="H152" s="149">
        <v>114588.227</v>
      </c>
      <c r="I152" s="149">
        <v>451992.114</v>
      </c>
      <c r="J152" s="149">
        <v>159</v>
      </c>
      <c r="K152" s="150">
        <v>16.13</v>
      </c>
      <c r="L152" s="150">
        <v>6.21</v>
      </c>
      <c r="M152" s="150">
        <v>15.32</v>
      </c>
      <c r="N152" s="244">
        <v>37.659999999999997</v>
      </c>
    </row>
    <row r="153" spans="1:14">
      <c r="A153" s="92"/>
      <c r="B153" s="92"/>
      <c r="C153" s="88"/>
      <c r="D153" s="88"/>
      <c r="E153" s="88"/>
      <c r="F153" s="89"/>
      <c r="G153" s="90"/>
      <c r="H153" s="90"/>
      <c r="I153" s="90"/>
      <c r="J153" s="90"/>
      <c r="K153" s="91"/>
      <c r="L153" s="91"/>
      <c r="M153" s="91"/>
      <c r="N153" s="241"/>
    </row>
    <row r="154" spans="1:14">
      <c r="A154" s="147" t="s">
        <v>1089</v>
      </c>
      <c r="B154" s="147"/>
      <c r="C154" s="147"/>
      <c r="D154" s="147"/>
      <c r="E154" s="147"/>
      <c r="F154" s="148">
        <v>-234716.67800000001</v>
      </c>
      <c r="G154" s="149">
        <v>4223082.4440000001</v>
      </c>
      <c r="H154" s="149">
        <v>1488861.3770000001</v>
      </c>
      <c r="I154" s="149">
        <v>5711943.8210000005</v>
      </c>
      <c r="J154" s="149">
        <v>2272</v>
      </c>
      <c r="K154" s="150">
        <v>230.27</v>
      </c>
      <c r="L154" s="150">
        <v>39.61</v>
      </c>
      <c r="M154" s="150">
        <v>171.79</v>
      </c>
      <c r="N154" s="244">
        <v>441.66999999999996</v>
      </c>
    </row>
    <row r="155" spans="1:14">
      <c r="A155" s="88"/>
      <c r="B155" s="88"/>
      <c r="C155" s="88"/>
      <c r="D155" s="88"/>
      <c r="E155" s="88"/>
      <c r="F155" s="89"/>
      <c r="G155" s="90"/>
      <c r="H155" s="90"/>
      <c r="I155" s="90"/>
      <c r="J155" s="90"/>
      <c r="K155" s="91"/>
      <c r="L155" s="91"/>
      <c r="M155" s="91"/>
      <c r="N155" s="241"/>
    </row>
    <row r="156" spans="1:14">
      <c r="A156" s="146" t="s">
        <v>613</v>
      </c>
      <c r="B156" s="146"/>
      <c r="C156" s="146"/>
      <c r="D156" s="146"/>
      <c r="E156" s="146"/>
      <c r="F156" s="93"/>
      <c r="G156" s="94"/>
      <c r="H156" s="94"/>
      <c r="I156" s="94"/>
      <c r="J156" s="94"/>
      <c r="K156" s="95"/>
      <c r="L156" s="95"/>
      <c r="M156" s="95"/>
      <c r="N156" s="242"/>
    </row>
    <row r="157" spans="1:14">
      <c r="A157" s="92"/>
      <c r="B157" s="92" t="s">
        <v>614</v>
      </c>
      <c r="C157" s="146" t="s">
        <v>209</v>
      </c>
      <c r="D157" s="146"/>
      <c r="E157" s="146"/>
      <c r="F157" s="93"/>
      <c r="G157" s="94"/>
      <c r="H157" s="94"/>
      <c r="I157" s="94"/>
      <c r="J157" s="94"/>
      <c r="K157" s="95"/>
      <c r="L157" s="95"/>
      <c r="M157" s="95"/>
      <c r="N157" s="242"/>
    </row>
    <row r="158" spans="1:14">
      <c r="A158" s="92"/>
      <c r="B158" s="92"/>
      <c r="C158" s="92"/>
      <c r="D158" s="96" t="s">
        <v>615</v>
      </c>
      <c r="E158" s="96" t="s">
        <v>489</v>
      </c>
      <c r="F158" s="97">
        <v>-4716.7849999999999</v>
      </c>
      <c r="G158" s="98">
        <v>277524.72600000002</v>
      </c>
      <c r="H158" s="98">
        <v>74514.701000000001</v>
      </c>
      <c r="I158" s="98">
        <v>352039.42700000003</v>
      </c>
      <c r="J158" s="98">
        <v>126</v>
      </c>
      <c r="K158" s="99">
        <v>13.4</v>
      </c>
      <c r="L158" s="99">
        <v>5.5</v>
      </c>
      <c r="M158" s="99">
        <v>10.8</v>
      </c>
      <c r="N158" s="243">
        <v>29.7</v>
      </c>
    </row>
    <row r="159" spans="1:14">
      <c r="A159" s="92"/>
      <c r="B159" s="92"/>
      <c r="C159" s="147" t="s">
        <v>1090</v>
      </c>
      <c r="D159" s="147"/>
      <c r="E159" s="147"/>
      <c r="F159" s="148">
        <v>-4716.7849999999999</v>
      </c>
      <c r="G159" s="149">
        <v>277524.72600000002</v>
      </c>
      <c r="H159" s="149">
        <v>74514.701000000001</v>
      </c>
      <c r="I159" s="149">
        <v>352039.42700000003</v>
      </c>
      <c r="J159" s="149">
        <v>126</v>
      </c>
      <c r="K159" s="150">
        <v>13.4</v>
      </c>
      <c r="L159" s="150">
        <v>5.5</v>
      </c>
      <c r="M159" s="150">
        <v>10.8</v>
      </c>
      <c r="N159" s="244">
        <v>29.7</v>
      </c>
    </row>
    <row r="160" spans="1:14">
      <c r="A160" s="92"/>
      <c r="B160" s="92"/>
      <c r="C160" s="88"/>
      <c r="D160" s="88"/>
      <c r="E160" s="88"/>
      <c r="F160" s="89"/>
      <c r="G160" s="90"/>
      <c r="H160" s="90"/>
      <c r="I160" s="90"/>
      <c r="J160" s="90"/>
      <c r="K160" s="91"/>
      <c r="L160" s="91"/>
      <c r="M160" s="91"/>
      <c r="N160" s="241"/>
    </row>
    <row r="161" spans="1:14">
      <c r="A161" s="92"/>
      <c r="B161" s="92" t="s">
        <v>617</v>
      </c>
      <c r="C161" s="146" t="s">
        <v>191</v>
      </c>
      <c r="D161" s="146"/>
      <c r="E161" s="146"/>
      <c r="F161" s="93"/>
      <c r="G161" s="94"/>
      <c r="H161" s="94"/>
      <c r="I161" s="94"/>
      <c r="J161" s="94"/>
      <c r="K161" s="95"/>
      <c r="L161" s="95"/>
      <c r="M161" s="95"/>
      <c r="N161" s="242"/>
    </row>
    <row r="162" spans="1:14">
      <c r="A162" s="92"/>
      <c r="B162" s="92"/>
      <c r="C162" s="92"/>
      <c r="D162" s="96" t="s">
        <v>618</v>
      </c>
      <c r="E162" s="96" t="s">
        <v>489</v>
      </c>
      <c r="F162" s="97">
        <v>-805.51700000000005</v>
      </c>
      <c r="G162" s="98">
        <v>44325.290999999997</v>
      </c>
      <c r="H162" s="98">
        <v>25476.685000000001</v>
      </c>
      <c r="I162" s="98">
        <v>69801.975999999995</v>
      </c>
      <c r="J162" s="98">
        <v>13</v>
      </c>
      <c r="K162" s="99">
        <v>2</v>
      </c>
      <c r="L162" s="99">
        <v>1.35</v>
      </c>
      <c r="M162" s="99">
        <v>1.32</v>
      </c>
      <c r="N162" s="243">
        <v>4.67</v>
      </c>
    </row>
    <row r="163" spans="1:14">
      <c r="A163" s="92"/>
      <c r="B163" s="92"/>
      <c r="C163" s="92"/>
      <c r="D163" s="92" t="s">
        <v>619</v>
      </c>
      <c r="E163" s="92" t="s">
        <v>489</v>
      </c>
      <c r="F163" s="93">
        <v>-39950.379999999997</v>
      </c>
      <c r="G163" s="94">
        <v>609187.19700000004</v>
      </c>
      <c r="H163" s="94">
        <v>249948.95699999999</v>
      </c>
      <c r="I163" s="94">
        <v>859136.1540000001</v>
      </c>
      <c r="J163" s="94">
        <v>384</v>
      </c>
      <c r="K163" s="95">
        <v>31.17</v>
      </c>
      <c r="L163" s="95">
        <v>9.0299999999999994</v>
      </c>
      <c r="M163" s="95">
        <v>21.36</v>
      </c>
      <c r="N163" s="242">
        <v>61.56</v>
      </c>
    </row>
    <row r="164" spans="1:14">
      <c r="A164" s="92"/>
      <c r="B164" s="92"/>
      <c r="C164" s="92"/>
      <c r="D164" s="96" t="s">
        <v>620</v>
      </c>
      <c r="E164" s="96" t="s">
        <v>489</v>
      </c>
      <c r="F164" s="97">
        <v>-946.60599999999999</v>
      </c>
      <c r="G164" s="98">
        <v>89000.861999999994</v>
      </c>
      <c r="H164" s="98">
        <v>28767.350999999999</v>
      </c>
      <c r="I164" s="98">
        <v>117768.21299999999</v>
      </c>
      <c r="J164" s="98">
        <v>41</v>
      </c>
      <c r="K164" s="99">
        <v>5.26</v>
      </c>
      <c r="L164" s="99">
        <v>0.69</v>
      </c>
      <c r="M164" s="99">
        <v>1.26</v>
      </c>
      <c r="N164" s="243">
        <v>7.2099999999999991</v>
      </c>
    </row>
    <row r="165" spans="1:14">
      <c r="A165" s="92"/>
      <c r="B165" s="92"/>
      <c r="C165" s="92"/>
      <c r="D165" s="92" t="s">
        <v>621</v>
      </c>
      <c r="E165" s="92" t="s">
        <v>489</v>
      </c>
      <c r="F165" s="93">
        <v>-493.15</v>
      </c>
      <c r="G165" s="94">
        <v>92849.066999999995</v>
      </c>
      <c r="H165" s="94">
        <v>32191.205999999998</v>
      </c>
      <c r="I165" s="94">
        <v>125040.27299999999</v>
      </c>
      <c r="J165" s="94">
        <v>39</v>
      </c>
      <c r="K165" s="95">
        <v>3.03</v>
      </c>
      <c r="L165" s="95">
        <v>2.11</v>
      </c>
      <c r="M165" s="95">
        <v>1.75</v>
      </c>
      <c r="N165" s="242">
        <v>6.89</v>
      </c>
    </row>
    <row r="166" spans="1:14">
      <c r="A166" s="92"/>
      <c r="B166" s="92"/>
      <c r="C166" s="147" t="s">
        <v>1091</v>
      </c>
      <c r="D166" s="147"/>
      <c r="E166" s="147"/>
      <c r="F166" s="148">
        <v>-42195.652999999998</v>
      </c>
      <c r="G166" s="149">
        <v>835362.41700000002</v>
      </c>
      <c r="H166" s="149">
        <v>336384.19900000002</v>
      </c>
      <c r="I166" s="149">
        <v>1171746.6159999999</v>
      </c>
      <c r="J166" s="149">
        <v>477</v>
      </c>
      <c r="K166" s="150">
        <v>41.46</v>
      </c>
      <c r="L166" s="150">
        <v>13.179999999999998</v>
      </c>
      <c r="M166" s="150">
        <v>25.69</v>
      </c>
      <c r="N166" s="244">
        <v>80.33</v>
      </c>
    </row>
    <row r="167" spans="1:14">
      <c r="A167" s="92"/>
      <c r="B167" s="92"/>
      <c r="C167" s="88"/>
      <c r="D167" s="88"/>
      <c r="E167" s="88"/>
      <c r="F167" s="89"/>
      <c r="G167" s="90"/>
      <c r="H167" s="90"/>
      <c r="I167" s="90"/>
      <c r="J167" s="90"/>
      <c r="K167" s="91"/>
      <c r="L167" s="91"/>
      <c r="M167" s="91"/>
      <c r="N167" s="241"/>
    </row>
    <row r="168" spans="1:14">
      <c r="A168" s="92"/>
      <c r="B168" s="92" t="s">
        <v>623</v>
      </c>
      <c r="C168" s="146" t="s">
        <v>228</v>
      </c>
      <c r="D168" s="146"/>
      <c r="E168" s="146"/>
      <c r="F168" s="93"/>
      <c r="G168" s="94"/>
      <c r="H168" s="94"/>
      <c r="I168" s="94"/>
      <c r="J168" s="94"/>
      <c r="K168" s="95"/>
      <c r="L168" s="95"/>
      <c r="M168" s="95"/>
      <c r="N168" s="242"/>
    </row>
    <row r="169" spans="1:14">
      <c r="A169" s="92"/>
      <c r="B169" s="92"/>
      <c r="C169" s="92"/>
      <c r="D169" s="96" t="s">
        <v>624</v>
      </c>
      <c r="E169" s="96" t="s">
        <v>489</v>
      </c>
      <c r="F169" s="97">
        <v>-55889.737999999998</v>
      </c>
      <c r="G169" s="98">
        <v>123166.974</v>
      </c>
      <c r="H169" s="98">
        <v>90810.065000000002</v>
      </c>
      <c r="I169" s="98">
        <v>213977.03899999999</v>
      </c>
      <c r="J169" s="98">
        <v>27</v>
      </c>
      <c r="K169" s="99">
        <v>2.79</v>
      </c>
      <c r="L169" s="99">
        <v>4.6900000000000004</v>
      </c>
      <c r="M169" s="99">
        <v>0.77</v>
      </c>
      <c r="N169" s="243">
        <v>8.25</v>
      </c>
    </row>
    <row r="170" spans="1:14">
      <c r="A170" s="92"/>
      <c r="B170" s="92"/>
      <c r="C170" s="147" t="s">
        <v>1092</v>
      </c>
      <c r="D170" s="147"/>
      <c r="E170" s="147"/>
      <c r="F170" s="148">
        <v>-55889.737999999998</v>
      </c>
      <c r="G170" s="149">
        <v>123166.974</v>
      </c>
      <c r="H170" s="149">
        <v>90810.065000000002</v>
      </c>
      <c r="I170" s="149">
        <v>213977.03899999999</v>
      </c>
      <c r="J170" s="149">
        <v>27</v>
      </c>
      <c r="K170" s="150">
        <v>2.79</v>
      </c>
      <c r="L170" s="150">
        <v>4.6900000000000004</v>
      </c>
      <c r="M170" s="150">
        <v>0.77</v>
      </c>
      <c r="N170" s="244">
        <v>8.25</v>
      </c>
    </row>
    <row r="171" spans="1:14">
      <c r="A171" s="92"/>
      <c r="B171" s="92"/>
      <c r="C171" s="88"/>
      <c r="D171" s="88"/>
      <c r="E171" s="88"/>
      <c r="F171" s="89"/>
      <c r="G171" s="90"/>
      <c r="H171" s="90"/>
      <c r="I171" s="90"/>
      <c r="J171" s="90"/>
      <c r="K171" s="91"/>
      <c r="L171" s="91"/>
      <c r="M171" s="91"/>
      <c r="N171" s="241"/>
    </row>
    <row r="172" spans="1:14">
      <c r="A172" s="92"/>
      <c r="B172" s="92" t="s">
        <v>626</v>
      </c>
      <c r="C172" s="146" t="s">
        <v>226</v>
      </c>
      <c r="D172" s="146"/>
      <c r="E172" s="146"/>
      <c r="F172" s="93"/>
      <c r="G172" s="94"/>
      <c r="H172" s="94"/>
      <c r="I172" s="94"/>
      <c r="J172" s="94"/>
      <c r="K172" s="95"/>
      <c r="L172" s="95"/>
      <c r="M172" s="95"/>
      <c r="N172" s="242"/>
    </row>
    <row r="173" spans="1:14">
      <c r="A173" s="92"/>
      <c r="B173" s="92"/>
      <c r="C173" s="92"/>
      <c r="D173" s="96" t="s">
        <v>627</v>
      </c>
      <c r="E173" s="96" t="s">
        <v>489</v>
      </c>
      <c r="F173" s="97">
        <v>-4489.5559999999996</v>
      </c>
      <c r="G173" s="98">
        <v>90128.582999999999</v>
      </c>
      <c r="H173" s="98">
        <v>48748.743999999999</v>
      </c>
      <c r="I173" s="98">
        <v>138877.32699999999</v>
      </c>
      <c r="J173" s="98">
        <v>31</v>
      </c>
      <c r="K173" s="99">
        <v>2.0499999999999998</v>
      </c>
      <c r="L173" s="99">
        <v>4.1500000000000004</v>
      </c>
      <c r="M173" s="99">
        <v>2.5299999999999998</v>
      </c>
      <c r="N173" s="243">
        <v>8.73</v>
      </c>
    </row>
    <row r="174" spans="1:14">
      <c r="A174" s="92"/>
      <c r="B174" s="92"/>
      <c r="C174" s="147" t="s">
        <v>1093</v>
      </c>
      <c r="D174" s="147"/>
      <c r="E174" s="147"/>
      <c r="F174" s="148">
        <v>-4489.5559999999996</v>
      </c>
      <c r="G174" s="149">
        <v>90128.582999999999</v>
      </c>
      <c r="H174" s="149">
        <v>48748.743999999999</v>
      </c>
      <c r="I174" s="149">
        <v>138877.32699999999</v>
      </c>
      <c r="J174" s="149">
        <v>31</v>
      </c>
      <c r="K174" s="150">
        <v>2.0499999999999998</v>
      </c>
      <c r="L174" s="150">
        <v>4.1500000000000004</v>
      </c>
      <c r="M174" s="150">
        <v>2.5299999999999998</v>
      </c>
      <c r="N174" s="244">
        <v>8.73</v>
      </c>
    </row>
    <row r="175" spans="1:14">
      <c r="A175" s="92"/>
      <c r="B175" s="92"/>
      <c r="C175" s="88"/>
      <c r="D175" s="88"/>
      <c r="E175" s="88"/>
      <c r="F175" s="89"/>
      <c r="G175" s="90"/>
      <c r="H175" s="90"/>
      <c r="I175" s="90"/>
      <c r="J175" s="90"/>
      <c r="K175" s="91"/>
      <c r="L175" s="91"/>
      <c r="M175" s="91"/>
      <c r="N175" s="241"/>
    </row>
    <row r="176" spans="1:14">
      <c r="A176" s="92"/>
      <c r="B176" s="92" t="s">
        <v>629</v>
      </c>
      <c r="C176" s="146" t="s">
        <v>208</v>
      </c>
      <c r="D176" s="146"/>
      <c r="E176" s="146"/>
      <c r="F176" s="93"/>
      <c r="G176" s="94"/>
      <c r="H176" s="94"/>
      <c r="I176" s="94"/>
      <c r="J176" s="94"/>
      <c r="K176" s="95"/>
      <c r="L176" s="95"/>
      <c r="M176" s="95"/>
      <c r="N176" s="242"/>
    </row>
    <row r="177" spans="1:14">
      <c r="A177" s="92"/>
      <c r="B177" s="92"/>
      <c r="C177" s="92"/>
      <c r="D177" s="96" t="s">
        <v>630</v>
      </c>
      <c r="E177" s="96" t="s">
        <v>489</v>
      </c>
      <c r="F177" s="97">
        <v>-2970.8420000000001</v>
      </c>
      <c r="G177" s="98">
        <v>65238.697</v>
      </c>
      <c r="H177" s="98">
        <v>29770.544999999998</v>
      </c>
      <c r="I177" s="98">
        <v>95009.241999999998</v>
      </c>
      <c r="J177" s="98">
        <v>19</v>
      </c>
      <c r="K177" s="99">
        <v>2.82</v>
      </c>
      <c r="L177" s="99">
        <v>2.09</v>
      </c>
      <c r="M177" s="99">
        <v>1.1299999999999999</v>
      </c>
      <c r="N177" s="243">
        <v>6.04</v>
      </c>
    </row>
    <row r="178" spans="1:14">
      <c r="A178" s="92"/>
      <c r="B178" s="92"/>
      <c r="C178" s="92"/>
      <c r="D178" s="92" t="s">
        <v>631</v>
      </c>
      <c r="E178" s="92" t="s">
        <v>489</v>
      </c>
      <c r="F178" s="93">
        <v>-7294.067</v>
      </c>
      <c r="G178" s="94">
        <v>211363.10500000001</v>
      </c>
      <c r="H178" s="94">
        <v>81694.864000000001</v>
      </c>
      <c r="I178" s="94">
        <v>293057.96900000004</v>
      </c>
      <c r="J178" s="94">
        <v>96</v>
      </c>
      <c r="K178" s="95">
        <v>6.4</v>
      </c>
      <c r="L178" s="95">
        <v>7.5</v>
      </c>
      <c r="M178" s="95">
        <v>8.75</v>
      </c>
      <c r="N178" s="242">
        <v>22.65</v>
      </c>
    </row>
    <row r="179" spans="1:14">
      <c r="A179" s="92"/>
      <c r="B179" s="92"/>
      <c r="C179" s="147" t="s">
        <v>1094</v>
      </c>
      <c r="D179" s="147"/>
      <c r="E179" s="147"/>
      <c r="F179" s="148">
        <v>-10264.909</v>
      </c>
      <c r="G179" s="149">
        <v>276601.80200000003</v>
      </c>
      <c r="H179" s="149">
        <v>111465.409</v>
      </c>
      <c r="I179" s="149">
        <v>388067.21100000001</v>
      </c>
      <c r="J179" s="149">
        <v>115</v>
      </c>
      <c r="K179" s="150">
        <v>9.2200000000000006</v>
      </c>
      <c r="L179" s="150">
        <v>9.59</v>
      </c>
      <c r="M179" s="150">
        <v>9.879999999999999</v>
      </c>
      <c r="N179" s="244">
        <v>28.69</v>
      </c>
    </row>
    <row r="180" spans="1:14">
      <c r="A180" s="92"/>
      <c r="B180" s="92"/>
      <c r="C180" s="88"/>
      <c r="D180" s="88"/>
      <c r="E180" s="88"/>
      <c r="F180" s="89"/>
      <c r="G180" s="90"/>
      <c r="H180" s="90"/>
      <c r="I180" s="90"/>
      <c r="J180" s="90"/>
      <c r="K180" s="91"/>
      <c r="L180" s="91"/>
      <c r="M180" s="91"/>
      <c r="N180" s="241"/>
    </row>
    <row r="181" spans="1:14">
      <c r="A181" s="92"/>
      <c r="B181" s="92" t="s">
        <v>633</v>
      </c>
      <c r="C181" s="146" t="s">
        <v>229</v>
      </c>
      <c r="D181" s="146"/>
      <c r="E181" s="146"/>
      <c r="F181" s="93"/>
      <c r="G181" s="94"/>
      <c r="H181" s="94"/>
      <c r="I181" s="94"/>
      <c r="J181" s="94"/>
      <c r="K181" s="95"/>
      <c r="L181" s="95"/>
      <c r="M181" s="95"/>
      <c r="N181" s="242"/>
    </row>
    <row r="182" spans="1:14">
      <c r="A182" s="92"/>
      <c r="B182" s="92"/>
      <c r="C182" s="92"/>
      <c r="D182" s="96" t="s">
        <v>634</v>
      </c>
      <c r="E182" s="96" t="s">
        <v>489</v>
      </c>
      <c r="F182" s="97">
        <v>-1441.885</v>
      </c>
      <c r="G182" s="98">
        <v>61052.023000000001</v>
      </c>
      <c r="H182" s="98">
        <v>15829.959000000001</v>
      </c>
      <c r="I182" s="98">
        <v>76881.982000000004</v>
      </c>
      <c r="J182" s="98">
        <v>12</v>
      </c>
      <c r="K182" s="99">
        <v>1.75</v>
      </c>
      <c r="L182" s="99">
        <v>3</v>
      </c>
      <c r="M182" s="99">
        <v>2</v>
      </c>
      <c r="N182" s="243">
        <v>6.75</v>
      </c>
    </row>
    <row r="183" spans="1:14">
      <c r="A183" s="92"/>
      <c r="B183" s="92"/>
      <c r="C183" s="147" t="s">
        <v>1095</v>
      </c>
      <c r="D183" s="147"/>
      <c r="E183" s="147"/>
      <c r="F183" s="148">
        <v>-1441.885</v>
      </c>
      <c r="G183" s="149">
        <v>61052.023000000001</v>
      </c>
      <c r="H183" s="149">
        <v>15829.959000000001</v>
      </c>
      <c r="I183" s="149">
        <v>76881.982000000004</v>
      </c>
      <c r="J183" s="149">
        <v>12</v>
      </c>
      <c r="K183" s="150">
        <v>1.75</v>
      </c>
      <c r="L183" s="150">
        <v>3</v>
      </c>
      <c r="M183" s="150">
        <v>2</v>
      </c>
      <c r="N183" s="244">
        <v>6.75</v>
      </c>
    </row>
    <row r="184" spans="1:14">
      <c r="A184" s="92"/>
      <c r="B184" s="92"/>
      <c r="C184" s="88"/>
      <c r="D184" s="88"/>
      <c r="E184" s="88"/>
      <c r="F184" s="89"/>
      <c r="G184" s="90"/>
      <c r="H184" s="90"/>
      <c r="I184" s="90"/>
      <c r="J184" s="90"/>
      <c r="K184" s="91"/>
      <c r="L184" s="91"/>
      <c r="M184" s="91"/>
      <c r="N184" s="241"/>
    </row>
    <row r="185" spans="1:14">
      <c r="A185" s="92"/>
      <c r="B185" s="92" t="s">
        <v>636</v>
      </c>
      <c r="C185" s="146" t="s">
        <v>231</v>
      </c>
      <c r="D185" s="146"/>
      <c r="E185" s="146"/>
      <c r="F185" s="93"/>
      <c r="G185" s="94"/>
      <c r="H185" s="94"/>
      <c r="I185" s="94"/>
      <c r="J185" s="94"/>
      <c r="K185" s="95"/>
      <c r="L185" s="95"/>
      <c r="M185" s="95"/>
      <c r="N185" s="242"/>
    </row>
    <row r="186" spans="1:14">
      <c r="A186" s="92"/>
      <c r="B186" s="92"/>
      <c r="C186" s="92"/>
      <c r="D186" s="96" t="s">
        <v>637</v>
      </c>
      <c r="E186" s="96" t="s">
        <v>489</v>
      </c>
      <c r="F186" s="97">
        <v>-558.86300000000006</v>
      </c>
      <c r="G186" s="98">
        <v>48700.195</v>
      </c>
      <c r="H186" s="98">
        <v>15739.432000000001</v>
      </c>
      <c r="I186" s="98">
        <v>64439.627</v>
      </c>
      <c r="J186" s="98">
        <v>7</v>
      </c>
      <c r="K186" s="99">
        <v>2.75</v>
      </c>
      <c r="L186" s="99">
        <v>0.88</v>
      </c>
      <c r="M186" s="99">
        <v>0.67</v>
      </c>
      <c r="N186" s="243">
        <v>4.3</v>
      </c>
    </row>
    <row r="187" spans="1:14">
      <c r="A187" s="92"/>
      <c r="B187" s="92"/>
      <c r="C187" s="147" t="s">
        <v>1096</v>
      </c>
      <c r="D187" s="147"/>
      <c r="E187" s="147"/>
      <c r="F187" s="148">
        <v>-558.86300000000006</v>
      </c>
      <c r="G187" s="149">
        <v>48700.195</v>
      </c>
      <c r="H187" s="149">
        <v>15739.432000000001</v>
      </c>
      <c r="I187" s="149">
        <v>64439.627</v>
      </c>
      <c r="J187" s="149">
        <v>7</v>
      </c>
      <c r="K187" s="150">
        <v>2.75</v>
      </c>
      <c r="L187" s="150">
        <v>0.88</v>
      </c>
      <c r="M187" s="150">
        <v>0.67</v>
      </c>
      <c r="N187" s="244">
        <v>4.3</v>
      </c>
    </row>
    <row r="188" spans="1:14">
      <c r="A188" s="92"/>
      <c r="B188" s="92"/>
      <c r="C188" s="88"/>
      <c r="D188" s="88"/>
      <c r="E188" s="88"/>
      <c r="F188" s="89"/>
      <c r="G188" s="90"/>
      <c r="H188" s="90"/>
      <c r="I188" s="90"/>
      <c r="J188" s="90"/>
      <c r="K188" s="91"/>
      <c r="L188" s="91"/>
      <c r="M188" s="91"/>
      <c r="N188" s="241"/>
    </row>
    <row r="189" spans="1:14">
      <c r="A189" s="92"/>
      <c r="B189" s="92" t="s">
        <v>638</v>
      </c>
      <c r="C189" s="146" t="s">
        <v>223</v>
      </c>
      <c r="D189" s="146"/>
      <c r="E189" s="146"/>
      <c r="F189" s="93"/>
      <c r="G189" s="94"/>
      <c r="H189" s="94"/>
      <c r="I189" s="94"/>
      <c r="J189" s="94"/>
      <c r="K189" s="95"/>
      <c r="L189" s="95"/>
      <c r="M189" s="95"/>
      <c r="N189" s="242"/>
    </row>
    <row r="190" spans="1:14">
      <c r="A190" s="92"/>
      <c r="B190" s="92"/>
      <c r="C190" s="92"/>
      <c r="D190" s="96" t="s">
        <v>639</v>
      </c>
      <c r="E190" s="96" t="s">
        <v>489</v>
      </c>
      <c r="F190" s="97">
        <v>-4834.3689999999997</v>
      </c>
      <c r="G190" s="98">
        <v>121098.592</v>
      </c>
      <c r="H190" s="98">
        <v>33220.792000000001</v>
      </c>
      <c r="I190" s="98">
        <v>154319.38400000002</v>
      </c>
      <c r="J190" s="98">
        <v>42</v>
      </c>
      <c r="K190" s="99">
        <v>6.4</v>
      </c>
      <c r="L190" s="99">
        <v>0</v>
      </c>
      <c r="M190" s="99">
        <v>4.75</v>
      </c>
      <c r="N190" s="243">
        <v>11.15</v>
      </c>
    </row>
    <row r="191" spans="1:14">
      <c r="A191" s="92"/>
      <c r="B191" s="92"/>
      <c r="C191" s="147" t="s">
        <v>1097</v>
      </c>
      <c r="D191" s="147"/>
      <c r="E191" s="147"/>
      <c r="F191" s="148">
        <v>-4834.3689999999997</v>
      </c>
      <c r="G191" s="149">
        <v>121098.592</v>
      </c>
      <c r="H191" s="149">
        <v>33220.792000000001</v>
      </c>
      <c r="I191" s="149">
        <v>154319.38400000002</v>
      </c>
      <c r="J191" s="149">
        <v>42</v>
      </c>
      <c r="K191" s="150">
        <v>6.4</v>
      </c>
      <c r="L191" s="150">
        <v>0</v>
      </c>
      <c r="M191" s="150">
        <v>4.75</v>
      </c>
      <c r="N191" s="244">
        <v>11.15</v>
      </c>
    </row>
    <row r="192" spans="1:14">
      <c r="A192" s="92"/>
      <c r="B192" s="92"/>
      <c r="C192" s="88"/>
      <c r="D192" s="88"/>
      <c r="E192" s="88"/>
      <c r="F192" s="89"/>
      <c r="G192" s="90"/>
      <c r="H192" s="90"/>
      <c r="I192" s="90"/>
      <c r="J192" s="90"/>
      <c r="K192" s="91"/>
      <c r="L192" s="91"/>
      <c r="M192" s="91"/>
      <c r="N192" s="241"/>
    </row>
    <row r="193" spans="1:14">
      <c r="A193" s="147" t="s">
        <v>1098</v>
      </c>
      <c r="B193" s="147"/>
      <c r="C193" s="147"/>
      <c r="D193" s="147"/>
      <c r="E193" s="147"/>
      <c r="F193" s="148">
        <v>-124391.758</v>
      </c>
      <c r="G193" s="149">
        <v>1833635.3119999999</v>
      </c>
      <c r="H193" s="149">
        <v>726713.30100000009</v>
      </c>
      <c r="I193" s="149">
        <v>2560348.6129999999</v>
      </c>
      <c r="J193" s="149">
        <v>837</v>
      </c>
      <c r="K193" s="150">
        <v>79.820000000000007</v>
      </c>
      <c r="L193" s="150">
        <v>40.99</v>
      </c>
      <c r="M193" s="150">
        <v>57.090000000000011</v>
      </c>
      <c r="N193" s="244">
        <v>177.9</v>
      </c>
    </row>
    <row r="194" spans="1:14">
      <c r="A194" s="88"/>
      <c r="B194" s="88"/>
      <c r="C194" s="88"/>
      <c r="D194" s="88"/>
      <c r="E194" s="88"/>
      <c r="F194" s="89"/>
      <c r="G194" s="90"/>
      <c r="H194" s="90"/>
      <c r="I194" s="90"/>
      <c r="J194" s="90"/>
      <c r="K194" s="91"/>
      <c r="L194" s="91"/>
      <c r="M194" s="91"/>
      <c r="N194" s="241"/>
    </row>
    <row r="195" spans="1:14">
      <c r="A195" s="146" t="s">
        <v>642</v>
      </c>
      <c r="B195" s="146"/>
      <c r="C195" s="146"/>
      <c r="D195" s="146"/>
      <c r="E195" s="146"/>
      <c r="F195" s="93"/>
      <c r="G195" s="94"/>
      <c r="H195" s="94"/>
      <c r="I195" s="94"/>
      <c r="J195" s="94"/>
      <c r="K195" s="95"/>
      <c r="L195" s="95"/>
      <c r="M195" s="95"/>
      <c r="N195" s="242"/>
    </row>
    <row r="196" spans="1:14">
      <c r="A196" s="92"/>
      <c r="B196" s="92" t="s">
        <v>646</v>
      </c>
      <c r="C196" s="146" t="s">
        <v>205</v>
      </c>
      <c r="D196" s="146"/>
      <c r="E196" s="146"/>
      <c r="F196" s="93"/>
      <c r="G196" s="94"/>
      <c r="H196" s="94"/>
      <c r="I196" s="94"/>
      <c r="J196" s="94"/>
      <c r="K196" s="95"/>
      <c r="L196" s="95"/>
      <c r="M196" s="95"/>
      <c r="N196" s="242"/>
    </row>
    <row r="197" spans="1:14">
      <c r="A197" s="92"/>
      <c r="B197" s="92"/>
      <c r="C197" s="92"/>
      <c r="D197" s="96" t="s">
        <v>647</v>
      </c>
      <c r="E197" s="96" t="s">
        <v>489</v>
      </c>
      <c r="F197" s="97">
        <v>-29262.721000000001</v>
      </c>
      <c r="G197" s="98">
        <v>325263.36800000002</v>
      </c>
      <c r="H197" s="98">
        <v>194584.25599999999</v>
      </c>
      <c r="I197" s="98">
        <v>519847.62400000001</v>
      </c>
      <c r="J197" s="98">
        <v>138</v>
      </c>
      <c r="K197" s="99">
        <v>16.02</v>
      </c>
      <c r="L197" s="99">
        <v>4.26</v>
      </c>
      <c r="M197" s="99">
        <v>13.21</v>
      </c>
      <c r="N197" s="243">
        <v>33.49</v>
      </c>
    </row>
    <row r="198" spans="1:14">
      <c r="A198" s="92"/>
      <c r="B198" s="92"/>
      <c r="C198" s="147" t="s">
        <v>1099</v>
      </c>
      <c r="D198" s="147"/>
      <c r="E198" s="147"/>
      <c r="F198" s="148">
        <v>-29262.721000000001</v>
      </c>
      <c r="G198" s="149">
        <v>325263.36800000002</v>
      </c>
      <c r="H198" s="149">
        <v>194584.25599999999</v>
      </c>
      <c r="I198" s="149">
        <v>519847.62400000001</v>
      </c>
      <c r="J198" s="149">
        <v>138</v>
      </c>
      <c r="K198" s="150">
        <v>16.02</v>
      </c>
      <c r="L198" s="150">
        <v>4.26</v>
      </c>
      <c r="M198" s="150">
        <v>13.21</v>
      </c>
      <c r="N198" s="244">
        <v>33.49</v>
      </c>
    </row>
    <row r="199" spans="1:14">
      <c r="A199" s="92"/>
      <c r="B199" s="92"/>
      <c r="C199" s="88"/>
      <c r="D199" s="88"/>
      <c r="E199" s="88"/>
      <c r="F199" s="89"/>
      <c r="G199" s="90"/>
      <c r="H199" s="90"/>
      <c r="I199" s="90"/>
      <c r="J199" s="90"/>
      <c r="K199" s="91"/>
      <c r="L199" s="91"/>
      <c r="M199" s="91"/>
      <c r="N199" s="241"/>
    </row>
    <row r="200" spans="1:14">
      <c r="A200" s="92"/>
      <c r="B200" s="92" t="s">
        <v>650</v>
      </c>
      <c r="C200" s="146" t="s">
        <v>221</v>
      </c>
      <c r="D200" s="146"/>
      <c r="E200" s="146"/>
      <c r="F200" s="93"/>
      <c r="G200" s="94"/>
      <c r="H200" s="94"/>
      <c r="I200" s="94"/>
      <c r="J200" s="94"/>
      <c r="K200" s="95"/>
      <c r="L200" s="95"/>
      <c r="M200" s="95"/>
      <c r="N200" s="242"/>
    </row>
    <row r="201" spans="1:14">
      <c r="A201" s="92"/>
      <c r="B201" s="92"/>
      <c r="C201" s="92"/>
      <c r="D201" s="96" t="s">
        <v>651</v>
      </c>
      <c r="E201" s="96" t="s">
        <v>489</v>
      </c>
      <c r="F201" s="97">
        <v>-35188.139000000003</v>
      </c>
      <c r="G201" s="98">
        <v>187183.79399999999</v>
      </c>
      <c r="H201" s="98">
        <v>30814.018</v>
      </c>
      <c r="I201" s="98">
        <v>217997.81200000001</v>
      </c>
      <c r="J201" s="98">
        <v>66</v>
      </c>
      <c r="K201" s="99">
        <v>8.3699999999999992</v>
      </c>
      <c r="L201" s="99">
        <v>2</v>
      </c>
      <c r="M201" s="99">
        <v>5.85</v>
      </c>
      <c r="N201" s="243">
        <v>16.22</v>
      </c>
    </row>
    <row r="202" spans="1:14">
      <c r="A202" s="92"/>
      <c r="B202" s="92"/>
      <c r="C202" s="147" t="s">
        <v>1100</v>
      </c>
      <c r="D202" s="147"/>
      <c r="E202" s="147"/>
      <c r="F202" s="148">
        <v>-35188.139000000003</v>
      </c>
      <c r="G202" s="149">
        <v>187183.79399999999</v>
      </c>
      <c r="H202" s="149">
        <v>30814.018</v>
      </c>
      <c r="I202" s="149">
        <v>217997.81200000001</v>
      </c>
      <c r="J202" s="149">
        <v>66</v>
      </c>
      <c r="K202" s="150">
        <v>8.3699999999999992</v>
      </c>
      <c r="L202" s="150">
        <v>2</v>
      </c>
      <c r="M202" s="150">
        <v>5.85</v>
      </c>
      <c r="N202" s="244">
        <v>16.22</v>
      </c>
    </row>
    <row r="203" spans="1:14">
      <c r="A203" s="92"/>
      <c r="B203" s="92"/>
      <c r="C203" s="88"/>
      <c r="D203" s="88"/>
      <c r="E203" s="88"/>
      <c r="F203" s="89"/>
      <c r="G203" s="90"/>
      <c r="H203" s="90"/>
      <c r="I203" s="90"/>
      <c r="J203" s="90"/>
      <c r="K203" s="91"/>
      <c r="L203" s="91"/>
      <c r="M203" s="91"/>
      <c r="N203" s="241"/>
    </row>
    <row r="204" spans="1:14">
      <c r="A204" s="92"/>
      <c r="B204" s="92" t="s">
        <v>1148</v>
      </c>
      <c r="C204" s="146" t="s">
        <v>1158</v>
      </c>
      <c r="D204" s="146"/>
      <c r="E204" s="146"/>
      <c r="F204" s="93"/>
      <c r="G204" s="94"/>
      <c r="H204" s="94"/>
      <c r="I204" s="94"/>
      <c r="J204" s="94"/>
      <c r="K204" s="95"/>
      <c r="L204" s="95"/>
      <c r="M204" s="95"/>
      <c r="N204" s="242"/>
    </row>
    <row r="205" spans="1:14">
      <c r="A205" s="92"/>
      <c r="B205" s="92"/>
      <c r="C205" s="92"/>
      <c r="D205" s="96" t="s">
        <v>643</v>
      </c>
      <c r="E205" s="96" t="s">
        <v>489</v>
      </c>
      <c r="F205" s="97">
        <v>-52558.612999999998</v>
      </c>
      <c r="G205" s="98">
        <v>658964.70200000005</v>
      </c>
      <c r="H205" s="98">
        <v>270955.95299999998</v>
      </c>
      <c r="I205" s="98">
        <v>929920.65500000003</v>
      </c>
      <c r="J205" s="98">
        <v>370</v>
      </c>
      <c r="K205" s="99">
        <v>42.87</v>
      </c>
      <c r="L205" s="99">
        <v>2.7</v>
      </c>
      <c r="M205" s="99">
        <v>19.54</v>
      </c>
      <c r="N205" s="243">
        <v>65.11</v>
      </c>
    </row>
    <row r="206" spans="1:14">
      <c r="A206" s="92"/>
      <c r="B206" s="92"/>
      <c r="C206" s="92"/>
      <c r="D206" s="92" t="s">
        <v>644</v>
      </c>
      <c r="E206" s="92" t="s">
        <v>489</v>
      </c>
      <c r="F206" s="93">
        <v>-22199.769</v>
      </c>
      <c r="G206" s="94">
        <v>195234.821</v>
      </c>
      <c r="H206" s="94">
        <v>113983.45600000001</v>
      </c>
      <c r="I206" s="94">
        <v>309218.277</v>
      </c>
      <c r="J206" s="94">
        <v>55</v>
      </c>
      <c r="K206" s="95">
        <v>9.94</v>
      </c>
      <c r="L206" s="95">
        <v>2</v>
      </c>
      <c r="M206" s="95">
        <v>7.55</v>
      </c>
      <c r="N206" s="242">
        <v>19.489999999999998</v>
      </c>
    </row>
    <row r="207" spans="1:14">
      <c r="A207" s="92"/>
      <c r="B207" s="92"/>
      <c r="C207" s="92"/>
      <c r="D207" s="96" t="s">
        <v>645</v>
      </c>
      <c r="E207" s="96" t="s">
        <v>489</v>
      </c>
      <c r="F207" s="97">
        <v>-63651.307999999997</v>
      </c>
      <c r="G207" s="98">
        <v>279326.826</v>
      </c>
      <c r="H207" s="98">
        <v>181695.27</v>
      </c>
      <c r="I207" s="98">
        <v>461022.09600000002</v>
      </c>
      <c r="J207" s="98">
        <v>107</v>
      </c>
      <c r="K207" s="99">
        <v>14.16</v>
      </c>
      <c r="L207" s="99">
        <v>0.8</v>
      </c>
      <c r="M207" s="99">
        <v>16.16</v>
      </c>
      <c r="N207" s="243">
        <v>31.12</v>
      </c>
    </row>
    <row r="208" spans="1:14">
      <c r="A208" s="92"/>
      <c r="B208" s="92"/>
      <c r="C208" s="147" t="s">
        <v>1206</v>
      </c>
      <c r="D208" s="147"/>
      <c r="E208" s="147"/>
      <c r="F208" s="148">
        <v>-138409.69</v>
      </c>
      <c r="G208" s="149">
        <v>1133526.3489999999</v>
      </c>
      <c r="H208" s="149">
        <v>566634.679</v>
      </c>
      <c r="I208" s="149">
        <v>1700161.0279999999</v>
      </c>
      <c r="J208" s="149">
        <v>532</v>
      </c>
      <c r="K208" s="150">
        <v>66.97</v>
      </c>
      <c r="L208" s="150">
        <v>5.5</v>
      </c>
      <c r="M208" s="150">
        <v>43.25</v>
      </c>
      <c r="N208" s="244">
        <v>115.72</v>
      </c>
    </row>
    <row r="209" spans="1:14">
      <c r="A209" s="92"/>
      <c r="B209" s="92"/>
      <c r="C209" s="88"/>
      <c r="D209" s="88"/>
      <c r="E209" s="88"/>
      <c r="F209" s="89"/>
      <c r="G209" s="90"/>
      <c r="H209" s="90"/>
      <c r="I209" s="90"/>
      <c r="J209" s="90"/>
      <c r="K209" s="91"/>
      <c r="L209" s="91"/>
      <c r="M209" s="91"/>
      <c r="N209" s="241"/>
    </row>
    <row r="210" spans="1:14">
      <c r="A210" s="92"/>
      <c r="B210" s="92" t="s">
        <v>1147</v>
      </c>
      <c r="C210" s="146" t="s">
        <v>1161</v>
      </c>
      <c r="D210" s="146"/>
      <c r="E210" s="146"/>
      <c r="F210" s="93"/>
      <c r="G210" s="94"/>
      <c r="H210" s="94"/>
      <c r="I210" s="94"/>
      <c r="J210" s="94"/>
      <c r="K210" s="95"/>
      <c r="L210" s="95"/>
      <c r="M210" s="95"/>
      <c r="N210" s="242"/>
    </row>
    <row r="211" spans="1:14">
      <c r="A211" s="92"/>
      <c r="B211" s="92"/>
      <c r="C211" s="92"/>
      <c r="D211" s="96" t="s">
        <v>649</v>
      </c>
      <c r="E211" s="96" t="s">
        <v>489</v>
      </c>
      <c r="F211" s="97">
        <v>-12784.504999999999</v>
      </c>
      <c r="G211" s="98">
        <v>310972.61</v>
      </c>
      <c r="H211" s="98">
        <v>158624.25099999999</v>
      </c>
      <c r="I211" s="98">
        <v>469596.86099999998</v>
      </c>
      <c r="J211" s="98">
        <v>176</v>
      </c>
      <c r="K211" s="99">
        <v>23.56</v>
      </c>
      <c r="L211" s="99">
        <v>0</v>
      </c>
      <c r="M211" s="99">
        <v>7.55</v>
      </c>
      <c r="N211" s="243">
        <v>31.11</v>
      </c>
    </row>
    <row r="212" spans="1:14">
      <c r="A212" s="92"/>
      <c r="B212" s="92"/>
      <c r="C212" s="147" t="s">
        <v>1207</v>
      </c>
      <c r="D212" s="147"/>
      <c r="E212" s="147"/>
      <c r="F212" s="148">
        <v>-12784.504999999999</v>
      </c>
      <c r="G212" s="149">
        <v>310972.61</v>
      </c>
      <c r="H212" s="149">
        <v>158624.25099999999</v>
      </c>
      <c r="I212" s="149">
        <v>469596.86099999998</v>
      </c>
      <c r="J212" s="149">
        <v>176</v>
      </c>
      <c r="K212" s="150">
        <v>23.56</v>
      </c>
      <c r="L212" s="150">
        <v>0</v>
      </c>
      <c r="M212" s="150">
        <v>7.55</v>
      </c>
      <c r="N212" s="244">
        <v>31.11</v>
      </c>
    </row>
    <row r="213" spans="1:14">
      <c r="A213" s="92"/>
      <c r="B213" s="92"/>
      <c r="C213" s="88"/>
      <c r="D213" s="88"/>
      <c r="E213" s="88"/>
      <c r="F213" s="89"/>
      <c r="G213" s="90"/>
      <c r="H213" s="90"/>
      <c r="I213" s="90"/>
      <c r="J213" s="90"/>
      <c r="K213" s="91"/>
      <c r="L213" s="91"/>
      <c r="M213" s="91"/>
      <c r="N213" s="241"/>
    </row>
    <row r="214" spans="1:14">
      <c r="A214" s="147" t="s">
        <v>1101</v>
      </c>
      <c r="B214" s="147"/>
      <c r="C214" s="147"/>
      <c r="D214" s="147"/>
      <c r="E214" s="147"/>
      <c r="F214" s="148">
        <v>-215645.05499999999</v>
      </c>
      <c r="G214" s="149">
        <v>1956946.1209999998</v>
      </c>
      <c r="H214" s="149">
        <v>950657.20399999991</v>
      </c>
      <c r="I214" s="149">
        <v>2907603.3249999997</v>
      </c>
      <c r="J214" s="149">
        <v>912</v>
      </c>
      <c r="K214" s="150">
        <v>114.91999999999999</v>
      </c>
      <c r="L214" s="150">
        <v>11.760000000000002</v>
      </c>
      <c r="M214" s="150">
        <v>69.86</v>
      </c>
      <c r="N214" s="244">
        <v>196.54</v>
      </c>
    </row>
    <row r="215" spans="1:14">
      <c r="A215" s="88"/>
      <c r="B215" s="88"/>
      <c r="C215" s="88"/>
      <c r="D215" s="88"/>
      <c r="E215" s="88"/>
      <c r="F215" s="89"/>
      <c r="G215" s="90"/>
      <c r="H215" s="90"/>
      <c r="I215" s="90"/>
      <c r="J215" s="90"/>
      <c r="K215" s="91"/>
      <c r="L215" s="91"/>
      <c r="M215" s="91"/>
      <c r="N215" s="241"/>
    </row>
    <row r="216" spans="1:14">
      <c r="A216" s="146" t="s">
        <v>654</v>
      </c>
      <c r="B216" s="146"/>
      <c r="C216" s="146"/>
      <c r="D216" s="146"/>
      <c r="E216" s="146"/>
      <c r="F216" s="93"/>
      <c r="G216" s="94"/>
      <c r="H216" s="94"/>
      <c r="I216" s="94"/>
      <c r="J216" s="94"/>
      <c r="K216" s="95"/>
      <c r="L216" s="95"/>
      <c r="M216" s="95"/>
      <c r="N216" s="242"/>
    </row>
    <row r="217" spans="1:14">
      <c r="A217" s="92"/>
      <c r="B217" s="92" t="s">
        <v>655</v>
      </c>
      <c r="C217" s="146" t="s">
        <v>1052</v>
      </c>
      <c r="D217" s="146"/>
      <c r="E217" s="146"/>
      <c r="F217" s="93"/>
      <c r="G217" s="94"/>
      <c r="H217" s="94"/>
      <c r="I217" s="94"/>
      <c r="J217" s="94"/>
      <c r="K217" s="95"/>
      <c r="L217" s="95"/>
      <c r="M217" s="95"/>
      <c r="N217" s="242"/>
    </row>
    <row r="218" spans="1:14">
      <c r="A218" s="92"/>
      <c r="B218" s="92"/>
      <c r="C218" s="92"/>
      <c r="D218" s="96" t="s">
        <v>656</v>
      </c>
      <c r="E218" s="96" t="s">
        <v>489</v>
      </c>
      <c r="F218" s="97">
        <v>-85695.638000000006</v>
      </c>
      <c r="G218" s="98">
        <v>666031.18099999998</v>
      </c>
      <c r="H218" s="98">
        <v>294837.40299999999</v>
      </c>
      <c r="I218" s="98">
        <v>960868.58400000003</v>
      </c>
      <c r="J218" s="98">
        <v>450</v>
      </c>
      <c r="K218" s="99">
        <v>41.13</v>
      </c>
      <c r="L218" s="99">
        <v>1.05</v>
      </c>
      <c r="M218" s="99">
        <v>28.73</v>
      </c>
      <c r="N218" s="243">
        <v>70.91</v>
      </c>
    </row>
    <row r="219" spans="1:14">
      <c r="A219" s="92"/>
      <c r="B219" s="92"/>
      <c r="C219" s="92"/>
      <c r="D219" s="92" t="s">
        <v>657</v>
      </c>
      <c r="E219" s="92" t="s">
        <v>489</v>
      </c>
      <c r="F219" s="93">
        <v>-90145.111000000004</v>
      </c>
      <c r="G219" s="94">
        <v>655338.853</v>
      </c>
      <c r="H219" s="94">
        <v>269489.31699999998</v>
      </c>
      <c r="I219" s="94">
        <v>924828.16999999993</v>
      </c>
      <c r="J219" s="94">
        <v>415</v>
      </c>
      <c r="K219" s="95">
        <v>38.17</v>
      </c>
      <c r="L219" s="95">
        <v>0.51</v>
      </c>
      <c r="M219" s="95">
        <v>20.100000000000001</v>
      </c>
      <c r="N219" s="242">
        <v>58.78</v>
      </c>
    </row>
    <row r="220" spans="1:14">
      <c r="A220" s="92"/>
      <c r="B220" s="92"/>
      <c r="C220" s="92"/>
      <c r="D220" s="96" t="s">
        <v>658</v>
      </c>
      <c r="E220" s="96" t="s">
        <v>489</v>
      </c>
      <c r="F220" s="97">
        <v>-65559.328999999998</v>
      </c>
      <c r="G220" s="98">
        <v>511689.52799999999</v>
      </c>
      <c r="H220" s="98">
        <v>230886.52</v>
      </c>
      <c r="I220" s="98">
        <v>742576.04799999995</v>
      </c>
      <c r="J220" s="98">
        <v>339</v>
      </c>
      <c r="K220" s="99">
        <v>33.69</v>
      </c>
      <c r="L220" s="99">
        <v>0</v>
      </c>
      <c r="M220" s="99">
        <v>7.89</v>
      </c>
      <c r="N220" s="243">
        <v>41.58</v>
      </c>
    </row>
    <row r="221" spans="1:14">
      <c r="A221" s="92"/>
      <c r="B221" s="92"/>
      <c r="C221" s="92"/>
      <c r="D221" s="92" t="s">
        <v>659</v>
      </c>
      <c r="E221" s="92" t="s">
        <v>489</v>
      </c>
      <c r="F221" s="93">
        <v>-3793.107</v>
      </c>
      <c r="G221" s="94">
        <v>44892.921000000002</v>
      </c>
      <c r="H221" s="94">
        <v>21187.600999999999</v>
      </c>
      <c r="I221" s="94">
        <v>66080.521999999997</v>
      </c>
      <c r="J221" s="94">
        <v>17</v>
      </c>
      <c r="K221" s="95">
        <v>2.5499999999999998</v>
      </c>
      <c r="L221" s="95">
        <v>0</v>
      </c>
      <c r="M221" s="95">
        <v>2</v>
      </c>
      <c r="N221" s="242">
        <v>4.55</v>
      </c>
    </row>
    <row r="222" spans="1:14">
      <c r="A222" s="92"/>
      <c r="B222" s="92"/>
      <c r="C222" s="92"/>
      <c r="D222" s="96" t="s">
        <v>660</v>
      </c>
      <c r="E222" s="96"/>
      <c r="F222" s="97">
        <v>-1033.3820000000001</v>
      </c>
      <c r="G222" s="98">
        <v>113920.08100000001</v>
      </c>
      <c r="H222" s="98">
        <v>32718.383000000002</v>
      </c>
      <c r="I222" s="98">
        <v>146638.46400000001</v>
      </c>
      <c r="J222" s="98">
        <v>18</v>
      </c>
      <c r="K222" s="99">
        <v>6.2</v>
      </c>
      <c r="L222" s="99">
        <v>0.6</v>
      </c>
      <c r="M222" s="99">
        <v>5.04</v>
      </c>
      <c r="N222" s="243">
        <v>11.84</v>
      </c>
    </row>
    <row r="223" spans="1:14">
      <c r="A223" s="92"/>
      <c r="B223" s="92"/>
      <c r="C223" s="92"/>
      <c r="D223" s="92" t="s">
        <v>661</v>
      </c>
      <c r="E223" s="92" t="s">
        <v>489</v>
      </c>
      <c r="F223" s="93">
        <v>-83069.073000000004</v>
      </c>
      <c r="G223" s="94">
        <v>581618.59400000004</v>
      </c>
      <c r="H223" s="94">
        <v>283043.27399999998</v>
      </c>
      <c r="I223" s="94">
        <v>864661.86800000002</v>
      </c>
      <c r="J223" s="94">
        <v>464</v>
      </c>
      <c r="K223" s="95">
        <v>37.270000000000003</v>
      </c>
      <c r="L223" s="95">
        <v>1.71</v>
      </c>
      <c r="M223" s="95">
        <v>21.3</v>
      </c>
      <c r="N223" s="242">
        <v>60.28</v>
      </c>
    </row>
    <row r="224" spans="1:14">
      <c r="A224" s="92"/>
      <c r="B224" s="92"/>
      <c r="C224" s="92"/>
      <c r="D224" s="96" t="s">
        <v>662</v>
      </c>
      <c r="E224" s="96" t="s">
        <v>489</v>
      </c>
      <c r="F224" s="97">
        <v>-87183.282000000007</v>
      </c>
      <c r="G224" s="98">
        <v>589059.14</v>
      </c>
      <c r="H224" s="98">
        <v>314809.96000000002</v>
      </c>
      <c r="I224" s="98">
        <v>903869.10000000009</v>
      </c>
      <c r="J224" s="98">
        <v>372</v>
      </c>
      <c r="K224" s="99">
        <v>40.39</v>
      </c>
      <c r="L224" s="99">
        <v>0.52</v>
      </c>
      <c r="M224" s="99">
        <v>21.82</v>
      </c>
      <c r="N224" s="243">
        <v>62.730000000000004</v>
      </c>
    </row>
    <row r="225" spans="1:14">
      <c r="A225" s="92"/>
      <c r="B225" s="92"/>
      <c r="C225" s="92"/>
      <c r="D225" s="92" t="s">
        <v>663</v>
      </c>
      <c r="E225" s="92" t="s">
        <v>489</v>
      </c>
      <c r="F225" s="93">
        <v>-39291.572</v>
      </c>
      <c r="G225" s="94">
        <v>349842.696</v>
      </c>
      <c r="H225" s="94">
        <v>133480.614</v>
      </c>
      <c r="I225" s="94">
        <v>483323.31</v>
      </c>
      <c r="J225" s="94">
        <v>181</v>
      </c>
      <c r="K225" s="95">
        <v>21.2</v>
      </c>
      <c r="L225" s="95">
        <v>1.81</v>
      </c>
      <c r="M225" s="95">
        <v>16.850000000000001</v>
      </c>
      <c r="N225" s="242">
        <v>39.86</v>
      </c>
    </row>
    <row r="226" spans="1:14">
      <c r="A226" s="92"/>
      <c r="B226" s="92"/>
      <c r="C226" s="92"/>
      <c r="D226" s="96" t="s">
        <v>664</v>
      </c>
      <c r="E226" s="96" t="s">
        <v>489</v>
      </c>
      <c r="F226" s="97">
        <v>-67246.554999999993</v>
      </c>
      <c r="G226" s="98">
        <v>635520.53799999994</v>
      </c>
      <c r="H226" s="98">
        <v>234056.93</v>
      </c>
      <c r="I226" s="98">
        <v>869577.46799999988</v>
      </c>
      <c r="J226" s="98">
        <v>355</v>
      </c>
      <c r="K226" s="99">
        <v>42.35</v>
      </c>
      <c r="L226" s="99">
        <v>0</v>
      </c>
      <c r="M226" s="99">
        <v>27.4</v>
      </c>
      <c r="N226" s="243">
        <v>69.75</v>
      </c>
    </row>
    <row r="227" spans="1:14">
      <c r="A227" s="92"/>
      <c r="B227" s="92"/>
      <c r="C227" s="147" t="s">
        <v>1102</v>
      </c>
      <c r="D227" s="147"/>
      <c r="E227" s="147"/>
      <c r="F227" s="148">
        <v>-523017.049</v>
      </c>
      <c r="G227" s="149">
        <v>4147913.5319999997</v>
      </c>
      <c r="H227" s="149">
        <v>1814510.0020000001</v>
      </c>
      <c r="I227" s="149">
        <v>5962423.534</v>
      </c>
      <c r="J227" s="149">
        <v>2611</v>
      </c>
      <c r="K227" s="150">
        <v>262.95000000000005</v>
      </c>
      <c r="L227" s="150">
        <v>6.2000000000000011</v>
      </c>
      <c r="M227" s="150">
        <v>151.13</v>
      </c>
      <c r="N227" s="244">
        <v>420.28000000000003</v>
      </c>
    </row>
    <row r="228" spans="1:14">
      <c r="A228" s="92"/>
      <c r="B228" s="92"/>
      <c r="C228" s="88"/>
      <c r="D228" s="88"/>
      <c r="E228" s="88"/>
      <c r="F228" s="89"/>
      <c r="G228" s="90"/>
      <c r="H228" s="90"/>
      <c r="I228" s="90"/>
      <c r="J228" s="90"/>
      <c r="K228" s="91"/>
      <c r="L228" s="91"/>
      <c r="M228" s="91"/>
      <c r="N228" s="241"/>
    </row>
    <row r="229" spans="1:14">
      <c r="A229" s="92"/>
      <c r="B229" s="92" t="s">
        <v>665</v>
      </c>
      <c r="C229" s="146" t="s">
        <v>195</v>
      </c>
      <c r="D229" s="146"/>
      <c r="E229" s="146"/>
      <c r="F229" s="93"/>
      <c r="G229" s="94"/>
      <c r="H229" s="94"/>
      <c r="I229" s="94"/>
      <c r="J229" s="94"/>
      <c r="K229" s="95"/>
      <c r="L229" s="95"/>
      <c r="M229" s="95"/>
      <c r="N229" s="242"/>
    </row>
    <row r="230" spans="1:14">
      <c r="A230" s="92"/>
      <c r="B230" s="92"/>
      <c r="C230" s="92"/>
      <c r="D230" s="96" t="s">
        <v>666</v>
      </c>
      <c r="E230" s="96" t="s">
        <v>489</v>
      </c>
      <c r="F230" s="97">
        <v>-11034.279</v>
      </c>
      <c r="G230" s="98">
        <v>515548.90100000001</v>
      </c>
      <c r="H230" s="98">
        <v>115940.031</v>
      </c>
      <c r="I230" s="98">
        <v>631488.93200000003</v>
      </c>
      <c r="J230" s="98">
        <v>296</v>
      </c>
      <c r="K230" s="99">
        <v>24.9</v>
      </c>
      <c r="L230" s="99">
        <v>12.92</v>
      </c>
      <c r="M230" s="99">
        <v>20.190000000000001</v>
      </c>
      <c r="N230" s="243">
        <v>58.010000000000005</v>
      </c>
    </row>
    <row r="231" spans="1:14">
      <c r="A231" s="92"/>
      <c r="B231" s="92"/>
      <c r="C231" s="92"/>
      <c r="D231" s="92" t="s">
        <v>667</v>
      </c>
      <c r="E231" s="92" t="s">
        <v>489</v>
      </c>
      <c r="F231" s="93">
        <v>-730.01599999999996</v>
      </c>
      <c r="G231" s="94">
        <v>20593.571</v>
      </c>
      <c r="H231" s="94">
        <v>17538.898000000001</v>
      </c>
      <c r="I231" s="94">
        <v>38132.468999999997</v>
      </c>
      <c r="J231" s="94">
        <v>6</v>
      </c>
      <c r="K231" s="95">
        <v>0.9</v>
      </c>
      <c r="L231" s="95">
        <v>1</v>
      </c>
      <c r="M231" s="95">
        <v>0.8</v>
      </c>
      <c r="N231" s="242">
        <v>2.7</v>
      </c>
    </row>
    <row r="232" spans="1:14">
      <c r="A232" s="92"/>
      <c r="B232" s="92"/>
      <c r="C232" s="92"/>
      <c r="D232" s="96" t="s">
        <v>668</v>
      </c>
      <c r="E232" s="96" t="s">
        <v>489</v>
      </c>
      <c r="F232" s="97">
        <v>-5032.3620000000001</v>
      </c>
      <c r="G232" s="98">
        <v>96088.728000000003</v>
      </c>
      <c r="H232" s="98">
        <v>41225.338000000003</v>
      </c>
      <c r="I232" s="98">
        <v>137314.06599999999</v>
      </c>
      <c r="J232" s="98">
        <v>30</v>
      </c>
      <c r="K232" s="99">
        <v>3.35</v>
      </c>
      <c r="L232" s="99">
        <v>2.6</v>
      </c>
      <c r="M232" s="99">
        <v>3.8</v>
      </c>
      <c r="N232" s="243">
        <v>9.75</v>
      </c>
    </row>
    <row r="233" spans="1:14">
      <c r="A233" s="92"/>
      <c r="B233" s="92"/>
      <c r="C233" s="147" t="s">
        <v>1103</v>
      </c>
      <c r="D233" s="147"/>
      <c r="E233" s="147"/>
      <c r="F233" s="148">
        <v>-16796.656999999999</v>
      </c>
      <c r="G233" s="149">
        <v>632231.20000000007</v>
      </c>
      <c r="H233" s="149">
        <v>174704.26699999999</v>
      </c>
      <c r="I233" s="149">
        <v>806935.46700000006</v>
      </c>
      <c r="J233" s="149">
        <v>332</v>
      </c>
      <c r="K233" s="150">
        <v>29.15</v>
      </c>
      <c r="L233" s="150">
        <v>16.52</v>
      </c>
      <c r="M233" s="150">
        <v>24.790000000000003</v>
      </c>
      <c r="N233" s="244">
        <v>70.460000000000008</v>
      </c>
    </row>
    <row r="234" spans="1:14">
      <c r="A234" s="92"/>
      <c r="B234" s="92"/>
      <c r="C234" s="88"/>
      <c r="D234" s="88"/>
      <c r="E234" s="88"/>
      <c r="F234" s="89"/>
      <c r="G234" s="90"/>
      <c r="H234" s="90"/>
      <c r="I234" s="90"/>
      <c r="J234" s="90"/>
      <c r="K234" s="91"/>
      <c r="L234" s="91"/>
      <c r="M234" s="91"/>
      <c r="N234" s="241"/>
    </row>
    <row r="235" spans="1:14">
      <c r="A235" s="92"/>
      <c r="B235" s="92" t="s">
        <v>670</v>
      </c>
      <c r="C235" s="146" t="s">
        <v>199</v>
      </c>
      <c r="D235" s="146"/>
      <c r="E235" s="146"/>
      <c r="F235" s="93"/>
      <c r="G235" s="94"/>
      <c r="H235" s="94"/>
      <c r="I235" s="94"/>
      <c r="J235" s="94"/>
      <c r="K235" s="95"/>
      <c r="L235" s="95"/>
      <c r="M235" s="95"/>
      <c r="N235" s="242"/>
    </row>
    <row r="236" spans="1:14">
      <c r="A236" s="92"/>
      <c r="B236" s="92"/>
      <c r="C236" s="92"/>
      <c r="D236" s="96" t="s">
        <v>671</v>
      </c>
      <c r="E236" s="96" t="s">
        <v>489</v>
      </c>
      <c r="F236" s="97">
        <v>-22685.38</v>
      </c>
      <c r="G236" s="98">
        <v>448170.16800000001</v>
      </c>
      <c r="H236" s="98">
        <v>215612.264</v>
      </c>
      <c r="I236" s="98">
        <v>663782.43200000003</v>
      </c>
      <c r="J236" s="98">
        <v>218</v>
      </c>
      <c r="K236" s="99">
        <v>20.190000000000001</v>
      </c>
      <c r="L236" s="99">
        <v>7.7</v>
      </c>
      <c r="M236" s="99">
        <v>19.489999999999998</v>
      </c>
      <c r="N236" s="243">
        <v>47.379999999999995</v>
      </c>
    </row>
    <row r="237" spans="1:14">
      <c r="A237" s="92"/>
      <c r="B237" s="92"/>
      <c r="C237" s="147" t="s">
        <v>1104</v>
      </c>
      <c r="D237" s="147"/>
      <c r="E237" s="147"/>
      <c r="F237" s="148">
        <v>-22685.38</v>
      </c>
      <c r="G237" s="149">
        <v>448170.16800000001</v>
      </c>
      <c r="H237" s="149">
        <v>215612.264</v>
      </c>
      <c r="I237" s="149">
        <v>663782.43200000003</v>
      </c>
      <c r="J237" s="149">
        <v>218</v>
      </c>
      <c r="K237" s="150">
        <v>20.190000000000001</v>
      </c>
      <c r="L237" s="150">
        <v>7.7</v>
      </c>
      <c r="M237" s="150">
        <v>19.489999999999998</v>
      </c>
      <c r="N237" s="244">
        <v>47.379999999999995</v>
      </c>
    </row>
    <row r="238" spans="1:14">
      <c r="A238" s="92"/>
      <c r="B238" s="92"/>
      <c r="C238" s="88"/>
      <c r="D238" s="88"/>
      <c r="E238" s="88"/>
      <c r="F238" s="89"/>
      <c r="G238" s="90"/>
      <c r="H238" s="90"/>
      <c r="I238" s="90"/>
      <c r="J238" s="90"/>
      <c r="K238" s="91"/>
      <c r="L238" s="91"/>
      <c r="M238" s="91"/>
      <c r="N238" s="241"/>
    </row>
    <row r="239" spans="1:14">
      <c r="A239" s="92"/>
      <c r="B239" s="92" t="s">
        <v>673</v>
      </c>
      <c r="C239" s="146" t="s">
        <v>201</v>
      </c>
      <c r="D239" s="146"/>
      <c r="E239" s="146"/>
      <c r="F239" s="93"/>
      <c r="G239" s="94"/>
      <c r="H239" s="94"/>
      <c r="I239" s="94"/>
      <c r="J239" s="94"/>
      <c r="K239" s="95"/>
      <c r="L239" s="95"/>
      <c r="M239" s="95"/>
      <c r="N239" s="242"/>
    </row>
    <row r="240" spans="1:14">
      <c r="A240" s="92"/>
      <c r="B240" s="92"/>
      <c r="C240" s="92"/>
      <c r="D240" s="96" t="s">
        <v>674</v>
      </c>
      <c r="E240" s="96" t="s">
        <v>492</v>
      </c>
      <c r="F240" s="97">
        <v>-7463.6885999999995</v>
      </c>
      <c r="G240" s="98">
        <v>58197.196199999998</v>
      </c>
      <c r="H240" s="98">
        <v>32320.176599999999</v>
      </c>
      <c r="I240" s="98">
        <v>90517.372799999997</v>
      </c>
      <c r="J240" s="98">
        <v>25</v>
      </c>
      <c r="K240" s="99">
        <v>2.7</v>
      </c>
      <c r="L240" s="99">
        <v>1.05</v>
      </c>
      <c r="M240" s="99">
        <v>2.41</v>
      </c>
      <c r="N240" s="243">
        <v>6.16</v>
      </c>
    </row>
    <row r="241" spans="1:14">
      <c r="A241" s="92"/>
      <c r="B241" s="92"/>
      <c r="C241" s="92"/>
      <c r="D241" s="92" t="s">
        <v>675</v>
      </c>
      <c r="E241" s="92" t="s">
        <v>489</v>
      </c>
      <c r="F241" s="93">
        <v>-38653.196000000004</v>
      </c>
      <c r="G241" s="94">
        <v>404213.90700000001</v>
      </c>
      <c r="H241" s="94">
        <v>190486.12299999999</v>
      </c>
      <c r="I241" s="94">
        <v>594700.03</v>
      </c>
      <c r="J241" s="94">
        <v>234</v>
      </c>
      <c r="K241" s="95">
        <v>23.67</v>
      </c>
      <c r="L241" s="95">
        <v>1.66</v>
      </c>
      <c r="M241" s="95">
        <v>13.18</v>
      </c>
      <c r="N241" s="242">
        <v>38.510000000000005</v>
      </c>
    </row>
    <row r="242" spans="1:14">
      <c r="A242" s="92"/>
      <c r="B242" s="92"/>
      <c r="C242" s="147" t="s">
        <v>1105</v>
      </c>
      <c r="D242" s="147"/>
      <c r="E242" s="147"/>
      <c r="F242" s="148">
        <v>-46116.884600000005</v>
      </c>
      <c r="G242" s="149">
        <v>462411.10320000001</v>
      </c>
      <c r="H242" s="149">
        <v>222806.2996</v>
      </c>
      <c r="I242" s="149">
        <v>685217.40280000004</v>
      </c>
      <c r="J242" s="149">
        <v>259</v>
      </c>
      <c r="K242" s="150">
        <v>26.37</v>
      </c>
      <c r="L242" s="150">
        <v>2.71</v>
      </c>
      <c r="M242" s="150">
        <v>15.59</v>
      </c>
      <c r="N242" s="244">
        <v>44.67</v>
      </c>
    </row>
    <row r="243" spans="1:14">
      <c r="A243" s="92"/>
      <c r="B243" s="92"/>
      <c r="C243" s="88"/>
      <c r="D243" s="88"/>
      <c r="E243" s="88"/>
      <c r="F243" s="89"/>
      <c r="G243" s="90"/>
      <c r="H243" s="90"/>
      <c r="I243" s="90"/>
      <c r="J243" s="90"/>
      <c r="K243" s="91"/>
      <c r="L243" s="91"/>
      <c r="M243" s="91"/>
      <c r="N243" s="241"/>
    </row>
    <row r="244" spans="1:14">
      <c r="A244" s="92"/>
      <c r="B244" s="92" t="s">
        <v>677</v>
      </c>
      <c r="C244" s="146" t="s">
        <v>207</v>
      </c>
      <c r="D244" s="146"/>
      <c r="E244" s="146"/>
      <c r="F244" s="93"/>
      <c r="G244" s="94"/>
      <c r="H244" s="94"/>
      <c r="I244" s="94"/>
      <c r="J244" s="94"/>
      <c r="K244" s="95"/>
      <c r="L244" s="95"/>
      <c r="M244" s="95"/>
      <c r="N244" s="242"/>
    </row>
    <row r="245" spans="1:14">
      <c r="A245" s="92"/>
      <c r="B245" s="92"/>
      <c r="C245" s="92"/>
      <c r="D245" s="96" t="s">
        <v>678</v>
      </c>
      <c r="E245" s="96" t="s">
        <v>489</v>
      </c>
      <c r="F245" s="97">
        <v>-12490.429</v>
      </c>
      <c r="G245" s="98">
        <v>299768.09999999998</v>
      </c>
      <c r="H245" s="98">
        <v>164041.587</v>
      </c>
      <c r="I245" s="98">
        <v>463809.68699999998</v>
      </c>
      <c r="J245" s="98">
        <v>175</v>
      </c>
      <c r="K245" s="99">
        <v>20.350000000000001</v>
      </c>
      <c r="L245" s="99">
        <v>1.1000000000000001</v>
      </c>
      <c r="M245" s="99">
        <v>11.55</v>
      </c>
      <c r="N245" s="243">
        <v>33</v>
      </c>
    </row>
    <row r="246" spans="1:14">
      <c r="A246" s="92"/>
      <c r="B246" s="92"/>
      <c r="C246" s="147" t="s">
        <v>1106</v>
      </c>
      <c r="D246" s="147"/>
      <c r="E246" s="147"/>
      <c r="F246" s="148">
        <v>-12490.429</v>
      </c>
      <c r="G246" s="149">
        <v>299768.09999999998</v>
      </c>
      <c r="H246" s="149">
        <v>164041.587</v>
      </c>
      <c r="I246" s="149">
        <v>463809.68699999998</v>
      </c>
      <c r="J246" s="149">
        <v>175</v>
      </c>
      <c r="K246" s="150">
        <v>20.350000000000001</v>
      </c>
      <c r="L246" s="150">
        <v>1.1000000000000001</v>
      </c>
      <c r="M246" s="150">
        <v>11.55</v>
      </c>
      <c r="N246" s="244">
        <v>33</v>
      </c>
    </row>
    <row r="247" spans="1:14">
      <c r="A247" s="92"/>
      <c r="B247" s="92"/>
      <c r="C247" s="88"/>
      <c r="D247" s="88"/>
      <c r="E247" s="88"/>
      <c r="F247" s="89"/>
      <c r="G247" s="90"/>
      <c r="H247" s="90"/>
      <c r="I247" s="90"/>
      <c r="J247" s="90"/>
      <c r="K247" s="91"/>
      <c r="L247" s="91"/>
      <c r="M247" s="91"/>
      <c r="N247" s="241"/>
    </row>
    <row r="248" spans="1:14">
      <c r="A248" s="92"/>
      <c r="B248" s="92" t="s">
        <v>680</v>
      </c>
      <c r="C248" s="146" t="s">
        <v>214</v>
      </c>
      <c r="D248" s="146"/>
      <c r="E248" s="146"/>
      <c r="F248" s="93"/>
      <c r="G248" s="94"/>
      <c r="H248" s="94"/>
      <c r="I248" s="94"/>
      <c r="J248" s="94"/>
      <c r="K248" s="95"/>
      <c r="L248" s="95"/>
      <c r="M248" s="95"/>
      <c r="N248" s="242"/>
    </row>
    <row r="249" spans="1:14">
      <c r="A249" s="92"/>
      <c r="B249" s="92"/>
      <c r="C249" s="92"/>
      <c r="D249" s="96" t="s">
        <v>681</v>
      </c>
      <c r="E249" s="96" t="s">
        <v>489</v>
      </c>
      <c r="F249" s="97">
        <v>-20486.477999999999</v>
      </c>
      <c r="G249" s="98">
        <v>180036.68599999999</v>
      </c>
      <c r="H249" s="98">
        <v>105253.656</v>
      </c>
      <c r="I249" s="98">
        <v>285290.342</v>
      </c>
      <c r="J249" s="98">
        <v>75</v>
      </c>
      <c r="K249" s="99">
        <v>9.85</v>
      </c>
      <c r="L249" s="99">
        <v>1.96</v>
      </c>
      <c r="M249" s="99">
        <v>6</v>
      </c>
      <c r="N249" s="243">
        <v>17.809999999999999</v>
      </c>
    </row>
    <row r="250" spans="1:14">
      <c r="A250" s="92"/>
      <c r="B250" s="92"/>
      <c r="C250" s="147" t="s">
        <v>1107</v>
      </c>
      <c r="D250" s="147"/>
      <c r="E250" s="147"/>
      <c r="F250" s="148">
        <v>-20486.477999999999</v>
      </c>
      <c r="G250" s="149">
        <v>180036.68599999999</v>
      </c>
      <c r="H250" s="149">
        <v>105253.656</v>
      </c>
      <c r="I250" s="149">
        <v>285290.342</v>
      </c>
      <c r="J250" s="149">
        <v>75</v>
      </c>
      <c r="K250" s="150">
        <v>9.85</v>
      </c>
      <c r="L250" s="150">
        <v>1.96</v>
      </c>
      <c r="M250" s="150">
        <v>6</v>
      </c>
      <c r="N250" s="244">
        <v>17.809999999999999</v>
      </c>
    </row>
    <row r="251" spans="1:14">
      <c r="A251" s="92"/>
      <c r="B251" s="92"/>
      <c r="C251" s="88"/>
      <c r="D251" s="88"/>
      <c r="E251" s="88"/>
      <c r="F251" s="89"/>
      <c r="G251" s="90"/>
      <c r="H251" s="90"/>
      <c r="I251" s="90"/>
      <c r="J251" s="90"/>
      <c r="K251" s="91"/>
      <c r="L251" s="91"/>
      <c r="M251" s="91"/>
      <c r="N251" s="241"/>
    </row>
    <row r="252" spans="1:14">
      <c r="A252" s="92"/>
      <c r="B252" s="92" t="s">
        <v>683</v>
      </c>
      <c r="C252" s="146" t="s">
        <v>222</v>
      </c>
      <c r="D252" s="146"/>
      <c r="E252" s="146"/>
      <c r="F252" s="93"/>
      <c r="G252" s="94"/>
      <c r="H252" s="94"/>
      <c r="I252" s="94"/>
      <c r="J252" s="94"/>
      <c r="K252" s="95"/>
      <c r="L252" s="95"/>
      <c r="M252" s="95"/>
      <c r="N252" s="242"/>
    </row>
    <row r="253" spans="1:14">
      <c r="A253" s="92"/>
      <c r="B253" s="92"/>
      <c r="C253" s="92"/>
      <c r="D253" s="96" t="s">
        <v>684</v>
      </c>
      <c r="E253" s="96" t="s">
        <v>489</v>
      </c>
      <c r="F253" s="97">
        <v>-356.25799999999998</v>
      </c>
      <c r="G253" s="98">
        <v>133617.98800000001</v>
      </c>
      <c r="H253" s="98">
        <v>71982.767000000007</v>
      </c>
      <c r="I253" s="98">
        <v>205600.755</v>
      </c>
      <c r="J253" s="98">
        <v>56</v>
      </c>
      <c r="K253" s="99">
        <v>8.8000000000000007</v>
      </c>
      <c r="L253" s="99">
        <v>0</v>
      </c>
      <c r="M253" s="99">
        <v>5.6</v>
      </c>
      <c r="N253" s="243">
        <v>14.4</v>
      </c>
    </row>
    <row r="254" spans="1:14">
      <c r="A254" s="92"/>
      <c r="B254" s="92"/>
      <c r="C254" s="147" t="s">
        <v>1108</v>
      </c>
      <c r="D254" s="147"/>
      <c r="E254" s="147"/>
      <c r="F254" s="148">
        <v>-356.25799999999998</v>
      </c>
      <c r="G254" s="149">
        <v>133617.98800000001</v>
      </c>
      <c r="H254" s="149">
        <v>71982.767000000007</v>
      </c>
      <c r="I254" s="149">
        <v>205600.755</v>
      </c>
      <c r="J254" s="149">
        <v>56</v>
      </c>
      <c r="K254" s="150">
        <v>8.8000000000000007</v>
      </c>
      <c r="L254" s="150">
        <v>0</v>
      </c>
      <c r="M254" s="150">
        <v>5.6</v>
      </c>
      <c r="N254" s="244">
        <v>14.4</v>
      </c>
    </row>
    <row r="255" spans="1:14">
      <c r="A255" s="92"/>
      <c r="B255" s="92"/>
      <c r="C255" s="88"/>
      <c r="D255" s="88"/>
      <c r="E255" s="88"/>
      <c r="F255" s="89"/>
      <c r="G255" s="90"/>
      <c r="H255" s="90"/>
      <c r="I255" s="90"/>
      <c r="J255" s="90"/>
      <c r="K255" s="91"/>
      <c r="L255" s="91"/>
      <c r="M255" s="91"/>
      <c r="N255" s="241"/>
    </row>
    <row r="256" spans="1:14">
      <c r="A256" s="92"/>
      <c r="B256" s="92" t="s">
        <v>686</v>
      </c>
      <c r="C256" s="146" t="s">
        <v>224</v>
      </c>
      <c r="D256" s="146"/>
      <c r="E256" s="146"/>
      <c r="F256" s="93"/>
      <c r="G256" s="94"/>
      <c r="H256" s="94"/>
      <c r="I256" s="94"/>
      <c r="J256" s="94"/>
      <c r="K256" s="95"/>
      <c r="L256" s="95"/>
      <c r="M256" s="95"/>
      <c r="N256" s="242"/>
    </row>
    <row r="257" spans="1:14">
      <c r="A257" s="92"/>
      <c r="B257" s="92"/>
      <c r="C257" s="92"/>
      <c r="D257" s="96" t="s">
        <v>687</v>
      </c>
      <c r="E257" s="96" t="s">
        <v>489</v>
      </c>
      <c r="F257" s="97">
        <v>-6413.3770000000004</v>
      </c>
      <c r="G257" s="98">
        <v>126752.171</v>
      </c>
      <c r="H257" s="98">
        <v>47948.993000000002</v>
      </c>
      <c r="I257" s="98">
        <v>174701.16399999999</v>
      </c>
      <c r="J257" s="98">
        <v>50</v>
      </c>
      <c r="K257" s="99">
        <v>6.6</v>
      </c>
      <c r="L257" s="99">
        <v>3.85</v>
      </c>
      <c r="M257" s="99">
        <v>0.46</v>
      </c>
      <c r="N257" s="243">
        <v>10.91</v>
      </c>
    </row>
    <row r="258" spans="1:14">
      <c r="A258" s="92"/>
      <c r="B258" s="92"/>
      <c r="C258" s="147" t="s">
        <v>1109</v>
      </c>
      <c r="D258" s="147"/>
      <c r="E258" s="147"/>
      <c r="F258" s="148">
        <v>-6413.3770000000004</v>
      </c>
      <c r="G258" s="149">
        <v>126752.171</v>
      </c>
      <c r="H258" s="149">
        <v>47948.993000000002</v>
      </c>
      <c r="I258" s="149">
        <v>174701.16399999999</v>
      </c>
      <c r="J258" s="149">
        <v>50</v>
      </c>
      <c r="K258" s="150">
        <v>6.6</v>
      </c>
      <c r="L258" s="150">
        <v>3.85</v>
      </c>
      <c r="M258" s="150">
        <v>0.46</v>
      </c>
      <c r="N258" s="244">
        <v>10.91</v>
      </c>
    </row>
    <row r="259" spans="1:14">
      <c r="A259" s="92"/>
      <c r="B259" s="92"/>
      <c r="C259" s="88"/>
      <c r="D259" s="88"/>
      <c r="E259" s="88"/>
      <c r="F259" s="89"/>
      <c r="G259" s="90"/>
      <c r="H259" s="90"/>
      <c r="I259" s="90"/>
      <c r="J259" s="90"/>
      <c r="K259" s="91"/>
      <c r="L259" s="91"/>
      <c r="M259" s="91"/>
      <c r="N259" s="241"/>
    </row>
    <row r="260" spans="1:14">
      <c r="A260" s="92"/>
      <c r="B260" s="92" t="s">
        <v>1150</v>
      </c>
      <c r="C260" s="146" t="s">
        <v>1159</v>
      </c>
      <c r="D260" s="146"/>
      <c r="E260" s="146"/>
      <c r="F260" s="93"/>
      <c r="G260" s="94"/>
      <c r="H260" s="94"/>
      <c r="I260" s="94"/>
      <c r="J260" s="94"/>
      <c r="K260" s="95"/>
      <c r="L260" s="95"/>
      <c r="M260" s="95"/>
      <c r="N260" s="242"/>
    </row>
    <row r="261" spans="1:14">
      <c r="A261" s="92"/>
      <c r="B261" s="92"/>
      <c r="C261" s="92"/>
      <c r="D261" s="96" t="s">
        <v>689</v>
      </c>
      <c r="E261" s="96" t="s">
        <v>489</v>
      </c>
      <c r="F261" s="97">
        <v>-1516.723</v>
      </c>
      <c r="G261" s="98">
        <v>139741.35399999999</v>
      </c>
      <c r="H261" s="98">
        <v>59000.764000000003</v>
      </c>
      <c r="I261" s="98">
        <v>198742.11799999999</v>
      </c>
      <c r="J261" s="98">
        <v>38</v>
      </c>
      <c r="K261" s="99">
        <v>8.3000000000000007</v>
      </c>
      <c r="L261" s="99">
        <v>2.2000000000000002</v>
      </c>
      <c r="M261" s="99">
        <v>3.4</v>
      </c>
      <c r="N261" s="243">
        <v>13.9</v>
      </c>
    </row>
    <row r="262" spans="1:14">
      <c r="A262" s="92"/>
      <c r="B262" s="92"/>
      <c r="C262" s="92"/>
      <c r="D262" s="92" t="s">
        <v>1208</v>
      </c>
      <c r="E262" s="92" t="s">
        <v>489</v>
      </c>
      <c r="F262" s="93">
        <v>-9162.8449999999993</v>
      </c>
      <c r="G262" s="94">
        <v>161696.359</v>
      </c>
      <c r="H262" s="94">
        <v>96099.922999999995</v>
      </c>
      <c r="I262" s="94">
        <v>257796.28200000001</v>
      </c>
      <c r="J262" s="94">
        <v>31</v>
      </c>
      <c r="K262" s="95">
        <v>8.2200000000000006</v>
      </c>
      <c r="L262" s="95">
        <v>1.65</v>
      </c>
      <c r="M262" s="95">
        <v>7.53</v>
      </c>
      <c r="N262" s="242">
        <v>17.400000000000002</v>
      </c>
    </row>
    <row r="263" spans="1:14">
      <c r="A263" s="92"/>
      <c r="B263" s="92"/>
      <c r="C263" s="92"/>
      <c r="D263" s="96" t="s">
        <v>1209</v>
      </c>
      <c r="E263" s="96" t="s">
        <v>489</v>
      </c>
      <c r="F263" s="97">
        <v>-10861.938</v>
      </c>
      <c r="G263" s="98">
        <v>231995.152</v>
      </c>
      <c r="H263" s="98">
        <v>102336.376</v>
      </c>
      <c r="I263" s="98">
        <v>334331.52799999999</v>
      </c>
      <c r="J263" s="98">
        <v>72</v>
      </c>
      <c r="K263" s="99">
        <v>13.36</v>
      </c>
      <c r="L263" s="99">
        <v>1</v>
      </c>
      <c r="M263" s="99">
        <v>11.37</v>
      </c>
      <c r="N263" s="243">
        <v>25.729999999999997</v>
      </c>
    </row>
    <row r="264" spans="1:14">
      <c r="A264" s="92"/>
      <c r="B264" s="92"/>
      <c r="C264" s="147" t="s">
        <v>1210</v>
      </c>
      <c r="D264" s="147"/>
      <c r="E264" s="147"/>
      <c r="F264" s="148">
        <v>-21541.506000000001</v>
      </c>
      <c r="G264" s="149">
        <v>533432.86499999999</v>
      </c>
      <c r="H264" s="149">
        <v>257437.06300000002</v>
      </c>
      <c r="I264" s="149">
        <v>790869.92800000007</v>
      </c>
      <c r="J264" s="149">
        <v>141</v>
      </c>
      <c r="K264" s="150">
        <v>29.880000000000003</v>
      </c>
      <c r="L264" s="150">
        <v>4.8499999999999996</v>
      </c>
      <c r="M264" s="150">
        <v>22.299999999999997</v>
      </c>
      <c r="N264" s="244">
        <v>57.03</v>
      </c>
    </row>
    <row r="265" spans="1:14">
      <c r="A265" s="92"/>
      <c r="B265" s="92"/>
      <c r="C265" s="88"/>
      <c r="D265" s="88"/>
      <c r="E265" s="88"/>
      <c r="F265" s="89"/>
      <c r="G265" s="90"/>
      <c r="H265" s="90"/>
      <c r="I265" s="90"/>
      <c r="J265" s="90"/>
      <c r="K265" s="91"/>
      <c r="L265" s="91"/>
      <c r="M265" s="91"/>
      <c r="N265" s="241"/>
    </row>
    <row r="266" spans="1:14">
      <c r="A266" s="92"/>
      <c r="B266" s="92" t="s">
        <v>1151</v>
      </c>
      <c r="C266" s="146" t="s">
        <v>1162</v>
      </c>
      <c r="D266" s="146"/>
      <c r="E266" s="146"/>
      <c r="F266" s="93"/>
      <c r="G266" s="94"/>
      <c r="H266" s="94"/>
      <c r="I266" s="94"/>
      <c r="J266" s="94"/>
      <c r="K266" s="95"/>
      <c r="L266" s="95"/>
      <c r="M266" s="95"/>
      <c r="N266" s="242"/>
    </row>
    <row r="267" spans="1:14">
      <c r="A267" s="92"/>
      <c r="B267" s="92"/>
      <c r="C267" s="92"/>
      <c r="D267" s="96" t="s">
        <v>690</v>
      </c>
      <c r="E267" s="96" t="s">
        <v>489</v>
      </c>
      <c r="F267" s="97">
        <v>-106.163</v>
      </c>
      <c r="G267" s="98">
        <v>151497.011</v>
      </c>
      <c r="H267" s="98">
        <v>54355.563999999998</v>
      </c>
      <c r="I267" s="98">
        <v>205852.57500000001</v>
      </c>
      <c r="J267" s="98">
        <v>56</v>
      </c>
      <c r="K267" s="99">
        <v>8.82</v>
      </c>
      <c r="L267" s="99">
        <v>4.46</v>
      </c>
      <c r="M267" s="99">
        <v>2.6</v>
      </c>
      <c r="N267" s="243">
        <v>15.88</v>
      </c>
    </row>
    <row r="268" spans="1:14">
      <c r="A268" s="92"/>
      <c r="B268" s="92"/>
      <c r="C268" s="147" t="s">
        <v>1211</v>
      </c>
      <c r="D268" s="147"/>
      <c r="E268" s="147"/>
      <c r="F268" s="148">
        <v>-106.163</v>
      </c>
      <c r="G268" s="149">
        <v>151497.011</v>
      </c>
      <c r="H268" s="149">
        <v>54355.563999999998</v>
      </c>
      <c r="I268" s="149">
        <v>205852.57500000001</v>
      </c>
      <c r="J268" s="149">
        <v>56</v>
      </c>
      <c r="K268" s="150">
        <v>8.82</v>
      </c>
      <c r="L268" s="150">
        <v>4.46</v>
      </c>
      <c r="M268" s="150">
        <v>2.6</v>
      </c>
      <c r="N268" s="244">
        <v>15.88</v>
      </c>
    </row>
    <row r="269" spans="1:14">
      <c r="A269" s="92"/>
      <c r="B269" s="92"/>
      <c r="C269" s="88"/>
      <c r="D269" s="88"/>
      <c r="E269" s="88"/>
      <c r="F269" s="89"/>
      <c r="G269" s="90"/>
      <c r="H269" s="90"/>
      <c r="I269" s="90"/>
      <c r="J269" s="90"/>
      <c r="K269" s="91"/>
      <c r="L269" s="91"/>
      <c r="M269" s="91"/>
      <c r="N269" s="241"/>
    </row>
    <row r="270" spans="1:14">
      <c r="A270" s="147" t="s">
        <v>1110</v>
      </c>
      <c r="B270" s="147"/>
      <c r="C270" s="147"/>
      <c r="D270" s="147"/>
      <c r="E270" s="147"/>
      <c r="F270" s="148">
        <v>-670010.18159999978</v>
      </c>
      <c r="G270" s="149">
        <v>7115830.8241999988</v>
      </c>
      <c r="H270" s="149">
        <v>3128652.4625999997</v>
      </c>
      <c r="I270" s="149">
        <v>10244483.286799999</v>
      </c>
      <c r="J270" s="149">
        <v>3973</v>
      </c>
      <c r="K270" s="150">
        <v>422.96000000000015</v>
      </c>
      <c r="L270" s="150">
        <v>49.350000000000009</v>
      </c>
      <c r="M270" s="150">
        <v>259.51000000000005</v>
      </c>
      <c r="N270" s="244">
        <v>731.82000000000016</v>
      </c>
    </row>
    <row r="271" spans="1:14">
      <c r="A271" s="88"/>
      <c r="B271" s="88"/>
      <c r="C271" s="88"/>
      <c r="D271" s="88"/>
      <c r="E271" s="88"/>
      <c r="F271" s="89"/>
      <c r="G271" s="90"/>
      <c r="H271" s="90"/>
      <c r="I271" s="90"/>
      <c r="J271" s="90"/>
      <c r="K271" s="91"/>
      <c r="L271" s="91"/>
      <c r="M271" s="91"/>
      <c r="N271" s="241"/>
    </row>
    <row r="272" spans="1:14">
      <c r="A272" s="146" t="s">
        <v>692</v>
      </c>
      <c r="B272" s="146"/>
      <c r="C272" s="146"/>
      <c r="D272" s="146"/>
      <c r="E272" s="146"/>
      <c r="F272" s="93"/>
      <c r="G272" s="94"/>
      <c r="H272" s="94"/>
      <c r="I272" s="94"/>
      <c r="J272" s="94"/>
      <c r="K272" s="95"/>
      <c r="L272" s="95"/>
      <c r="M272" s="95"/>
      <c r="N272" s="242"/>
    </row>
    <row r="273" spans="1:14">
      <c r="A273" s="92"/>
      <c r="B273" s="92" t="s">
        <v>693</v>
      </c>
      <c r="C273" s="146" t="s">
        <v>188</v>
      </c>
      <c r="D273" s="146"/>
      <c r="E273" s="146"/>
      <c r="F273" s="93"/>
      <c r="G273" s="94"/>
      <c r="H273" s="94"/>
      <c r="I273" s="94"/>
      <c r="J273" s="94"/>
      <c r="K273" s="95"/>
      <c r="L273" s="95"/>
      <c r="M273" s="95"/>
      <c r="N273" s="242"/>
    </row>
    <row r="274" spans="1:14">
      <c r="A274" s="92"/>
      <c r="B274" s="92"/>
      <c r="C274" s="92"/>
      <c r="D274" s="96" t="s">
        <v>694</v>
      </c>
      <c r="E274" s="96" t="s">
        <v>489</v>
      </c>
      <c r="F274" s="97">
        <v>-6393.9</v>
      </c>
      <c r="G274" s="98">
        <v>111315.696</v>
      </c>
      <c r="H274" s="98">
        <v>77839.671000000002</v>
      </c>
      <c r="I274" s="98">
        <v>189155.367</v>
      </c>
      <c r="J274" s="98">
        <v>40</v>
      </c>
      <c r="K274" s="99">
        <v>4.2699999999999996</v>
      </c>
      <c r="L274" s="99">
        <v>3.38</v>
      </c>
      <c r="M274" s="99">
        <v>4.2</v>
      </c>
      <c r="N274" s="243">
        <v>11.85</v>
      </c>
    </row>
    <row r="275" spans="1:14">
      <c r="A275" s="92"/>
      <c r="B275" s="92"/>
      <c r="C275" s="92"/>
      <c r="D275" s="92" t="s">
        <v>695</v>
      </c>
      <c r="E275" s="92" t="s">
        <v>489</v>
      </c>
      <c r="F275" s="93">
        <v>-8450.0360000000001</v>
      </c>
      <c r="G275" s="94">
        <v>208914.005</v>
      </c>
      <c r="H275" s="94">
        <v>165274.18900000001</v>
      </c>
      <c r="I275" s="94">
        <v>374188.19400000002</v>
      </c>
      <c r="J275" s="94">
        <v>107</v>
      </c>
      <c r="K275" s="95">
        <v>9.7899999999999991</v>
      </c>
      <c r="L275" s="95">
        <v>4.03</v>
      </c>
      <c r="M275" s="95">
        <v>9.6199999999999992</v>
      </c>
      <c r="N275" s="242">
        <v>23.439999999999998</v>
      </c>
    </row>
    <row r="276" spans="1:14">
      <c r="A276" s="92"/>
      <c r="B276" s="92"/>
      <c r="C276" s="92"/>
      <c r="D276" s="96" t="s">
        <v>696</v>
      </c>
      <c r="E276" s="96" t="s">
        <v>489</v>
      </c>
      <c r="F276" s="97">
        <v>-21261.524000000001</v>
      </c>
      <c r="G276" s="98">
        <v>353655.26799999998</v>
      </c>
      <c r="H276" s="98">
        <v>170943.51</v>
      </c>
      <c r="I276" s="98">
        <v>524598.77799999993</v>
      </c>
      <c r="J276" s="98">
        <v>202</v>
      </c>
      <c r="K276" s="99">
        <v>14.31</v>
      </c>
      <c r="L276" s="99">
        <v>9.11</v>
      </c>
      <c r="M276" s="99">
        <v>14.37</v>
      </c>
      <c r="N276" s="243">
        <v>37.79</v>
      </c>
    </row>
    <row r="277" spans="1:14">
      <c r="A277" s="92"/>
      <c r="B277" s="92"/>
      <c r="C277" s="92"/>
      <c r="D277" s="92" t="s">
        <v>697</v>
      </c>
      <c r="E277" s="92" t="s">
        <v>489</v>
      </c>
      <c r="F277" s="93">
        <v>-4125.6639999999998</v>
      </c>
      <c r="G277" s="94">
        <v>294966.80499999999</v>
      </c>
      <c r="H277" s="94">
        <v>149817.30900000001</v>
      </c>
      <c r="I277" s="94">
        <v>444784.114</v>
      </c>
      <c r="J277" s="94">
        <v>144</v>
      </c>
      <c r="K277" s="95">
        <v>12.51</v>
      </c>
      <c r="L277" s="95">
        <v>5.44</v>
      </c>
      <c r="M277" s="95">
        <v>11.21</v>
      </c>
      <c r="N277" s="242">
        <v>29.16</v>
      </c>
    </row>
    <row r="278" spans="1:14">
      <c r="A278" s="92"/>
      <c r="B278" s="92"/>
      <c r="C278" s="92"/>
      <c r="D278" s="96" t="s">
        <v>698</v>
      </c>
      <c r="E278" s="96" t="s">
        <v>489</v>
      </c>
      <c r="F278" s="97">
        <v>-23865.663</v>
      </c>
      <c r="G278" s="98">
        <v>412497.48800000001</v>
      </c>
      <c r="H278" s="98">
        <v>176747.42800000001</v>
      </c>
      <c r="I278" s="98">
        <v>589244.91599999997</v>
      </c>
      <c r="J278" s="98">
        <v>214</v>
      </c>
      <c r="K278" s="99">
        <v>18.73</v>
      </c>
      <c r="L278" s="99">
        <v>7.01</v>
      </c>
      <c r="M278" s="99">
        <v>19.36</v>
      </c>
      <c r="N278" s="243">
        <v>45.1</v>
      </c>
    </row>
    <row r="279" spans="1:14">
      <c r="A279" s="92"/>
      <c r="B279" s="92"/>
      <c r="C279" s="147" t="s">
        <v>1111</v>
      </c>
      <c r="D279" s="147"/>
      <c r="E279" s="147"/>
      <c r="F279" s="148">
        <v>-64096.786999999997</v>
      </c>
      <c r="G279" s="149">
        <v>1381349.2620000001</v>
      </c>
      <c r="H279" s="149">
        <v>740622.10700000008</v>
      </c>
      <c r="I279" s="149">
        <v>2121971.3689999999</v>
      </c>
      <c r="J279" s="149">
        <v>707</v>
      </c>
      <c r="K279" s="150">
        <v>59.61</v>
      </c>
      <c r="L279" s="150">
        <v>28.97</v>
      </c>
      <c r="M279" s="150">
        <v>58.76</v>
      </c>
      <c r="N279" s="244">
        <v>147.34</v>
      </c>
    </row>
    <row r="280" spans="1:14">
      <c r="A280" s="92"/>
      <c r="B280" s="92"/>
      <c r="C280" s="88"/>
      <c r="D280" s="88"/>
      <c r="E280" s="88"/>
      <c r="F280" s="89"/>
      <c r="G280" s="90"/>
      <c r="H280" s="90"/>
      <c r="I280" s="90"/>
      <c r="J280" s="90"/>
      <c r="K280" s="91"/>
      <c r="L280" s="91"/>
      <c r="M280" s="91"/>
      <c r="N280" s="241"/>
    </row>
    <row r="281" spans="1:14">
      <c r="A281" s="92"/>
      <c r="B281" s="92" t="s">
        <v>700</v>
      </c>
      <c r="C281" s="146" t="s">
        <v>189</v>
      </c>
      <c r="D281" s="146"/>
      <c r="E281" s="146"/>
      <c r="F281" s="93"/>
      <c r="G281" s="94"/>
      <c r="H281" s="94"/>
      <c r="I281" s="94"/>
      <c r="J281" s="94"/>
      <c r="K281" s="95"/>
      <c r="L281" s="95"/>
      <c r="M281" s="95"/>
      <c r="N281" s="242"/>
    </row>
    <row r="282" spans="1:14">
      <c r="A282" s="92"/>
      <c r="B282" s="92"/>
      <c r="C282" s="92"/>
      <c r="D282" s="96" t="s">
        <v>701</v>
      </c>
      <c r="E282" s="96" t="s">
        <v>489</v>
      </c>
      <c r="F282" s="97">
        <v>-8680.7459999999992</v>
      </c>
      <c r="G282" s="98">
        <v>118904.954</v>
      </c>
      <c r="H282" s="98">
        <v>50344.773000000001</v>
      </c>
      <c r="I282" s="98">
        <v>169249.72700000001</v>
      </c>
      <c r="J282" s="98">
        <v>37</v>
      </c>
      <c r="K282" s="99">
        <v>4.92</v>
      </c>
      <c r="L282" s="99">
        <v>2.33</v>
      </c>
      <c r="M282" s="99">
        <v>5.92</v>
      </c>
      <c r="N282" s="243">
        <v>13.17</v>
      </c>
    </row>
    <row r="283" spans="1:14">
      <c r="A283" s="92"/>
      <c r="B283" s="92"/>
      <c r="C283" s="92"/>
      <c r="D283" s="92" t="s">
        <v>702</v>
      </c>
      <c r="E283" s="92" t="s">
        <v>489</v>
      </c>
      <c r="F283" s="93">
        <v>-19657.957999999999</v>
      </c>
      <c r="G283" s="94">
        <v>751708.15099999995</v>
      </c>
      <c r="H283" s="94">
        <v>325229.88900000002</v>
      </c>
      <c r="I283" s="94">
        <v>1076938.04</v>
      </c>
      <c r="J283" s="94">
        <v>417</v>
      </c>
      <c r="K283" s="95">
        <v>41.39</v>
      </c>
      <c r="L283" s="95">
        <v>7.72</v>
      </c>
      <c r="M283" s="95">
        <v>31.75</v>
      </c>
      <c r="N283" s="242">
        <v>80.86</v>
      </c>
    </row>
    <row r="284" spans="1:14">
      <c r="A284" s="92"/>
      <c r="B284" s="92"/>
      <c r="C284" s="92"/>
      <c r="D284" s="96" t="s">
        <v>703</v>
      </c>
      <c r="E284" s="96" t="s">
        <v>489</v>
      </c>
      <c r="F284" s="97">
        <v>-3433.846</v>
      </c>
      <c r="G284" s="98">
        <v>201092.45499999999</v>
      </c>
      <c r="H284" s="98">
        <v>73162.111000000004</v>
      </c>
      <c r="I284" s="98">
        <v>274254.56599999999</v>
      </c>
      <c r="J284" s="98">
        <v>83</v>
      </c>
      <c r="K284" s="99">
        <v>10.55</v>
      </c>
      <c r="L284" s="99">
        <v>6.05</v>
      </c>
      <c r="M284" s="99">
        <v>7.5</v>
      </c>
      <c r="N284" s="243">
        <v>24.1</v>
      </c>
    </row>
    <row r="285" spans="1:14">
      <c r="A285" s="92"/>
      <c r="B285" s="92"/>
      <c r="C285" s="92"/>
      <c r="D285" s="92" t="s">
        <v>704</v>
      </c>
      <c r="E285" s="92" t="s">
        <v>489</v>
      </c>
      <c r="F285" s="93">
        <v>-10818.429</v>
      </c>
      <c r="G285" s="94">
        <v>209625.80100000001</v>
      </c>
      <c r="H285" s="94">
        <v>56166.873</v>
      </c>
      <c r="I285" s="94">
        <v>265792.674</v>
      </c>
      <c r="J285" s="94">
        <v>84</v>
      </c>
      <c r="K285" s="95">
        <v>5.29</v>
      </c>
      <c r="L285" s="95">
        <v>11.24</v>
      </c>
      <c r="M285" s="95">
        <v>6.02</v>
      </c>
      <c r="N285" s="242">
        <v>22.55</v>
      </c>
    </row>
    <row r="286" spans="1:14">
      <c r="A286" s="92"/>
      <c r="B286" s="92"/>
      <c r="C286" s="92"/>
      <c r="D286" s="96" t="s">
        <v>705</v>
      </c>
      <c r="E286" s="96" t="s">
        <v>489</v>
      </c>
      <c r="F286" s="97">
        <v>-10410.448</v>
      </c>
      <c r="G286" s="98">
        <v>173809.14600000001</v>
      </c>
      <c r="H286" s="98">
        <v>32977.639000000003</v>
      </c>
      <c r="I286" s="98">
        <v>206786.785</v>
      </c>
      <c r="J286" s="98">
        <v>60</v>
      </c>
      <c r="K286" s="99">
        <v>7.92</v>
      </c>
      <c r="L286" s="99">
        <v>6.66</v>
      </c>
      <c r="M286" s="99">
        <v>4.25</v>
      </c>
      <c r="N286" s="243">
        <v>18.829999999999998</v>
      </c>
    </row>
    <row r="287" spans="1:14">
      <c r="A287" s="92"/>
      <c r="B287" s="92"/>
      <c r="C287" s="147" t="s">
        <v>1112</v>
      </c>
      <c r="D287" s="147"/>
      <c r="E287" s="147"/>
      <c r="F287" s="148">
        <v>-53001.426999999996</v>
      </c>
      <c r="G287" s="149">
        <v>1455140.507</v>
      </c>
      <c r="H287" s="149">
        <v>537881.28500000003</v>
      </c>
      <c r="I287" s="149">
        <v>1993021.7919999999</v>
      </c>
      <c r="J287" s="149">
        <v>681</v>
      </c>
      <c r="K287" s="150">
        <v>70.069999999999993</v>
      </c>
      <c r="L287" s="150">
        <v>34</v>
      </c>
      <c r="M287" s="150">
        <v>55.44</v>
      </c>
      <c r="N287" s="244">
        <v>159.51</v>
      </c>
    </row>
    <row r="288" spans="1:14">
      <c r="A288" s="92"/>
      <c r="B288" s="92"/>
      <c r="C288" s="88"/>
      <c r="D288" s="88"/>
      <c r="E288" s="88"/>
      <c r="F288" s="89"/>
      <c r="G288" s="90"/>
      <c r="H288" s="90"/>
      <c r="I288" s="90"/>
      <c r="J288" s="90"/>
      <c r="K288" s="91"/>
      <c r="L288" s="91"/>
      <c r="M288" s="91"/>
      <c r="N288" s="241"/>
    </row>
    <row r="289" spans="1:14">
      <c r="A289" s="92"/>
      <c r="B289" s="92" t="s">
        <v>707</v>
      </c>
      <c r="C289" s="146" t="s">
        <v>215</v>
      </c>
      <c r="D289" s="146"/>
      <c r="E289" s="146"/>
      <c r="F289" s="93"/>
      <c r="G289" s="94"/>
      <c r="H289" s="94"/>
      <c r="I289" s="94"/>
      <c r="J289" s="94"/>
      <c r="K289" s="95"/>
      <c r="L289" s="95"/>
      <c r="M289" s="95"/>
      <c r="N289" s="242"/>
    </row>
    <row r="290" spans="1:14">
      <c r="A290" s="92"/>
      <c r="B290" s="92"/>
      <c r="C290" s="92"/>
      <c r="D290" s="96" t="s">
        <v>708</v>
      </c>
      <c r="E290" s="96" t="s">
        <v>489</v>
      </c>
      <c r="F290" s="97">
        <v>-8434.0679999999993</v>
      </c>
      <c r="G290" s="98">
        <v>197577.11600000001</v>
      </c>
      <c r="H290" s="98">
        <v>92872.03</v>
      </c>
      <c r="I290" s="98">
        <v>290449.14600000001</v>
      </c>
      <c r="J290" s="98">
        <v>73</v>
      </c>
      <c r="K290" s="99">
        <v>8.17</v>
      </c>
      <c r="L290" s="99">
        <v>3.47</v>
      </c>
      <c r="M290" s="99">
        <v>6.95</v>
      </c>
      <c r="N290" s="243">
        <v>18.59</v>
      </c>
    </row>
    <row r="291" spans="1:14">
      <c r="A291" s="92"/>
      <c r="B291" s="92"/>
      <c r="C291" s="147" t="s">
        <v>1113</v>
      </c>
      <c r="D291" s="147"/>
      <c r="E291" s="147"/>
      <c r="F291" s="148">
        <v>-8434.0679999999993</v>
      </c>
      <c r="G291" s="149">
        <v>197577.11600000001</v>
      </c>
      <c r="H291" s="149">
        <v>92872.03</v>
      </c>
      <c r="I291" s="149">
        <v>290449.14600000001</v>
      </c>
      <c r="J291" s="149">
        <v>73</v>
      </c>
      <c r="K291" s="150">
        <v>8.17</v>
      </c>
      <c r="L291" s="150">
        <v>3.47</v>
      </c>
      <c r="M291" s="150">
        <v>6.95</v>
      </c>
      <c r="N291" s="244">
        <v>18.59</v>
      </c>
    </row>
    <row r="292" spans="1:14">
      <c r="A292" s="92"/>
      <c r="B292" s="92"/>
      <c r="C292" s="88"/>
      <c r="D292" s="88"/>
      <c r="E292" s="88"/>
      <c r="F292" s="89"/>
      <c r="G292" s="90"/>
      <c r="H292" s="90"/>
      <c r="I292" s="90"/>
      <c r="J292" s="90"/>
      <c r="K292" s="91"/>
      <c r="L292" s="91"/>
      <c r="M292" s="91"/>
      <c r="N292" s="241"/>
    </row>
    <row r="293" spans="1:14">
      <c r="A293" s="147" t="s">
        <v>1114</v>
      </c>
      <c r="B293" s="147"/>
      <c r="C293" s="147"/>
      <c r="D293" s="147"/>
      <c r="E293" s="147"/>
      <c r="F293" s="148">
        <v>-125532.28200000001</v>
      </c>
      <c r="G293" s="149">
        <v>3034066.8850000002</v>
      </c>
      <c r="H293" s="149">
        <v>1371375.422</v>
      </c>
      <c r="I293" s="149">
        <v>4405442.307</v>
      </c>
      <c r="J293" s="149">
        <v>1461</v>
      </c>
      <c r="K293" s="150">
        <v>137.85</v>
      </c>
      <c r="L293" s="150">
        <v>66.44</v>
      </c>
      <c r="M293" s="150">
        <v>121.14999999999999</v>
      </c>
      <c r="N293" s="244">
        <v>325.44</v>
      </c>
    </row>
    <row r="294" spans="1:14">
      <c r="A294" s="88"/>
      <c r="B294" s="88"/>
      <c r="C294" s="88"/>
      <c r="D294" s="88"/>
      <c r="E294" s="88"/>
      <c r="F294" s="89"/>
      <c r="G294" s="90"/>
      <c r="H294" s="90"/>
      <c r="I294" s="90"/>
      <c r="J294" s="90"/>
      <c r="K294" s="91"/>
      <c r="L294" s="91"/>
      <c r="M294" s="91"/>
      <c r="N294" s="241"/>
    </row>
    <row r="295" spans="1:14">
      <c r="A295" s="146" t="s">
        <v>711</v>
      </c>
      <c r="B295" s="146"/>
      <c r="C295" s="146"/>
      <c r="D295" s="146"/>
      <c r="E295" s="146"/>
      <c r="F295" s="93"/>
      <c r="G295" s="94"/>
      <c r="H295" s="94"/>
      <c r="I295" s="94"/>
      <c r="J295" s="94"/>
      <c r="K295" s="95"/>
      <c r="L295" s="95"/>
      <c r="M295" s="95"/>
      <c r="N295" s="242"/>
    </row>
    <row r="296" spans="1:14">
      <c r="A296" s="92"/>
      <c r="B296" s="92" t="s">
        <v>712</v>
      </c>
      <c r="C296" s="146" t="s">
        <v>190</v>
      </c>
      <c r="D296" s="146"/>
      <c r="E296" s="146"/>
      <c r="F296" s="93"/>
      <c r="G296" s="94"/>
      <c r="H296" s="94"/>
      <c r="I296" s="94"/>
      <c r="J296" s="94"/>
      <c r="K296" s="95"/>
      <c r="L296" s="95"/>
      <c r="M296" s="95"/>
      <c r="N296" s="242"/>
    </row>
    <row r="297" spans="1:14">
      <c r="A297" s="92"/>
      <c r="B297" s="92"/>
      <c r="C297" s="92"/>
      <c r="D297" s="96" t="s">
        <v>713</v>
      </c>
      <c r="E297" s="96" t="s">
        <v>489</v>
      </c>
      <c r="F297" s="97">
        <v>-53356.866000000002</v>
      </c>
      <c r="G297" s="98">
        <v>918332.15700000001</v>
      </c>
      <c r="H297" s="98">
        <v>343453.20600000001</v>
      </c>
      <c r="I297" s="98">
        <v>1261785.3629999999</v>
      </c>
      <c r="J297" s="98">
        <v>547</v>
      </c>
      <c r="K297" s="99">
        <v>52.41</v>
      </c>
      <c r="L297" s="99">
        <v>3.15</v>
      </c>
      <c r="M297" s="99">
        <v>31.92</v>
      </c>
      <c r="N297" s="243">
        <v>87.47999999999999</v>
      </c>
    </row>
    <row r="298" spans="1:14">
      <c r="A298" s="92"/>
      <c r="B298" s="92"/>
      <c r="C298" s="147" t="s">
        <v>1115</v>
      </c>
      <c r="D298" s="147"/>
      <c r="E298" s="147"/>
      <c r="F298" s="148">
        <v>-53356.866000000002</v>
      </c>
      <c r="G298" s="149">
        <v>918332.15700000001</v>
      </c>
      <c r="H298" s="149">
        <v>343453.20600000001</v>
      </c>
      <c r="I298" s="149">
        <v>1261785.3629999999</v>
      </c>
      <c r="J298" s="149">
        <v>547</v>
      </c>
      <c r="K298" s="150">
        <v>52.41</v>
      </c>
      <c r="L298" s="150">
        <v>3.15</v>
      </c>
      <c r="M298" s="150">
        <v>31.92</v>
      </c>
      <c r="N298" s="244">
        <v>87.47999999999999</v>
      </c>
    </row>
    <row r="299" spans="1:14">
      <c r="A299" s="92"/>
      <c r="B299" s="92"/>
      <c r="C299" s="88"/>
      <c r="D299" s="88"/>
      <c r="E299" s="88"/>
      <c r="F299" s="89"/>
      <c r="G299" s="90"/>
      <c r="H299" s="90"/>
      <c r="I299" s="90"/>
      <c r="J299" s="90"/>
      <c r="K299" s="91"/>
      <c r="L299" s="91"/>
      <c r="M299" s="91"/>
      <c r="N299" s="241"/>
    </row>
    <row r="300" spans="1:14">
      <c r="A300" s="92"/>
      <c r="B300" s="92" t="s">
        <v>715</v>
      </c>
      <c r="C300" s="146" t="s">
        <v>186</v>
      </c>
      <c r="D300" s="146"/>
      <c r="E300" s="146"/>
      <c r="F300" s="93"/>
      <c r="G300" s="94"/>
      <c r="H300" s="94"/>
      <c r="I300" s="94"/>
      <c r="J300" s="94"/>
      <c r="K300" s="95"/>
      <c r="L300" s="95"/>
      <c r="M300" s="95"/>
      <c r="N300" s="242"/>
    </row>
    <row r="301" spans="1:14">
      <c r="A301" s="92"/>
      <c r="B301" s="92"/>
      <c r="C301" s="92"/>
      <c r="D301" s="96" t="s">
        <v>716</v>
      </c>
      <c r="E301" s="96" t="s">
        <v>489</v>
      </c>
      <c r="F301" s="97">
        <v>-9667.5669999999991</v>
      </c>
      <c r="G301" s="98">
        <v>460342.94699999999</v>
      </c>
      <c r="H301" s="98">
        <v>236920.88500000001</v>
      </c>
      <c r="I301" s="98">
        <v>697263.83199999994</v>
      </c>
      <c r="J301" s="98">
        <v>124</v>
      </c>
      <c r="K301" s="99">
        <v>21.99</v>
      </c>
      <c r="L301" s="99">
        <v>8.2200000000000006</v>
      </c>
      <c r="M301" s="99">
        <v>17.23</v>
      </c>
      <c r="N301" s="243">
        <v>47.44</v>
      </c>
    </row>
    <row r="302" spans="1:14">
      <c r="A302" s="92"/>
      <c r="B302" s="92"/>
      <c r="C302" s="92"/>
      <c r="D302" s="92" t="s">
        <v>1212</v>
      </c>
      <c r="E302" s="92" t="s">
        <v>1213</v>
      </c>
      <c r="F302" s="93"/>
      <c r="G302" s="94"/>
      <c r="H302" s="94"/>
      <c r="I302" s="94">
        <v>0</v>
      </c>
      <c r="J302" s="94">
        <v>171</v>
      </c>
      <c r="K302" s="95">
        <v>20.68</v>
      </c>
      <c r="L302" s="95">
        <v>0</v>
      </c>
      <c r="M302" s="95">
        <v>9.4499999999999993</v>
      </c>
      <c r="N302" s="242">
        <v>30.13</v>
      </c>
    </row>
    <row r="303" spans="1:14">
      <c r="A303" s="92"/>
      <c r="B303" s="92"/>
      <c r="C303" s="92"/>
      <c r="D303" s="96" t="s">
        <v>717</v>
      </c>
      <c r="E303" s="96" t="s">
        <v>489</v>
      </c>
      <c r="F303" s="97">
        <v>-53293.201999999997</v>
      </c>
      <c r="G303" s="98">
        <v>1329868.4680000001</v>
      </c>
      <c r="H303" s="98">
        <v>517396.84399999998</v>
      </c>
      <c r="I303" s="98">
        <v>1847265.3120000002</v>
      </c>
      <c r="J303" s="98">
        <v>665</v>
      </c>
      <c r="K303" s="99">
        <v>73.63</v>
      </c>
      <c r="L303" s="99">
        <v>14.31</v>
      </c>
      <c r="M303" s="99">
        <v>49.79</v>
      </c>
      <c r="N303" s="243">
        <v>137.72999999999999</v>
      </c>
    </row>
    <row r="304" spans="1:14">
      <c r="A304" s="92"/>
      <c r="B304" s="92"/>
      <c r="C304" s="92"/>
      <c r="D304" s="92" t="s">
        <v>718</v>
      </c>
      <c r="E304" s="92" t="s">
        <v>489</v>
      </c>
      <c r="F304" s="93">
        <v>-52179.216</v>
      </c>
      <c r="G304" s="94">
        <v>1021650.248</v>
      </c>
      <c r="H304" s="94">
        <v>404329.087</v>
      </c>
      <c r="I304" s="94">
        <v>1425979.335</v>
      </c>
      <c r="J304" s="94">
        <v>573</v>
      </c>
      <c r="K304" s="95">
        <v>53.58</v>
      </c>
      <c r="L304" s="95">
        <v>9.7799999999999994</v>
      </c>
      <c r="M304" s="95">
        <v>34.520000000000003</v>
      </c>
      <c r="N304" s="242">
        <v>97.88</v>
      </c>
    </row>
    <row r="305" spans="1:14">
      <c r="A305" s="92"/>
      <c r="B305" s="92"/>
      <c r="C305" s="147" t="s">
        <v>1116</v>
      </c>
      <c r="D305" s="147"/>
      <c r="E305" s="147"/>
      <c r="F305" s="148">
        <v>-115139.985</v>
      </c>
      <c r="G305" s="149">
        <v>2811861.6630000002</v>
      </c>
      <c r="H305" s="149">
        <v>1158646.8160000001</v>
      </c>
      <c r="I305" s="149">
        <v>3970508.4790000003</v>
      </c>
      <c r="J305" s="149">
        <v>1533</v>
      </c>
      <c r="K305" s="150">
        <v>169.88</v>
      </c>
      <c r="L305" s="150">
        <v>32.31</v>
      </c>
      <c r="M305" s="150">
        <v>110.99000000000001</v>
      </c>
      <c r="N305" s="244">
        <v>313.18</v>
      </c>
    </row>
    <row r="306" spans="1:14">
      <c r="A306" s="92"/>
      <c r="B306" s="92"/>
      <c r="C306" s="88"/>
      <c r="D306" s="88"/>
      <c r="E306" s="88"/>
      <c r="F306" s="89"/>
      <c r="G306" s="90"/>
      <c r="H306" s="90"/>
      <c r="I306" s="90"/>
      <c r="J306" s="90"/>
      <c r="K306" s="91"/>
      <c r="L306" s="91"/>
      <c r="M306" s="91"/>
      <c r="N306" s="241"/>
    </row>
    <row r="307" spans="1:14">
      <c r="A307" s="92"/>
      <c r="B307" s="92" t="s">
        <v>720</v>
      </c>
      <c r="C307" s="146" t="s">
        <v>197</v>
      </c>
      <c r="D307" s="146"/>
      <c r="E307" s="146"/>
      <c r="F307" s="93"/>
      <c r="G307" s="94"/>
      <c r="H307" s="94"/>
      <c r="I307" s="94"/>
      <c r="J307" s="94"/>
      <c r="K307" s="95"/>
      <c r="L307" s="95"/>
      <c r="M307" s="95"/>
      <c r="N307" s="242"/>
    </row>
    <row r="308" spans="1:14">
      <c r="A308" s="92"/>
      <c r="B308" s="92"/>
      <c r="C308" s="92"/>
      <c r="D308" s="96" t="s">
        <v>721</v>
      </c>
      <c r="E308" s="96" t="s">
        <v>489</v>
      </c>
      <c r="F308" s="97">
        <v>-5971.0630000000001</v>
      </c>
      <c r="G308" s="98">
        <v>481170.83</v>
      </c>
      <c r="H308" s="98">
        <v>124394.49</v>
      </c>
      <c r="I308" s="98">
        <v>605565.32000000007</v>
      </c>
      <c r="J308" s="98">
        <v>240</v>
      </c>
      <c r="K308" s="99">
        <v>24.71</v>
      </c>
      <c r="L308" s="99">
        <v>11.82</v>
      </c>
      <c r="M308" s="99">
        <v>19.28</v>
      </c>
      <c r="N308" s="243">
        <v>55.81</v>
      </c>
    </row>
    <row r="309" spans="1:14">
      <c r="A309" s="92"/>
      <c r="B309" s="92"/>
      <c r="C309" s="92"/>
      <c r="D309" s="92" t="s">
        <v>722</v>
      </c>
      <c r="E309" s="92" t="s">
        <v>489</v>
      </c>
      <c r="F309" s="93">
        <v>-127.08</v>
      </c>
      <c r="G309" s="94">
        <v>22775.157999999999</v>
      </c>
      <c r="H309" s="94">
        <v>12915.127</v>
      </c>
      <c r="I309" s="94">
        <v>35690.285000000003</v>
      </c>
      <c r="J309" s="94">
        <v>3</v>
      </c>
      <c r="K309" s="95">
        <v>1</v>
      </c>
      <c r="L309" s="95">
        <v>0.5</v>
      </c>
      <c r="M309" s="95">
        <v>1.1000000000000001</v>
      </c>
      <c r="N309" s="242">
        <v>2.6</v>
      </c>
    </row>
    <row r="310" spans="1:14">
      <c r="A310" s="92"/>
      <c r="B310" s="92"/>
      <c r="C310" s="147" t="s">
        <v>1117</v>
      </c>
      <c r="D310" s="147"/>
      <c r="E310" s="147"/>
      <c r="F310" s="148">
        <v>-6098.143</v>
      </c>
      <c r="G310" s="149">
        <v>503945.98800000001</v>
      </c>
      <c r="H310" s="149">
        <v>137309.617</v>
      </c>
      <c r="I310" s="149">
        <v>641255.60499999998</v>
      </c>
      <c r="J310" s="149">
        <v>243</v>
      </c>
      <c r="K310" s="150">
        <v>25.71</v>
      </c>
      <c r="L310" s="150">
        <v>12.32</v>
      </c>
      <c r="M310" s="150">
        <v>20.380000000000003</v>
      </c>
      <c r="N310" s="244">
        <v>58.410000000000004</v>
      </c>
    </row>
    <row r="311" spans="1:14">
      <c r="A311" s="92"/>
      <c r="B311" s="92"/>
      <c r="C311" s="88"/>
      <c r="D311" s="88"/>
      <c r="E311" s="88"/>
      <c r="F311" s="89"/>
      <c r="G311" s="90"/>
      <c r="H311" s="90"/>
      <c r="I311" s="90"/>
      <c r="J311" s="90"/>
      <c r="K311" s="91"/>
      <c r="L311" s="91"/>
      <c r="M311" s="91"/>
      <c r="N311" s="241"/>
    </row>
    <row r="312" spans="1:14">
      <c r="A312" s="92"/>
      <c r="B312" s="92" t="s">
        <v>724</v>
      </c>
      <c r="C312" s="146" t="s">
        <v>212</v>
      </c>
      <c r="D312" s="146"/>
      <c r="E312" s="146"/>
      <c r="F312" s="93"/>
      <c r="G312" s="94"/>
      <c r="H312" s="94"/>
      <c r="I312" s="94"/>
      <c r="J312" s="94"/>
      <c r="K312" s="95"/>
      <c r="L312" s="95"/>
      <c r="M312" s="95"/>
      <c r="N312" s="242"/>
    </row>
    <row r="313" spans="1:14">
      <c r="A313" s="92"/>
      <c r="B313" s="92"/>
      <c r="C313" s="92"/>
      <c r="D313" s="96" t="s">
        <v>725</v>
      </c>
      <c r="E313" s="96" t="s">
        <v>489</v>
      </c>
      <c r="F313" s="97">
        <v>-9006.0650000000005</v>
      </c>
      <c r="G313" s="98">
        <v>153567.82399999999</v>
      </c>
      <c r="H313" s="98">
        <v>57220.56</v>
      </c>
      <c r="I313" s="98">
        <v>210788.38399999999</v>
      </c>
      <c r="J313" s="98">
        <v>49</v>
      </c>
      <c r="K313" s="99">
        <v>8.06</v>
      </c>
      <c r="L313" s="99">
        <v>1.1599999999999999</v>
      </c>
      <c r="M313" s="99">
        <v>4.62</v>
      </c>
      <c r="N313" s="243">
        <v>13.84</v>
      </c>
    </row>
    <row r="314" spans="1:14">
      <c r="A314" s="92"/>
      <c r="B314" s="92"/>
      <c r="C314" s="147" t="s">
        <v>1118</v>
      </c>
      <c r="D314" s="147"/>
      <c r="E314" s="147"/>
      <c r="F314" s="148">
        <v>-9006.0650000000005</v>
      </c>
      <c r="G314" s="149">
        <v>153567.82399999999</v>
      </c>
      <c r="H314" s="149">
        <v>57220.56</v>
      </c>
      <c r="I314" s="149">
        <v>210788.38399999999</v>
      </c>
      <c r="J314" s="149">
        <v>49</v>
      </c>
      <c r="K314" s="150">
        <v>8.06</v>
      </c>
      <c r="L314" s="150">
        <v>1.1599999999999999</v>
      </c>
      <c r="M314" s="150">
        <v>4.62</v>
      </c>
      <c r="N314" s="244">
        <v>13.84</v>
      </c>
    </row>
    <row r="315" spans="1:14">
      <c r="A315" s="92"/>
      <c r="B315" s="92"/>
      <c r="C315" s="88"/>
      <c r="D315" s="88"/>
      <c r="E315" s="88"/>
      <c r="F315" s="89"/>
      <c r="G315" s="90"/>
      <c r="H315" s="90"/>
      <c r="I315" s="90"/>
      <c r="J315" s="90"/>
      <c r="K315" s="91"/>
      <c r="L315" s="91"/>
      <c r="M315" s="91"/>
      <c r="N315" s="241"/>
    </row>
    <row r="316" spans="1:14">
      <c r="A316" s="92"/>
      <c r="B316" s="92" t="s">
        <v>727</v>
      </c>
      <c r="C316" s="146" t="s">
        <v>217</v>
      </c>
      <c r="D316" s="146"/>
      <c r="E316" s="146"/>
      <c r="F316" s="93"/>
      <c r="G316" s="94"/>
      <c r="H316" s="94"/>
      <c r="I316" s="94"/>
      <c r="J316" s="94"/>
      <c r="K316" s="95"/>
      <c r="L316" s="95"/>
      <c r="M316" s="95"/>
      <c r="N316" s="242"/>
    </row>
    <row r="317" spans="1:14">
      <c r="A317" s="92"/>
      <c r="B317" s="92"/>
      <c r="C317" s="92"/>
      <c r="D317" s="96" t="s">
        <v>728</v>
      </c>
      <c r="E317" s="96" t="s">
        <v>489</v>
      </c>
      <c r="F317" s="97">
        <v>-55006.260999999999</v>
      </c>
      <c r="G317" s="98">
        <v>158014.55799999999</v>
      </c>
      <c r="H317" s="98">
        <v>133795.01500000001</v>
      </c>
      <c r="I317" s="98">
        <v>291809.57299999997</v>
      </c>
      <c r="J317" s="98">
        <v>46</v>
      </c>
      <c r="K317" s="99">
        <v>5.73</v>
      </c>
      <c r="L317" s="99">
        <v>2.8</v>
      </c>
      <c r="M317" s="99">
        <v>3.05</v>
      </c>
      <c r="N317" s="243">
        <v>11.580000000000002</v>
      </c>
    </row>
    <row r="318" spans="1:14">
      <c r="A318" s="92"/>
      <c r="B318" s="92"/>
      <c r="C318" s="147" t="s">
        <v>1119</v>
      </c>
      <c r="D318" s="147"/>
      <c r="E318" s="147"/>
      <c r="F318" s="148">
        <v>-55006.260999999999</v>
      </c>
      <c r="G318" s="149">
        <v>158014.55799999999</v>
      </c>
      <c r="H318" s="149">
        <v>133795.01500000001</v>
      </c>
      <c r="I318" s="149">
        <v>291809.57299999997</v>
      </c>
      <c r="J318" s="149">
        <v>46</v>
      </c>
      <c r="K318" s="150">
        <v>5.73</v>
      </c>
      <c r="L318" s="150">
        <v>2.8</v>
      </c>
      <c r="M318" s="150">
        <v>3.05</v>
      </c>
      <c r="N318" s="244">
        <v>11.580000000000002</v>
      </c>
    </row>
    <row r="319" spans="1:14">
      <c r="A319" s="92"/>
      <c r="B319" s="92"/>
      <c r="C319" s="88"/>
      <c r="D319" s="88"/>
      <c r="E319" s="88"/>
      <c r="F319" s="89"/>
      <c r="G319" s="90"/>
      <c r="H319" s="90"/>
      <c r="I319" s="90"/>
      <c r="J319" s="90"/>
      <c r="K319" s="91"/>
      <c r="L319" s="91"/>
      <c r="M319" s="91"/>
      <c r="N319" s="241"/>
    </row>
    <row r="320" spans="1:14">
      <c r="A320" s="92"/>
      <c r="B320" s="92" t="s">
        <v>730</v>
      </c>
      <c r="C320" s="146" t="s">
        <v>200</v>
      </c>
      <c r="D320" s="146"/>
      <c r="E320" s="146"/>
      <c r="F320" s="93"/>
      <c r="G320" s="94"/>
      <c r="H320" s="94"/>
      <c r="I320" s="94"/>
      <c r="J320" s="94"/>
      <c r="K320" s="95"/>
      <c r="L320" s="95"/>
      <c r="M320" s="95"/>
      <c r="N320" s="242"/>
    </row>
    <row r="321" spans="1:14">
      <c r="A321" s="92"/>
      <c r="B321" s="92"/>
      <c r="C321" s="92"/>
      <c r="D321" s="96" t="s">
        <v>731</v>
      </c>
      <c r="E321" s="96" t="s">
        <v>489</v>
      </c>
      <c r="F321" s="97">
        <v>-33553.036999999997</v>
      </c>
      <c r="G321" s="98">
        <v>463243.70500000002</v>
      </c>
      <c r="H321" s="98">
        <v>230933.299</v>
      </c>
      <c r="I321" s="98">
        <v>694177.00399999996</v>
      </c>
      <c r="J321" s="98">
        <v>220</v>
      </c>
      <c r="K321" s="99">
        <v>23.27</v>
      </c>
      <c r="L321" s="99">
        <v>1.71</v>
      </c>
      <c r="M321" s="99">
        <v>16.53</v>
      </c>
      <c r="N321" s="243">
        <v>41.510000000000005</v>
      </c>
    </row>
    <row r="322" spans="1:14">
      <c r="A322" s="92"/>
      <c r="B322" s="92"/>
      <c r="C322" s="147" t="s">
        <v>1120</v>
      </c>
      <c r="D322" s="147"/>
      <c r="E322" s="147"/>
      <c r="F322" s="148">
        <v>-33553.036999999997</v>
      </c>
      <c r="G322" s="149">
        <v>463243.70500000002</v>
      </c>
      <c r="H322" s="149">
        <v>230933.299</v>
      </c>
      <c r="I322" s="149">
        <v>694177.00399999996</v>
      </c>
      <c r="J322" s="149">
        <v>220</v>
      </c>
      <c r="K322" s="150">
        <v>23.27</v>
      </c>
      <c r="L322" s="150">
        <v>1.71</v>
      </c>
      <c r="M322" s="150">
        <v>16.53</v>
      </c>
      <c r="N322" s="244">
        <v>41.510000000000005</v>
      </c>
    </row>
    <row r="323" spans="1:14">
      <c r="A323" s="92"/>
      <c r="B323" s="92"/>
      <c r="C323" s="88"/>
      <c r="D323" s="88"/>
      <c r="E323" s="88"/>
      <c r="F323" s="89"/>
      <c r="G323" s="90"/>
      <c r="H323" s="90"/>
      <c r="I323" s="90"/>
      <c r="J323" s="90"/>
      <c r="K323" s="91"/>
      <c r="L323" s="91"/>
      <c r="M323" s="91"/>
      <c r="N323" s="241"/>
    </row>
    <row r="324" spans="1:14">
      <c r="A324" s="92"/>
      <c r="B324" s="92" t="s">
        <v>733</v>
      </c>
      <c r="C324" s="146" t="s">
        <v>202</v>
      </c>
      <c r="D324" s="146"/>
      <c r="E324" s="146"/>
      <c r="F324" s="93"/>
      <c r="G324" s="94"/>
      <c r="H324" s="94"/>
      <c r="I324" s="94"/>
      <c r="J324" s="94"/>
      <c r="K324" s="95"/>
      <c r="L324" s="95"/>
      <c r="M324" s="95"/>
      <c r="N324" s="242"/>
    </row>
    <row r="325" spans="1:14">
      <c r="A325" s="92"/>
      <c r="B325" s="92"/>
      <c r="C325" s="92"/>
      <c r="D325" s="96" t="s">
        <v>734</v>
      </c>
      <c r="E325" s="96" t="s">
        <v>489</v>
      </c>
      <c r="F325" s="97">
        <v>-32114.342000000001</v>
      </c>
      <c r="G325" s="98">
        <v>297529.66899999999</v>
      </c>
      <c r="H325" s="98">
        <v>114164.087</v>
      </c>
      <c r="I325" s="98">
        <v>411693.75599999999</v>
      </c>
      <c r="J325" s="98">
        <v>137</v>
      </c>
      <c r="K325" s="99">
        <v>24</v>
      </c>
      <c r="L325" s="99">
        <v>0</v>
      </c>
      <c r="M325" s="99">
        <v>12.74</v>
      </c>
      <c r="N325" s="243">
        <v>36.74</v>
      </c>
    </row>
    <row r="326" spans="1:14">
      <c r="A326" s="92"/>
      <c r="B326" s="92"/>
      <c r="C326" s="92"/>
      <c r="D326" s="92" t="s">
        <v>735</v>
      </c>
      <c r="E326" s="92"/>
      <c r="F326" s="93">
        <v>-23754.913</v>
      </c>
      <c r="G326" s="94">
        <v>178139.37700000001</v>
      </c>
      <c r="H326" s="94">
        <v>129198.01300000001</v>
      </c>
      <c r="I326" s="94">
        <v>307337.39</v>
      </c>
      <c r="J326" s="94">
        <v>93</v>
      </c>
      <c r="K326" s="95">
        <v>10.72</v>
      </c>
      <c r="L326" s="95">
        <v>5.44</v>
      </c>
      <c r="M326" s="95">
        <v>7.5</v>
      </c>
      <c r="N326" s="242">
        <v>23.66</v>
      </c>
    </row>
    <row r="327" spans="1:14">
      <c r="A327" s="92"/>
      <c r="B327" s="92"/>
      <c r="C327" s="147" t="s">
        <v>1121</v>
      </c>
      <c r="D327" s="147"/>
      <c r="E327" s="147"/>
      <c r="F327" s="148">
        <v>-55869.255000000005</v>
      </c>
      <c r="G327" s="149">
        <v>475669.04599999997</v>
      </c>
      <c r="H327" s="149">
        <v>243362.1</v>
      </c>
      <c r="I327" s="149">
        <v>719031.14599999995</v>
      </c>
      <c r="J327" s="149">
        <v>230</v>
      </c>
      <c r="K327" s="150">
        <v>34.72</v>
      </c>
      <c r="L327" s="150">
        <v>5.44</v>
      </c>
      <c r="M327" s="150">
        <v>20.240000000000002</v>
      </c>
      <c r="N327" s="244">
        <v>60.4</v>
      </c>
    </row>
    <row r="328" spans="1:14">
      <c r="A328" s="92"/>
      <c r="B328" s="92"/>
      <c r="C328" s="88"/>
      <c r="D328" s="88"/>
      <c r="E328" s="88"/>
      <c r="F328" s="89"/>
      <c r="G328" s="90"/>
      <c r="H328" s="90"/>
      <c r="I328" s="90"/>
      <c r="J328" s="90"/>
      <c r="K328" s="91"/>
      <c r="L328" s="91"/>
      <c r="M328" s="91"/>
      <c r="N328" s="241"/>
    </row>
    <row r="329" spans="1:14">
      <c r="A329" s="92"/>
      <c r="B329" s="92" t="s">
        <v>737</v>
      </c>
      <c r="C329" s="146" t="s">
        <v>211</v>
      </c>
      <c r="D329" s="146"/>
      <c r="E329" s="146"/>
      <c r="F329" s="93"/>
      <c r="G329" s="94"/>
      <c r="H329" s="94"/>
      <c r="I329" s="94"/>
      <c r="J329" s="94"/>
      <c r="K329" s="95"/>
      <c r="L329" s="95"/>
      <c r="M329" s="95"/>
      <c r="N329" s="242"/>
    </row>
    <row r="330" spans="1:14">
      <c r="A330" s="92"/>
      <c r="B330" s="92"/>
      <c r="C330" s="92"/>
      <c r="D330" s="96" t="s">
        <v>738</v>
      </c>
      <c r="E330" s="96" t="s">
        <v>489</v>
      </c>
      <c r="F330" s="97">
        <v>-81213.210000000006</v>
      </c>
      <c r="G330" s="98">
        <v>227128.40900000001</v>
      </c>
      <c r="H330" s="98">
        <v>98517.082999999999</v>
      </c>
      <c r="I330" s="98">
        <v>325645.49200000003</v>
      </c>
      <c r="J330" s="98">
        <v>106</v>
      </c>
      <c r="K330" s="99">
        <v>12.52</v>
      </c>
      <c r="L330" s="99">
        <v>0.92</v>
      </c>
      <c r="M330" s="99">
        <v>8.6300000000000008</v>
      </c>
      <c r="N330" s="243">
        <v>22.07</v>
      </c>
    </row>
    <row r="331" spans="1:14">
      <c r="A331" s="92"/>
      <c r="B331" s="92"/>
      <c r="C331" s="147" t="s">
        <v>1122</v>
      </c>
      <c r="D331" s="147"/>
      <c r="E331" s="147"/>
      <c r="F331" s="148">
        <v>-81213.210000000006</v>
      </c>
      <c r="G331" s="149">
        <v>227128.40900000001</v>
      </c>
      <c r="H331" s="149">
        <v>98517.082999999999</v>
      </c>
      <c r="I331" s="149">
        <v>325645.49200000003</v>
      </c>
      <c r="J331" s="149">
        <v>106</v>
      </c>
      <c r="K331" s="150">
        <v>12.52</v>
      </c>
      <c r="L331" s="150">
        <v>0.92</v>
      </c>
      <c r="M331" s="150">
        <v>8.6300000000000008</v>
      </c>
      <c r="N331" s="244">
        <v>22.07</v>
      </c>
    </row>
    <row r="332" spans="1:14">
      <c r="A332" s="92"/>
      <c r="B332" s="92"/>
      <c r="C332" s="88"/>
      <c r="D332" s="88"/>
      <c r="E332" s="88"/>
      <c r="F332" s="89"/>
      <c r="G332" s="90"/>
      <c r="H332" s="90"/>
      <c r="I332" s="90"/>
      <c r="J332" s="90"/>
      <c r="K332" s="91"/>
      <c r="L332" s="91"/>
      <c r="M332" s="91"/>
      <c r="N332" s="241"/>
    </row>
    <row r="333" spans="1:14">
      <c r="A333" s="92"/>
      <c r="B333" s="92" t="s">
        <v>740</v>
      </c>
      <c r="C333" s="146" t="s">
        <v>196</v>
      </c>
      <c r="D333" s="146"/>
      <c r="E333" s="146"/>
      <c r="F333" s="93"/>
      <c r="G333" s="94"/>
      <c r="H333" s="94"/>
      <c r="I333" s="94"/>
      <c r="J333" s="94"/>
      <c r="K333" s="95"/>
      <c r="L333" s="95"/>
      <c r="M333" s="95"/>
      <c r="N333" s="242"/>
    </row>
    <row r="334" spans="1:14">
      <c r="A334" s="92"/>
      <c r="B334" s="92"/>
      <c r="C334" s="92"/>
      <c r="D334" s="96" t="s">
        <v>741</v>
      </c>
      <c r="E334" s="96" t="s">
        <v>489</v>
      </c>
      <c r="F334" s="97">
        <v>-141312.91500000001</v>
      </c>
      <c r="G334" s="98">
        <v>673043.49899999995</v>
      </c>
      <c r="H334" s="98">
        <v>243782.16</v>
      </c>
      <c r="I334" s="98">
        <v>916825.65899999999</v>
      </c>
      <c r="J334" s="98">
        <v>446</v>
      </c>
      <c r="K334" s="99">
        <v>41.69</v>
      </c>
      <c r="L334" s="99">
        <v>7.37</v>
      </c>
      <c r="M334" s="99">
        <v>18.510000000000002</v>
      </c>
      <c r="N334" s="243">
        <v>67.569999999999993</v>
      </c>
    </row>
    <row r="335" spans="1:14">
      <c r="A335" s="92"/>
      <c r="B335" s="92"/>
      <c r="C335" s="147" t="s">
        <v>1123</v>
      </c>
      <c r="D335" s="147"/>
      <c r="E335" s="147"/>
      <c r="F335" s="148">
        <v>-141312.91500000001</v>
      </c>
      <c r="G335" s="149">
        <v>673043.49899999995</v>
      </c>
      <c r="H335" s="149">
        <v>243782.16</v>
      </c>
      <c r="I335" s="149">
        <v>916825.65899999999</v>
      </c>
      <c r="J335" s="149">
        <v>446</v>
      </c>
      <c r="K335" s="150">
        <v>41.69</v>
      </c>
      <c r="L335" s="150">
        <v>7.37</v>
      </c>
      <c r="M335" s="150">
        <v>18.510000000000002</v>
      </c>
      <c r="N335" s="244">
        <v>67.569999999999993</v>
      </c>
    </row>
    <row r="336" spans="1:14">
      <c r="A336" s="92"/>
      <c r="B336" s="92"/>
      <c r="C336" s="88"/>
      <c r="D336" s="88"/>
      <c r="E336" s="88"/>
      <c r="F336" s="89"/>
      <c r="G336" s="90"/>
      <c r="H336" s="90"/>
      <c r="I336" s="90"/>
      <c r="J336" s="90"/>
      <c r="K336" s="91"/>
      <c r="L336" s="91"/>
      <c r="M336" s="91"/>
      <c r="N336" s="241"/>
    </row>
    <row r="337" spans="1:14">
      <c r="A337" s="92"/>
      <c r="B337" s="92" t="s">
        <v>743</v>
      </c>
      <c r="C337" s="146" t="s">
        <v>198</v>
      </c>
      <c r="D337" s="146"/>
      <c r="E337" s="146"/>
      <c r="F337" s="93"/>
      <c r="G337" s="94"/>
      <c r="H337" s="94"/>
      <c r="I337" s="94"/>
      <c r="J337" s="94"/>
      <c r="K337" s="95"/>
      <c r="L337" s="95"/>
      <c r="M337" s="95"/>
      <c r="N337" s="242"/>
    </row>
    <row r="338" spans="1:14">
      <c r="A338" s="92"/>
      <c r="B338" s="92"/>
      <c r="C338" s="92"/>
      <c r="D338" s="96" t="s">
        <v>744</v>
      </c>
      <c r="E338" s="96" t="s">
        <v>489</v>
      </c>
      <c r="F338" s="97">
        <v>-30890.233</v>
      </c>
      <c r="G338" s="98">
        <v>497758.35200000001</v>
      </c>
      <c r="H338" s="98">
        <v>168750.88399999999</v>
      </c>
      <c r="I338" s="98">
        <v>666509.23600000003</v>
      </c>
      <c r="J338" s="98">
        <v>243</v>
      </c>
      <c r="K338" s="99">
        <v>30.38</v>
      </c>
      <c r="L338" s="99">
        <v>4.26</v>
      </c>
      <c r="M338" s="99">
        <v>17.739999999999998</v>
      </c>
      <c r="N338" s="243">
        <v>52.379999999999995</v>
      </c>
    </row>
    <row r="339" spans="1:14">
      <c r="A339" s="92"/>
      <c r="B339" s="92"/>
      <c r="C339" s="147" t="s">
        <v>1124</v>
      </c>
      <c r="D339" s="147"/>
      <c r="E339" s="147"/>
      <c r="F339" s="148">
        <v>-30890.233</v>
      </c>
      <c r="G339" s="149">
        <v>497758.35200000001</v>
      </c>
      <c r="H339" s="149">
        <v>168750.88399999999</v>
      </c>
      <c r="I339" s="149">
        <v>666509.23600000003</v>
      </c>
      <c r="J339" s="149">
        <v>243</v>
      </c>
      <c r="K339" s="150">
        <v>30.38</v>
      </c>
      <c r="L339" s="150">
        <v>4.26</v>
      </c>
      <c r="M339" s="150">
        <v>17.739999999999998</v>
      </c>
      <c r="N339" s="244">
        <v>52.379999999999995</v>
      </c>
    </row>
    <row r="340" spans="1:14">
      <c r="A340" s="92"/>
      <c r="B340" s="92"/>
      <c r="C340" s="88"/>
      <c r="D340" s="88"/>
      <c r="E340" s="88"/>
      <c r="F340" s="89"/>
      <c r="G340" s="90"/>
      <c r="H340" s="90"/>
      <c r="I340" s="90"/>
      <c r="J340" s="90"/>
      <c r="K340" s="91"/>
      <c r="L340" s="91"/>
      <c r="M340" s="91"/>
      <c r="N340" s="241"/>
    </row>
    <row r="341" spans="1:14">
      <c r="A341" s="92"/>
      <c r="B341" s="92" t="s">
        <v>746</v>
      </c>
      <c r="C341" s="146" t="s">
        <v>220</v>
      </c>
      <c r="D341" s="146"/>
      <c r="E341" s="146"/>
      <c r="F341" s="93"/>
      <c r="G341" s="94"/>
      <c r="H341" s="94"/>
      <c r="I341" s="94"/>
      <c r="J341" s="94"/>
      <c r="K341" s="95"/>
      <c r="L341" s="95"/>
      <c r="M341" s="95"/>
      <c r="N341" s="242"/>
    </row>
    <row r="342" spans="1:14">
      <c r="A342" s="92"/>
      <c r="B342" s="92"/>
      <c r="C342" s="92"/>
      <c r="D342" s="96" t="s">
        <v>747</v>
      </c>
      <c r="E342" s="96" t="s">
        <v>489</v>
      </c>
      <c r="F342" s="97">
        <v>-9723.52</v>
      </c>
      <c r="G342" s="98">
        <v>165854.424</v>
      </c>
      <c r="H342" s="98">
        <v>130077.095</v>
      </c>
      <c r="I342" s="98">
        <v>295931.51899999997</v>
      </c>
      <c r="J342" s="98">
        <v>50</v>
      </c>
      <c r="K342" s="99">
        <v>7.3</v>
      </c>
      <c r="L342" s="99">
        <v>3</v>
      </c>
      <c r="M342" s="99">
        <v>7.56</v>
      </c>
      <c r="N342" s="243">
        <v>17.86</v>
      </c>
    </row>
    <row r="343" spans="1:14">
      <c r="A343" s="92"/>
      <c r="B343" s="92"/>
      <c r="C343" s="147" t="s">
        <v>1125</v>
      </c>
      <c r="D343" s="147"/>
      <c r="E343" s="147"/>
      <c r="F343" s="148">
        <v>-9723.52</v>
      </c>
      <c r="G343" s="149">
        <v>165854.424</v>
      </c>
      <c r="H343" s="149">
        <v>130077.095</v>
      </c>
      <c r="I343" s="149">
        <v>295931.51899999997</v>
      </c>
      <c r="J343" s="149">
        <v>50</v>
      </c>
      <c r="K343" s="150">
        <v>7.3</v>
      </c>
      <c r="L343" s="150">
        <v>3</v>
      </c>
      <c r="M343" s="150">
        <v>7.56</v>
      </c>
      <c r="N343" s="244">
        <v>17.86</v>
      </c>
    </row>
    <row r="344" spans="1:14">
      <c r="A344" s="92"/>
      <c r="B344" s="92"/>
      <c r="C344" s="88"/>
      <c r="D344" s="88"/>
      <c r="E344" s="88"/>
      <c r="F344" s="89"/>
      <c r="G344" s="90"/>
      <c r="H344" s="90"/>
      <c r="I344" s="90"/>
      <c r="J344" s="90"/>
      <c r="K344" s="91"/>
      <c r="L344" s="91"/>
      <c r="M344" s="91"/>
      <c r="N344" s="241"/>
    </row>
    <row r="345" spans="1:14">
      <c r="A345" s="92"/>
      <c r="B345" s="92" t="s">
        <v>749</v>
      </c>
      <c r="C345" s="146" t="s">
        <v>219</v>
      </c>
      <c r="D345" s="146"/>
      <c r="E345" s="146"/>
      <c r="F345" s="93"/>
      <c r="G345" s="94"/>
      <c r="H345" s="94"/>
      <c r="I345" s="94"/>
      <c r="J345" s="94"/>
      <c r="K345" s="95"/>
      <c r="L345" s="95"/>
      <c r="M345" s="95"/>
      <c r="N345" s="242"/>
    </row>
    <row r="346" spans="1:14">
      <c r="A346" s="92"/>
      <c r="B346" s="92"/>
      <c r="C346" s="92"/>
      <c r="D346" s="96" t="s">
        <v>750</v>
      </c>
      <c r="E346" s="96" t="s">
        <v>492</v>
      </c>
      <c r="F346" s="97">
        <v>-6497.21</v>
      </c>
      <c r="G346" s="98">
        <v>123494.48699999999</v>
      </c>
      <c r="H346" s="98">
        <v>138602.26999999999</v>
      </c>
      <c r="I346" s="98">
        <v>262096.75699999998</v>
      </c>
      <c r="J346" s="98">
        <v>41</v>
      </c>
      <c r="K346" s="99">
        <v>6.15</v>
      </c>
      <c r="L346" s="99">
        <v>1.73</v>
      </c>
      <c r="M346" s="99">
        <v>3.74</v>
      </c>
      <c r="N346" s="243">
        <v>11.620000000000001</v>
      </c>
    </row>
    <row r="347" spans="1:14">
      <c r="A347" s="92"/>
      <c r="B347" s="92"/>
      <c r="C347" s="147" t="s">
        <v>1127</v>
      </c>
      <c r="D347" s="147"/>
      <c r="E347" s="147"/>
      <c r="F347" s="148">
        <v>-6497.21</v>
      </c>
      <c r="G347" s="149">
        <v>123494.48699999999</v>
      </c>
      <c r="H347" s="149">
        <v>138602.26999999999</v>
      </c>
      <c r="I347" s="149">
        <v>262096.75699999998</v>
      </c>
      <c r="J347" s="149">
        <v>41</v>
      </c>
      <c r="K347" s="150">
        <v>6.15</v>
      </c>
      <c r="L347" s="150">
        <v>1.73</v>
      </c>
      <c r="M347" s="150">
        <v>3.74</v>
      </c>
      <c r="N347" s="244">
        <v>11.620000000000001</v>
      </c>
    </row>
    <row r="348" spans="1:14">
      <c r="A348" s="92"/>
      <c r="B348" s="92"/>
      <c r="C348" s="88"/>
      <c r="D348" s="88"/>
      <c r="E348" s="88"/>
      <c r="F348" s="89"/>
      <c r="G348" s="90"/>
      <c r="H348" s="90"/>
      <c r="I348" s="90"/>
      <c r="J348" s="90"/>
      <c r="K348" s="91"/>
      <c r="L348" s="91"/>
      <c r="M348" s="91"/>
      <c r="N348" s="241"/>
    </row>
    <row r="349" spans="1:14">
      <c r="A349" s="92"/>
      <c r="B349" s="92" t="s">
        <v>752</v>
      </c>
      <c r="C349" s="146" t="s">
        <v>206</v>
      </c>
      <c r="D349" s="146"/>
      <c r="E349" s="146"/>
      <c r="F349" s="93"/>
      <c r="G349" s="94"/>
      <c r="H349" s="94"/>
      <c r="I349" s="94"/>
      <c r="J349" s="94"/>
      <c r="K349" s="95"/>
      <c r="L349" s="95"/>
      <c r="M349" s="95"/>
      <c r="N349" s="242"/>
    </row>
    <row r="350" spans="1:14">
      <c r="A350" s="92"/>
      <c r="B350" s="92"/>
      <c r="C350" s="92"/>
      <c r="D350" s="96" t="s">
        <v>753</v>
      </c>
      <c r="E350" s="96" t="s">
        <v>489</v>
      </c>
      <c r="F350" s="97">
        <v>-15763.311</v>
      </c>
      <c r="G350" s="98">
        <v>129809.52099999999</v>
      </c>
      <c r="H350" s="98">
        <v>92205.240999999995</v>
      </c>
      <c r="I350" s="98">
        <v>222014.76199999999</v>
      </c>
      <c r="J350" s="98">
        <v>57</v>
      </c>
      <c r="K350" s="99">
        <v>8.43</v>
      </c>
      <c r="L350" s="99">
        <v>2.46</v>
      </c>
      <c r="M350" s="99">
        <v>0</v>
      </c>
      <c r="N350" s="243">
        <v>10.89</v>
      </c>
    </row>
    <row r="351" spans="1:14">
      <c r="A351" s="92"/>
      <c r="B351" s="92"/>
      <c r="C351" s="92"/>
      <c r="D351" s="92" t="s">
        <v>754</v>
      </c>
      <c r="E351" s="92" t="s">
        <v>489</v>
      </c>
      <c r="F351" s="93">
        <v>-6183.9530000000004</v>
      </c>
      <c r="G351" s="94">
        <v>210335.85500000001</v>
      </c>
      <c r="H351" s="94">
        <v>154822.96799999999</v>
      </c>
      <c r="I351" s="94">
        <v>365158.82299999997</v>
      </c>
      <c r="J351" s="94">
        <v>99</v>
      </c>
      <c r="K351" s="95">
        <v>15.57</v>
      </c>
      <c r="L351" s="95">
        <v>0.55000000000000004</v>
      </c>
      <c r="M351" s="95">
        <v>6.3</v>
      </c>
      <c r="N351" s="242">
        <v>22.42</v>
      </c>
    </row>
    <row r="352" spans="1:14">
      <c r="A352" s="92"/>
      <c r="B352" s="92"/>
      <c r="C352" s="147" t="s">
        <v>1128</v>
      </c>
      <c r="D352" s="147"/>
      <c r="E352" s="147"/>
      <c r="F352" s="148">
        <v>-21947.263999999999</v>
      </c>
      <c r="G352" s="149">
        <v>340145.37599999999</v>
      </c>
      <c r="H352" s="149">
        <v>247028.20899999997</v>
      </c>
      <c r="I352" s="149">
        <v>587173.58499999996</v>
      </c>
      <c r="J352" s="149">
        <v>156</v>
      </c>
      <c r="K352" s="150">
        <v>24</v>
      </c>
      <c r="L352" s="150">
        <v>3.01</v>
      </c>
      <c r="M352" s="150">
        <v>6.3</v>
      </c>
      <c r="N352" s="244">
        <v>33.309999999999995</v>
      </c>
    </row>
    <row r="353" spans="1:14">
      <c r="A353" s="92"/>
      <c r="B353" s="92"/>
      <c r="C353" s="88"/>
      <c r="D353" s="88"/>
      <c r="E353" s="88"/>
      <c r="F353" s="89"/>
      <c r="G353" s="90"/>
      <c r="H353" s="90"/>
      <c r="I353" s="90"/>
      <c r="J353" s="90"/>
      <c r="K353" s="91"/>
      <c r="L353" s="91"/>
      <c r="M353" s="91"/>
      <c r="N353" s="241"/>
    </row>
    <row r="354" spans="1:14">
      <c r="A354" s="92"/>
      <c r="B354" s="92" t="s">
        <v>756</v>
      </c>
      <c r="C354" s="146" t="s">
        <v>213</v>
      </c>
      <c r="D354" s="146"/>
      <c r="E354" s="146"/>
      <c r="F354" s="93"/>
      <c r="G354" s="94"/>
      <c r="H354" s="94"/>
      <c r="I354" s="94"/>
      <c r="J354" s="94"/>
      <c r="K354" s="95"/>
      <c r="L354" s="95"/>
      <c r="M354" s="95"/>
      <c r="N354" s="242"/>
    </row>
    <row r="355" spans="1:14">
      <c r="A355" s="92"/>
      <c r="B355" s="92"/>
      <c r="C355" s="92"/>
      <c r="D355" s="96" t="s">
        <v>757</v>
      </c>
      <c r="E355" s="96" t="s">
        <v>489</v>
      </c>
      <c r="F355" s="97">
        <v>-39254.601999999999</v>
      </c>
      <c r="G355" s="98">
        <v>279707.25199999998</v>
      </c>
      <c r="H355" s="98">
        <v>129819.99400000001</v>
      </c>
      <c r="I355" s="98">
        <v>409527.24599999998</v>
      </c>
      <c r="J355" s="98">
        <v>113</v>
      </c>
      <c r="K355" s="99">
        <v>10.16</v>
      </c>
      <c r="L355" s="99">
        <v>6.95</v>
      </c>
      <c r="M355" s="99">
        <v>11.05</v>
      </c>
      <c r="N355" s="243">
        <v>28.16</v>
      </c>
    </row>
    <row r="356" spans="1:14">
      <c r="A356" s="92"/>
      <c r="B356" s="92"/>
      <c r="C356" s="147" t="s">
        <v>1129</v>
      </c>
      <c r="D356" s="147"/>
      <c r="E356" s="147"/>
      <c r="F356" s="148">
        <v>-39254.601999999999</v>
      </c>
      <c r="G356" s="149">
        <v>279707.25199999998</v>
      </c>
      <c r="H356" s="149">
        <v>129819.99400000001</v>
      </c>
      <c r="I356" s="149">
        <v>409527.24599999998</v>
      </c>
      <c r="J356" s="149">
        <v>113</v>
      </c>
      <c r="K356" s="150">
        <v>10.16</v>
      </c>
      <c r="L356" s="150">
        <v>6.95</v>
      </c>
      <c r="M356" s="150">
        <v>11.05</v>
      </c>
      <c r="N356" s="244">
        <v>28.16</v>
      </c>
    </row>
    <row r="357" spans="1:14">
      <c r="A357" s="92"/>
      <c r="B357" s="92"/>
      <c r="C357" s="88"/>
      <c r="D357" s="88"/>
      <c r="E357" s="88"/>
      <c r="F357" s="89"/>
      <c r="G357" s="90"/>
      <c r="H357" s="90"/>
      <c r="I357" s="90"/>
      <c r="J357" s="90"/>
      <c r="K357" s="91"/>
      <c r="L357" s="91"/>
      <c r="M357" s="91"/>
      <c r="N357" s="241"/>
    </row>
    <row r="358" spans="1:14">
      <c r="A358" s="147" t="s">
        <v>1130</v>
      </c>
      <c r="B358" s="147"/>
      <c r="C358" s="147"/>
      <c r="D358" s="147"/>
      <c r="E358" s="147"/>
      <c r="F358" s="148">
        <v>-658868.56599999999</v>
      </c>
      <c r="G358" s="149">
        <v>7791766.7400000002</v>
      </c>
      <c r="H358" s="149">
        <v>3461298.3080000002</v>
      </c>
      <c r="I358" s="149">
        <v>11253065.048</v>
      </c>
      <c r="J358" s="149">
        <v>4023</v>
      </c>
      <c r="K358" s="150">
        <v>451.97999999999996</v>
      </c>
      <c r="L358" s="150">
        <v>86.13</v>
      </c>
      <c r="M358" s="150">
        <v>281.26000000000005</v>
      </c>
      <c r="N358" s="244">
        <v>819.36999999999989</v>
      </c>
    </row>
    <row r="359" spans="1:14">
      <c r="A359" s="88"/>
      <c r="B359" s="88"/>
      <c r="C359" s="88"/>
      <c r="D359" s="88"/>
      <c r="E359" s="88"/>
      <c r="F359" s="89"/>
      <c r="G359" s="90"/>
      <c r="H359" s="90"/>
      <c r="I359" s="90"/>
      <c r="J359" s="90"/>
      <c r="K359" s="91"/>
      <c r="L359" s="91"/>
      <c r="M359" s="91"/>
      <c r="N359" s="241"/>
    </row>
    <row r="360" spans="1:14">
      <c r="A360" s="245" t="s">
        <v>107</v>
      </c>
      <c r="B360" s="147"/>
      <c r="C360" s="147"/>
      <c r="D360" s="147"/>
      <c r="E360" s="147"/>
      <c r="F360" s="148">
        <v>-4936633.9425999988</v>
      </c>
      <c r="G360" s="149">
        <v>78879265.476199985</v>
      </c>
      <c r="H360" s="149">
        <v>33998527.776800014</v>
      </c>
      <c r="I360" s="149">
        <v>112877793.25299999</v>
      </c>
      <c r="J360" s="149">
        <v>45649</v>
      </c>
      <c r="K360" s="150">
        <v>4449.3599999999997</v>
      </c>
      <c r="L360" s="150">
        <v>784.23000000000047</v>
      </c>
      <c r="M360" s="150">
        <v>2807.9200000000014</v>
      </c>
      <c r="N360" s="244">
        <v>8041.510000000002</v>
      </c>
    </row>
    <row r="361" spans="1:14">
      <c r="A361" s="245"/>
      <c r="B361" s="147"/>
      <c r="C361" s="147"/>
      <c r="D361" s="147"/>
      <c r="E361" s="147"/>
      <c r="F361" s="148"/>
      <c r="G361" s="149"/>
      <c r="H361" s="149"/>
      <c r="I361" s="149"/>
      <c r="J361" s="149"/>
      <c r="K361" s="150"/>
      <c r="L361" s="150"/>
      <c r="M361" s="150"/>
      <c r="N361" s="244"/>
    </row>
    <row r="362" spans="1:14">
      <c r="A362" s="19"/>
      <c r="B362" s="19"/>
      <c r="C362" s="19"/>
      <c r="D362" s="19" t="s">
        <v>760</v>
      </c>
      <c r="E362" s="19"/>
      <c r="F362" s="14"/>
      <c r="G362" s="14"/>
      <c r="H362" s="14"/>
      <c r="I362" s="14"/>
      <c r="J362" s="14"/>
      <c r="K362" s="86"/>
      <c r="L362" s="86"/>
      <c r="M362" s="86"/>
      <c r="N362" s="86"/>
    </row>
    <row r="363" spans="1:14" ht="9.5" customHeight="1">
      <c r="A363" s="246"/>
      <c r="B363" s="87"/>
      <c r="C363" s="87"/>
      <c r="D363" s="87"/>
      <c r="E363" s="87"/>
      <c r="F363" s="100"/>
      <c r="G363" s="9"/>
      <c r="H363" s="9"/>
      <c r="I363" s="9"/>
      <c r="J363" s="9"/>
      <c r="K363" s="85"/>
      <c r="L363" s="85"/>
      <c r="M363" s="85"/>
      <c r="N363" s="247"/>
    </row>
    <row r="364" spans="1:14">
      <c r="A364" s="248" t="s">
        <v>487</v>
      </c>
      <c r="B364" s="146"/>
      <c r="C364" s="146"/>
      <c r="D364" s="146"/>
      <c r="E364" s="146"/>
      <c r="F364" s="93"/>
      <c r="G364" s="94"/>
      <c r="H364" s="94"/>
      <c r="I364" s="94"/>
      <c r="J364" s="94"/>
      <c r="K364" s="95"/>
      <c r="L364" s="95"/>
      <c r="M364" s="95"/>
      <c r="N364" s="242"/>
    </row>
    <row r="365" spans="1:14">
      <c r="A365" s="249"/>
      <c r="B365" s="92" t="s">
        <v>330</v>
      </c>
      <c r="C365" s="146" t="s">
        <v>180</v>
      </c>
      <c r="D365" s="146"/>
      <c r="E365" s="146"/>
      <c r="F365" s="93"/>
      <c r="G365" s="94"/>
      <c r="H365" s="94"/>
      <c r="I365" s="94"/>
      <c r="J365" s="94"/>
      <c r="K365" s="95"/>
      <c r="L365" s="95"/>
      <c r="M365" s="95"/>
      <c r="N365" s="242"/>
    </row>
    <row r="366" spans="1:14">
      <c r="A366" s="249"/>
      <c r="B366" s="92"/>
      <c r="C366" s="92"/>
      <c r="D366" s="96" t="s">
        <v>761</v>
      </c>
      <c r="E366" s="96" t="s">
        <v>515</v>
      </c>
      <c r="F366" s="97"/>
      <c r="G366" s="98"/>
      <c r="H366" s="98"/>
      <c r="I366" s="98">
        <v>0</v>
      </c>
      <c r="J366" s="98">
        <v>163</v>
      </c>
      <c r="K366" s="99">
        <v>14.25</v>
      </c>
      <c r="L366" s="99">
        <v>6.9</v>
      </c>
      <c r="M366" s="99">
        <v>5.2</v>
      </c>
      <c r="N366" s="243">
        <v>26.349999999999998</v>
      </c>
    </row>
    <row r="367" spans="1:14">
      <c r="A367" s="249"/>
      <c r="B367" s="92"/>
      <c r="C367" s="92"/>
      <c r="D367" s="92" t="s">
        <v>762</v>
      </c>
      <c r="E367" s="92" t="s">
        <v>489</v>
      </c>
      <c r="F367" s="93"/>
      <c r="G367" s="94"/>
      <c r="H367" s="94"/>
      <c r="I367" s="94">
        <v>0</v>
      </c>
      <c r="J367" s="94">
        <v>348</v>
      </c>
      <c r="K367" s="95">
        <v>37.520000000000003</v>
      </c>
      <c r="L367" s="95">
        <v>7.59</v>
      </c>
      <c r="M367" s="95">
        <v>16.59</v>
      </c>
      <c r="N367" s="242">
        <v>61.7</v>
      </c>
    </row>
    <row r="368" spans="1:14">
      <c r="A368" s="249"/>
      <c r="B368" s="92"/>
      <c r="C368" s="92"/>
      <c r="D368" s="96" t="s">
        <v>763</v>
      </c>
      <c r="E368" s="96" t="s">
        <v>563</v>
      </c>
      <c r="F368" s="97"/>
      <c r="G368" s="98"/>
      <c r="H368" s="98"/>
      <c r="I368" s="98">
        <v>0</v>
      </c>
      <c r="J368" s="98">
        <v>194</v>
      </c>
      <c r="K368" s="99">
        <v>21.87</v>
      </c>
      <c r="L368" s="99">
        <v>2</v>
      </c>
      <c r="M368" s="99">
        <v>20.91</v>
      </c>
      <c r="N368" s="243">
        <v>44.78</v>
      </c>
    </row>
    <row r="369" spans="1:14">
      <c r="A369" s="249"/>
      <c r="B369" s="92"/>
      <c r="C369" s="92"/>
      <c r="D369" s="92" t="s">
        <v>764</v>
      </c>
      <c r="E369" s="92" t="s">
        <v>489</v>
      </c>
      <c r="F369" s="93"/>
      <c r="G369" s="94"/>
      <c r="H369" s="94"/>
      <c r="I369" s="94">
        <v>0</v>
      </c>
      <c r="J369" s="94">
        <v>57</v>
      </c>
      <c r="K369" s="95">
        <v>6.53</v>
      </c>
      <c r="L369" s="95">
        <v>1.8</v>
      </c>
      <c r="M369" s="95">
        <v>5.45</v>
      </c>
      <c r="N369" s="242">
        <v>13.780000000000001</v>
      </c>
    </row>
    <row r="370" spans="1:14">
      <c r="A370" s="249"/>
      <c r="B370" s="92"/>
      <c r="C370" s="92"/>
      <c r="D370" s="96" t="s">
        <v>765</v>
      </c>
      <c r="E370" s="96" t="s">
        <v>502</v>
      </c>
      <c r="F370" s="97"/>
      <c r="G370" s="98"/>
      <c r="H370" s="98"/>
      <c r="I370" s="98">
        <v>0</v>
      </c>
      <c r="J370" s="98">
        <v>54</v>
      </c>
      <c r="K370" s="99">
        <v>7</v>
      </c>
      <c r="L370" s="99">
        <v>0</v>
      </c>
      <c r="M370" s="99">
        <v>1.27</v>
      </c>
      <c r="N370" s="243">
        <v>8.27</v>
      </c>
    </row>
    <row r="371" spans="1:14">
      <c r="A371" s="249"/>
      <c r="B371" s="92"/>
      <c r="C371" s="92"/>
      <c r="D371" s="92" t="s">
        <v>766</v>
      </c>
      <c r="E371" s="92" t="s">
        <v>489</v>
      </c>
      <c r="F371" s="93"/>
      <c r="G371" s="94"/>
      <c r="H371" s="94"/>
      <c r="I371" s="94">
        <v>0</v>
      </c>
      <c r="J371" s="94">
        <v>101</v>
      </c>
      <c r="K371" s="95">
        <v>9.1999999999999993</v>
      </c>
      <c r="L371" s="95">
        <v>1</v>
      </c>
      <c r="M371" s="95">
        <v>5.25</v>
      </c>
      <c r="N371" s="242">
        <v>15.45</v>
      </c>
    </row>
    <row r="372" spans="1:14">
      <c r="A372" s="249"/>
      <c r="B372" s="92"/>
      <c r="C372" s="147" t="s">
        <v>1069</v>
      </c>
      <c r="D372" s="147"/>
      <c r="E372" s="147"/>
      <c r="F372" s="148"/>
      <c r="G372" s="149"/>
      <c r="H372" s="149"/>
      <c r="I372" s="149">
        <v>0</v>
      </c>
      <c r="J372" s="149">
        <v>917</v>
      </c>
      <c r="K372" s="150">
        <v>96.37</v>
      </c>
      <c r="L372" s="150">
        <v>19.290000000000003</v>
      </c>
      <c r="M372" s="150">
        <v>54.670000000000009</v>
      </c>
      <c r="N372" s="244">
        <v>170.33</v>
      </c>
    </row>
    <row r="373" spans="1:14">
      <c r="A373" s="249"/>
      <c r="B373" s="92"/>
      <c r="C373" s="88"/>
      <c r="D373" s="88"/>
      <c r="E373" s="88"/>
      <c r="F373" s="89"/>
      <c r="G373" s="90"/>
      <c r="H373" s="90"/>
      <c r="I373" s="90"/>
      <c r="J373" s="90"/>
      <c r="K373" s="91"/>
      <c r="L373" s="91"/>
      <c r="M373" s="91"/>
      <c r="N373" s="241"/>
    </row>
    <row r="374" spans="1:14">
      <c r="A374" s="249"/>
      <c r="B374" s="92" t="s">
        <v>527</v>
      </c>
      <c r="C374" s="146" t="s">
        <v>181</v>
      </c>
      <c r="D374" s="146"/>
      <c r="E374" s="146"/>
      <c r="F374" s="93"/>
      <c r="G374" s="94"/>
      <c r="H374" s="94"/>
      <c r="I374" s="94"/>
      <c r="J374" s="94"/>
      <c r="K374" s="95"/>
      <c r="L374" s="95"/>
      <c r="M374" s="95"/>
      <c r="N374" s="242"/>
    </row>
    <row r="375" spans="1:14">
      <c r="A375" s="249"/>
      <c r="B375" s="92"/>
      <c r="C375" s="92"/>
      <c r="D375" s="96" t="s">
        <v>767</v>
      </c>
      <c r="E375" s="96" t="s">
        <v>489</v>
      </c>
      <c r="F375" s="97"/>
      <c r="G375" s="98"/>
      <c r="H375" s="98"/>
      <c r="I375" s="98">
        <v>0</v>
      </c>
      <c r="J375" s="98">
        <v>78</v>
      </c>
      <c r="K375" s="99">
        <v>4.2</v>
      </c>
      <c r="L375" s="99">
        <v>8</v>
      </c>
      <c r="M375" s="99">
        <v>6.1</v>
      </c>
      <c r="N375" s="243">
        <v>18.299999999999997</v>
      </c>
    </row>
    <row r="376" spans="1:14">
      <c r="A376" s="249"/>
      <c r="B376" s="92"/>
      <c r="C376" s="147" t="s">
        <v>1070</v>
      </c>
      <c r="D376" s="147"/>
      <c r="E376" s="147"/>
      <c r="F376" s="148"/>
      <c r="G376" s="149"/>
      <c r="H376" s="149"/>
      <c r="I376" s="149">
        <v>0</v>
      </c>
      <c r="J376" s="149">
        <v>78</v>
      </c>
      <c r="K376" s="150">
        <v>4.2</v>
      </c>
      <c r="L376" s="150">
        <v>8</v>
      </c>
      <c r="M376" s="150">
        <v>6.1</v>
      </c>
      <c r="N376" s="244">
        <v>18.299999999999997</v>
      </c>
    </row>
    <row r="377" spans="1:14">
      <c r="A377" s="249"/>
      <c r="B377" s="92"/>
      <c r="C377" s="88"/>
      <c r="D377" s="88"/>
      <c r="E377" s="88"/>
      <c r="F377" s="89"/>
      <c r="G377" s="90"/>
      <c r="H377" s="90"/>
      <c r="I377" s="90"/>
      <c r="J377" s="90"/>
      <c r="K377" s="91"/>
      <c r="L377" s="91"/>
      <c r="M377" s="91"/>
      <c r="N377" s="241"/>
    </row>
    <row r="378" spans="1:14">
      <c r="A378" s="249"/>
      <c r="B378" s="92" t="s">
        <v>541</v>
      </c>
      <c r="C378" s="146" t="s">
        <v>184</v>
      </c>
      <c r="D378" s="146"/>
      <c r="E378" s="146"/>
      <c r="F378" s="93"/>
      <c r="G378" s="94"/>
      <c r="H378" s="94"/>
      <c r="I378" s="94"/>
      <c r="J378" s="94"/>
      <c r="K378" s="95"/>
      <c r="L378" s="95"/>
      <c r="M378" s="95"/>
      <c r="N378" s="242"/>
    </row>
    <row r="379" spans="1:14">
      <c r="A379" s="249"/>
      <c r="B379" s="92"/>
      <c r="C379" s="92"/>
      <c r="D379" s="96" t="s">
        <v>768</v>
      </c>
      <c r="E379" s="96" t="s">
        <v>489</v>
      </c>
      <c r="F379" s="97"/>
      <c r="G379" s="98"/>
      <c r="H379" s="98"/>
      <c r="I379" s="98">
        <v>0</v>
      </c>
      <c r="J379" s="98">
        <v>98</v>
      </c>
      <c r="K379" s="99">
        <v>11.65</v>
      </c>
      <c r="L379" s="99">
        <v>2.7</v>
      </c>
      <c r="M379" s="99">
        <v>0.75</v>
      </c>
      <c r="N379" s="243">
        <v>15.100000000000001</v>
      </c>
    </row>
    <row r="380" spans="1:14">
      <c r="A380" s="249"/>
      <c r="B380" s="92"/>
      <c r="C380" s="92"/>
      <c r="D380" s="92" t="s">
        <v>769</v>
      </c>
      <c r="E380" s="92" t="s">
        <v>515</v>
      </c>
      <c r="F380" s="93"/>
      <c r="G380" s="94"/>
      <c r="H380" s="94"/>
      <c r="I380" s="94">
        <v>0</v>
      </c>
      <c r="J380" s="94">
        <v>126</v>
      </c>
      <c r="K380" s="95">
        <v>7.6</v>
      </c>
      <c r="L380" s="95">
        <v>8.52</v>
      </c>
      <c r="M380" s="95">
        <v>5.55</v>
      </c>
      <c r="N380" s="242">
        <v>21.669999999999998</v>
      </c>
    </row>
    <row r="381" spans="1:14">
      <c r="A381" s="249"/>
      <c r="B381" s="92"/>
      <c r="C381" s="147" t="s">
        <v>1072</v>
      </c>
      <c r="D381" s="147"/>
      <c r="E381" s="147"/>
      <c r="F381" s="148"/>
      <c r="G381" s="149"/>
      <c r="H381" s="149"/>
      <c r="I381" s="149">
        <v>0</v>
      </c>
      <c r="J381" s="149">
        <v>224</v>
      </c>
      <c r="K381" s="150">
        <v>19.25</v>
      </c>
      <c r="L381" s="150">
        <v>11.219999999999999</v>
      </c>
      <c r="M381" s="150">
        <v>6.3</v>
      </c>
      <c r="N381" s="244">
        <v>36.769999999999996</v>
      </c>
    </row>
    <row r="382" spans="1:14">
      <c r="A382" s="249"/>
      <c r="B382" s="92"/>
      <c r="C382" s="88"/>
      <c r="D382" s="88"/>
      <c r="E382" s="88"/>
      <c r="F382" s="89"/>
      <c r="G382" s="90"/>
      <c r="H382" s="90"/>
      <c r="I382" s="90"/>
      <c r="J382" s="90"/>
      <c r="K382" s="91"/>
      <c r="L382" s="91"/>
      <c r="M382" s="91"/>
      <c r="N382" s="241"/>
    </row>
    <row r="383" spans="1:14">
      <c r="A383" s="249"/>
      <c r="B383" s="92" t="s">
        <v>549</v>
      </c>
      <c r="C383" s="146" t="s">
        <v>182</v>
      </c>
      <c r="D383" s="146"/>
      <c r="E383" s="146"/>
      <c r="F383" s="93"/>
      <c r="G383" s="94"/>
      <c r="H383" s="94"/>
      <c r="I383" s="94"/>
      <c r="J383" s="94"/>
      <c r="K383" s="95"/>
      <c r="L383" s="95"/>
      <c r="M383" s="95"/>
      <c r="N383" s="242"/>
    </row>
    <row r="384" spans="1:14">
      <c r="A384" s="249"/>
      <c r="B384" s="92"/>
      <c r="C384" s="92"/>
      <c r="D384" s="96" t="s">
        <v>770</v>
      </c>
      <c r="E384" s="96" t="s">
        <v>563</v>
      </c>
      <c r="F384" s="97"/>
      <c r="G384" s="98"/>
      <c r="H384" s="98"/>
      <c r="I384" s="98">
        <v>0</v>
      </c>
      <c r="J384" s="98">
        <v>83</v>
      </c>
      <c r="K384" s="99">
        <v>9</v>
      </c>
      <c r="L384" s="99">
        <v>2</v>
      </c>
      <c r="M384" s="99">
        <v>7.25</v>
      </c>
      <c r="N384" s="243">
        <v>18.25</v>
      </c>
    </row>
    <row r="385" spans="1:14">
      <c r="A385" s="249"/>
      <c r="B385" s="92"/>
      <c r="C385" s="92"/>
      <c r="D385" s="92" t="s">
        <v>771</v>
      </c>
      <c r="E385" s="92" t="s">
        <v>502</v>
      </c>
      <c r="F385" s="93"/>
      <c r="G385" s="94"/>
      <c r="H385" s="94"/>
      <c r="I385" s="94">
        <v>0</v>
      </c>
      <c r="J385" s="94">
        <v>97</v>
      </c>
      <c r="K385" s="95">
        <v>5.8</v>
      </c>
      <c r="L385" s="95">
        <v>1.4</v>
      </c>
      <c r="M385" s="95">
        <v>1.6</v>
      </c>
      <c r="N385" s="242">
        <v>8.7999999999999989</v>
      </c>
    </row>
    <row r="386" spans="1:14">
      <c r="A386" s="249"/>
      <c r="B386" s="92"/>
      <c r="C386" s="147" t="s">
        <v>1074</v>
      </c>
      <c r="D386" s="147"/>
      <c r="E386" s="147"/>
      <c r="F386" s="148"/>
      <c r="G386" s="149"/>
      <c r="H386" s="149"/>
      <c r="I386" s="149">
        <v>0</v>
      </c>
      <c r="J386" s="149">
        <v>180</v>
      </c>
      <c r="K386" s="150">
        <v>14.8</v>
      </c>
      <c r="L386" s="150">
        <v>3.4</v>
      </c>
      <c r="M386" s="150">
        <v>8.85</v>
      </c>
      <c r="N386" s="244">
        <v>27.049999999999997</v>
      </c>
    </row>
    <row r="387" spans="1:14">
      <c r="A387" s="249"/>
      <c r="B387" s="92"/>
      <c r="C387" s="88"/>
      <c r="D387" s="88"/>
      <c r="E387" s="88"/>
      <c r="F387" s="89"/>
      <c r="G387" s="90"/>
      <c r="H387" s="90"/>
      <c r="I387" s="90"/>
      <c r="J387" s="90"/>
      <c r="K387" s="91"/>
      <c r="L387" s="91"/>
      <c r="M387" s="91"/>
      <c r="N387" s="241"/>
    </row>
    <row r="388" spans="1:14">
      <c r="A388" s="245" t="s">
        <v>1077</v>
      </c>
      <c r="B388" s="147"/>
      <c r="C388" s="147"/>
      <c r="D388" s="147"/>
      <c r="E388" s="147"/>
      <c r="F388" s="148"/>
      <c r="G388" s="149"/>
      <c r="H388" s="149"/>
      <c r="I388" s="149">
        <v>0</v>
      </c>
      <c r="J388" s="149">
        <v>1399</v>
      </c>
      <c r="K388" s="150">
        <v>134.62</v>
      </c>
      <c r="L388" s="150">
        <v>41.910000000000004</v>
      </c>
      <c r="M388" s="150">
        <v>75.92</v>
      </c>
      <c r="N388" s="244">
        <v>252.45</v>
      </c>
    </row>
    <row r="389" spans="1:14">
      <c r="A389" s="250"/>
      <c r="B389" s="88"/>
      <c r="C389" s="88"/>
      <c r="D389" s="88"/>
      <c r="E389" s="88"/>
      <c r="F389" s="89"/>
      <c r="G389" s="90"/>
      <c r="H389" s="90"/>
      <c r="I389" s="90"/>
      <c r="J389" s="90"/>
      <c r="K389" s="91"/>
      <c r="L389" s="91"/>
      <c r="M389" s="91"/>
      <c r="N389" s="241"/>
    </row>
    <row r="390" spans="1:14">
      <c r="A390" s="251" t="s">
        <v>772</v>
      </c>
      <c r="B390" s="147"/>
      <c r="C390" s="147"/>
      <c r="D390" s="147"/>
      <c r="E390" s="147"/>
      <c r="F390" s="148"/>
      <c r="G390" s="149"/>
      <c r="H390" s="149"/>
      <c r="I390" s="149">
        <v>0</v>
      </c>
      <c r="J390" s="149">
        <v>1399</v>
      </c>
      <c r="K390" s="150">
        <v>134.62</v>
      </c>
      <c r="L390" s="150">
        <v>41.910000000000004</v>
      </c>
      <c r="M390" s="150">
        <v>75.92</v>
      </c>
      <c r="N390" s="244">
        <v>252.45</v>
      </c>
    </row>
    <row r="391" spans="1:14">
      <c r="A391" s="251"/>
      <c r="B391" s="147"/>
      <c r="C391" s="147"/>
      <c r="D391" s="147"/>
      <c r="E391" s="147"/>
      <c r="F391" s="148"/>
      <c r="G391" s="149"/>
      <c r="H391" s="149"/>
      <c r="I391" s="149"/>
      <c r="J391" s="149"/>
      <c r="K391" s="150"/>
      <c r="L391" s="150"/>
      <c r="M391" s="150"/>
      <c r="N391" s="244"/>
    </row>
    <row r="392" spans="1:14">
      <c r="A392" s="151" t="s">
        <v>8</v>
      </c>
      <c r="B392" s="152"/>
      <c r="C392" s="152"/>
      <c r="D392" s="152"/>
      <c r="E392" s="152"/>
      <c r="F392" s="153">
        <v>-4936633.9425999988</v>
      </c>
      <c r="G392" s="154">
        <v>78879265.476199985</v>
      </c>
      <c r="H392" s="154">
        <v>33998527.776800014</v>
      </c>
      <c r="I392" s="154">
        <v>112877793.25299999</v>
      </c>
      <c r="J392" s="154">
        <v>47048</v>
      </c>
      <c r="K392" s="155">
        <v>4583.9799999999996</v>
      </c>
      <c r="L392" s="155">
        <v>826.14000000000044</v>
      </c>
      <c r="M392" s="155">
        <v>2883.8400000000011</v>
      </c>
      <c r="N392" s="252">
        <v>8293.9600000000009</v>
      </c>
    </row>
    <row r="394" spans="1:14">
      <c r="A394" s="253" t="s">
        <v>773</v>
      </c>
    </row>
    <row r="395" spans="1:14">
      <c r="A395" s="253" t="s">
        <v>774</v>
      </c>
    </row>
    <row r="396" spans="1:14" ht="9" customHeight="1">
      <c r="A396" s="253"/>
    </row>
    <row r="397" spans="1:14">
      <c r="A397" s="254" t="s">
        <v>775</v>
      </c>
    </row>
  </sheetData>
  <hyperlinks>
    <hyperlink ref="D1" location="Efnisyfirlit!A1" display="Efnisyfirlit" xr:uid="{148B414E-2E09-44B9-9B81-E31CAACBC8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08E9-9E24-4DB9-B89D-E515BCC5D465}">
  <dimension ref="A1:L56"/>
  <sheetViews>
    <sheetView workbookViewId="0">
      <selection activeCell="A2" sqref="A2"/>
    </sheetView>
  </sheetViews>
  <sheetFormatPr defaultRowHeight="14.5"/>
  <cols>
    <col min="1" max="1" width="31.36328125" customWidth="1"/>
    <col min="2" max="3" width="14.90625" customWidth="1"/>
    <col min="4" max="4" width="1" customWidth="1"/>
    <col min="5" max="6" width="14.90625" customWidth="1"/>
    <col min="7" max="7" width="1" customWidth="1"/>
    <col min="8" max="9" width="14.90625" customWidth="1"/>
    <col min="10" max="10" width="1" customWidth="1"/>
    <col min="11" max="12" width="14.90625" customWidth="1"/>
    <col min="13" max="19" width="12.1796875" customWidth="1"/>
  </cols>
  <sheetData>
    <row r="1" spans="1:12">
      <c r="A1" s="101" t="s">
        <v>1044</v>
      </c>
    </row>
    <row r="2" spans="1:12" ht="15.5">
      <c r="B2" s="82" t="s">
        <v>1137</v>
      </c>
    </row>
    <row r="3" spans="1:12" hidden="1">
      <c r="E3">
        <v>0</v>
      </c>
      <c r="F3">
        <v>0</v>
      </c>
    </row>
    <row r="5" spans="1:12">
      <c r="B5" s="156"/>
      <c r="C5" s="157"/>
      <c r="E5" s="288" t="s">
        <v>330</v>
      </c>
      <c r="F5" s="289"/>
      <c r="G5" s="51"/>
      <c r="H5" s="290" t="s">
        <v>6</v>
      </c>
      <c r="I5" s="291"/>
      <c r="J5" s="159"/>
      <c r="K5" s="292" t="s">
        <v>7</v>
      </c>
      <c r="L5" s="293"/>
    </row>
    <row r="6" spans="1:12">
      <c r="B6" s="294" t="s">
        <v>8</v>
      </c>
      <c r="C6" s="295"/>
      <c r="D6" s="105"/>
      <c r="E6" s="296" t="s">
        <v>9</v>
      </c>
      <c r="F6" s="297"/>
      <c r="G6" s="51"/>
      <c r="H6" s="298" t="s">
        <v>10</v>
      </c>
      <c r="I6" s="299"/>
      <c r="J6" s="160"/>
      <c r="K6" s="300" t="s">
        <v>11</v>
      </c>
      <c r="L6" s="301"/>
    </row>
    <row r="7" spans="1:12">
      <c r="B7" s="127">
        <v>387758</v>
      </c>
      <c r="C7" s="128">
        <v>387758</v>
      </c>
      <c r="D7" s="161"/>
      <c r="E7" s="125">
        <v>139875</v>
      </c>
      <c r="F7" s="126">
        <v>139875</v>
      </c>
      <c r="G7" s="161"/>
      <c r="H7" s="127">
        <v>107658</v>
      </c>
      <c r="I7" s="128">
        <v>107658</v>
      </c>
      <c r="J7" s="161"/>
      <c r="K7" s="125">
        <v>140225</v>
      </c>
      <c r="L7" s="126">
        <v>140225</v>
      </c>
    </row>
    <row r="8" spans="1:12">
      <c r="B8" s="162"/>
      <c r="C8" s="162"/>
      <c r="D8" s="160"/>
      <c r="E8" s="163"/>
      <c r="F8" s="163"/>
      <c r="G8" s="160"/>
      <c r="H8" s="162"/>
      <c r="I8" s="162"/>
      <c r="J8" s="160"/>
      <c r="K8" s="163"/>
      <c r="L8" s="163"/>
    </row>
    <row r="9" spans="1:12">
      <c r="B9" s="164" t="s">
        <v>13</v>
      </c>
      <c r="C9" s="164" t="s">
        <v>14</v>
      </c>
      <c r="D9" s="160"/>
      <c r="E9" s="165" t="s">
        <v>13</v>
      </c>
      <c r="F9" s="165" t="s">
        <v>14</v>
      </c>
      <c r="G9" s="160"/>
      <c r="H9" s="164" t="s">
        <v>13</v>
      </c>
      <c r="I9" s="164" t="s">
        <v>14</v>
      </c>
      <c r="J9" s="160"/>
      <c r="K9" s="165" t="s">
        <v>13</v>
      </c>
      <c r="L9" s="165" t="s">
        <v>14</v>
      </c>
    </row>
    <row r="10" spans="1:12" ht="7.5" customHeight="1">
      <c r="B10" s="166"/>
      <c r="C10" s="166"/>
      <c r="D10" s="160"/>
      <c r="E10" s="160"/>
      <c r="F10" s="160"/>
      <c r="G10" s="160"/>
      <c r="H10" s="166"/>
      <c r="I10" s="166"/>
      <c r="J10" s="160"/>
      <c r="K10" s="160"/>
      <c r="L10" s="160"/>
    </row>
    <row r="11" spans="1:12">
      <c r="A11" s="167" t="s">
        <v>15</v>
      </c>
      <c r="B11" s="6"/>
      <c r="C11" s="6"/>
      <c r="H11" s="6"/>
      <c r="I11" s="6"/>
    </row>
    <row r="12" spans="1:12">
      <c r="A12" s="103" t="s">
        <v>16</v>
      </c>
      <c r="B12" s="8">
        <v>319436110</v>
      </c>
      <c r="C12" s="8">
        <v>318025976</v>
      </c>
      <c r="D12" s="9"/>
      <c r="E12" s="9">
        <v>118591219.00000001</v>
      </c>
      <c r="F12" s="9">
        <v>117882990.60000001</v>
      </c>
      <c r="G12" s="9"/>
      <c r="H12" s="8">
        <v>89248149.299999997</v>
      </c>
      <c r="I12" s="8">
        <v>89008102.299999997</v>
      </c>
      <c r="J12" s="9"/>
      <c r="K12" s="9">
        <v>111596741.7</v>
      </c>
      <c r="L12" s="9">
        <v>111134883.09999998</v>
      </c>
    </row>
    <row r="13" spans="1:12">
      <c r="A13" s="103" t="s">
        <v>17</v>
      </c>
      <c r="B13" s="8">
        <v>61345446.399999999</v>
      </c>
      <c r="C13" s="8">
        <v>61381342.399999999</v>
      </c>
      <c r="D13" s="9"/>
      <c r="E13" s="9">
        <v>10608300.5</v>
      </c>
      <c r="F13" s="9">
        <v>10608300.5</v>
      </c>
      <c r="G13" s="9"/>
      <c r="H13" s="8">
        <v>10582074.4</v>
      </c>
      <c r="I13" s="8">
        <v>10582074.4</v>
      </c>
      <c r="J13" s="9"/>
      <c r="K13" s="9">
        <v>40155071.5</v>
      </c>
      <c r="L13" s="9">
        <v>40190967.5</v>
      </c>
    </row>
    <row r="14" spans="1:12">
      <c r="A14" s="168" t="s">
        <v>18</v>
      </c>
      <c r="B14" s="11">
        <v>80424954</v>
      </c>
      <c r="C14" s="11">
        <v>197985635</v>
      </c>
      <c r="D14" s="9"/>
      <c r="E14" s="12">
        <v>27046674</v>
      </c>
      <c r="F14" s="12">
        <v>94934940.5</v>
      </c>
      <c r="G14" s="9"/>
      <c r="H14" s="11">
        <v>25521038.199999999</v>
      </c>
      <c r="I14" s="11">
        <v>36154040.100000001</v>
      </c>
      <c r="J14" s="9"/>
      <c r="K14" s="12">
        <v>27857241.800000001</v>
      </c>
      <c r="L14" s="12">
        <v>66896654.399999999</v>
      </c>
    </row>
    <row r="15" spans="1:12" s="19" customFormat="1">
      <c r="A15" s="167" t="s">
        <v>19</v>
      </c>
      <c r="B15" s="13">
        <v>461206510.69999999</v>
      </c>
      <c r="C15" s="13">
        <v>577392953.60000002</v>
      </c>
      <c r="D15" s="14"/>
      <c r="E15" s="14">
        <v>156246193.5</v>
      </c>
      <c r="F15" s="14">
        <v>223426231.60000002</v>
      </c>
      <c r="G15" s="14"/>
      <c r="H15" s="13">
        <v>125351261.90000001</v>
      </c>
      <c r="I15" s="13">
        <v>135744216.80000001</v>
      </c>
      <c r="J15" s="14"/>
      <c r="K15" s="14">
        <v>179609055.29999998</v>
      </c>
      <c r="L15" s="14">
        <v>218222505.19999999</v>
      </c>
    </row>
    <row r="16" spans="1:12">
      <c r="A16" s="103"/>
      <c r="B16" s="8"/>
      <c r="C16" s="8"/>
      <c r="D16" s="9"/>
      <c r="E16" s="9"/>
      <c r="F16" s="9"/>
      <c r="G16" s="9"/>
      <c r="H16" s="8"/>
      <c r="I16" s="8"/>
      <c r="J16" s="9"/>
      <c r="K16" s="9"/>
      <c r="L16" s="9"/>
    </row>
    <row r="17" spans="1:12">
      <c r="A17" s="103" t="s">
        <v>20</v>
      </c>
      <c r="B17" s="8">
        <v>254870641.10000005</v>
      </c>
      <c r="C17" s="8">
        <v>283593774.10000002</v>
      </c>
      <c r="D17" s="9"/>
      <c r="E17" s="9">
        <v>91544443.799999997</v>
      </c>
      <c r="F17" s="9">
        <v>106354667.59999999</v>
      </c>
      <c r="G17" s="9"/>
      <c r="H17" s="8">
        <v>63758662.399999999</v>
      </c>
      <c r="I17" s="8">
        <v>65851407.100000001</v>
      </c>
      <c r="J17" s="9"/>
      <c r="K17" s="9">
        <v>99567534.900000066</v>
      </c>
      <c r="L17" s="9">
        <v>111387699.40000004</v>
      </c>
    </row>
    <row r="18" spans="1:12">
      <c r="A18" s="103" t="s">
        <v>21</v>
      </c>
      <c r="B18" s="8">
        <v>14667718.199999999</v>
      </c>
      <c r="C18" s="8">
        <v>14899107</v>
      </c>
      <c r="D18" s="9"/>
      <c r="E18" s="9">
        <v>5466822.2000000002</v>
      </c>
      <c r="F18" s="9">
        <v>5543616</v>
      </c>
      <c r="G18" s="9"/>
      <c r="H18" s="8">
        <v>4178347</v>
      </c>
      <c r="I18" s="8">
        <v>4183206</v>
      </c>
      <c r="J18" s="9"/>
      <c r="K18" s="9">
        <v>5022549</v>
      </c>
      <c r="L18" s="9">
        <v>5172285</v>
      </c>
    </row>
    <row r="19" spans="1:12">
      <c r="A19" s="103" t="s">
        <v>22</v>
      </c>
      <c r="B19" s="8">
        <v>171420917.79999998</v>
      </c>
      <c r="C19" s="8">
        <v>197807684.69999999</v>
      </c>
      <c r="D19" s="9"/>
      <c r="E19" s="9">
        <v>61395932.700000003</v>
      </c>
      <c r="F19" s="9">
        <v>72871457.599999994</v>
      </c>
      <c r="G19" s="9"/>
      <c r="H19" s="8">
        <v>47357114.100000001</v>
      </c>
      <c r="I19" s="8">
        <v>51108476.399999999</v>
      </c>
      <c r="J19" s="9"/>
      <c r="K19" s="9">
        <v>62667870.999999978</v>
      </c>
      <c r="L19" s="9">
        <v>73827750.699999988</v>
      </c>
    </row>
    <row r="20" spans="1:12">
      <c r="A20" s="168" t="s">
        <v>23</v>
      </c>
      <c r="B20" s="11">
        <v>18709980.399999999</v>
      </c>
      <c r="C20" s="11">
        <v>40644687.199999996</v>
      </c>
      <c r="D20" s="9"/>
      <c r="E20" s="12">
        <v>7691164.2000000002</v>
      </c>
      <c r="F20" s="12">
        <v>23515214.399999999</v>
      </c>
      <c r="G20" s="9"/>
      <c r="H20" s="11">
        <v>4491967</v>
      </c>
      <c r="I20" s="11">
        <v>5598698.2000000002</v>
      </c>
      <c r="J20" s="9"/>
      <c r="K20" s="12">
        <v>6526849.1999999993</v>
      </c>
      <c r="L20" s="12">
        <v>11530774.599999998</v>
      </c>
    </row>
    <row r="21" spans="1:12" s="19" customFormat="1">
      <c r="A21" s="167" t="s">
        <v>24</v>
      </c>
      <c r="B21" s="13">
        <v>459669257.5</v>
      </c>
      <c r="C21" s="13">
        <v>536945253</v>
      </c>
      <c r="D21" s="14"/>
      <c r="E21" s="14">
        <v>166098362.89999998</v>
      </c>
      <c r="F21" s="14">
        <v>208284955.59999999</v>
      </c>
      <c r="G21" s="14"/>
      <c r="H21" s="13">
        <v>119786090.5</v>
      </c>
      <c r="I21" s="13">
        <v>126741787.7</v>
      </c>
      <c r="J21" s="14"/>
      <c r="K21" s="14">
        <v>173784804.10000002</v>
      </c>
      <c r="L21" s="14">
        <v>201918509.69999999</v>
      </c>
    </row>
    <row r="22" spans="1:12">
      <c r="A22" s="103"/>
      <c r="B22" s="8"/>
      <c r="C22" s="8"/>
      <c r="D22" s="9"/>
      <c r="E22" s="9"/>
      <c r="F22" s="9"/>
      <c r="G22" s="9"/>
      <c r="H22" s="8"/>
      <c r="I22" s="8"/>
      <c r="J22" s="9"/>
      <c r="K22" s="9"/>
      <c r="L22" s="9"/>
    </row>
    <row r="23" spans="1:12" s="19" customFormat="1">
      <c r="A23" s="169" t="s">
        <v>25</v>
      </c>
      <c r="B23" s="13">
        <f>B15-B21</f>
        <v>1537253.1999999881</v>
      </c>
      <c r="C23" s="13">
        <f t="shared" ref="C23:F23" si="0">C15-C21</f>
        <v>40447700.600000024</v>
      </c>
      <c r="D23" s="14"/>
      <c r="E23" s="14">
        <f t="shared" si="0"/>
        <v>-9852169.3999999762</v>
      </c>
      <c r="F23" s="14">
        <f t="shared" si="0"/>
        <v>15141276.00000003</v>
      </c>
      <c r="G23" s="14"/>
      <c r="H23" s="13">
        <v>5565171.4000000004</v>
      </c>
      <c r="I23" s="13">
        <v>9002429.0999999996</v>
      </c>
      <c r="J23" s="14"/>
      <c r="K23" s="14">
        <v>5824251.1999999639</v>
      </c>
      <c r="L23" s="14">
        <v>16303995.499999994</v>
      </c>
    </row>
    <row r="24" spans="1:12">
      <c r="A24" s="103"/>
      <c r="B24" s="8"/>
      <c r="C24" s="8"/>
      <c r="D24" s="9"/>
      <c r="E24" s="9"/>
      <c r="F24" s="9"/>
      <c r="G24" s="9"/>
      <c r="H24" s="8"/>
      <c r="I24" s="8"/>
      <c r="J24" s="9"/>
      <c r="K24" s="9"/>
      <c r="L24" s="9"/>
    </row>
    <row r="25" spans="1:12">
      <c r="A25" s="103" t="s">
        <v>26</v>
      </c>
      <c r="B25" s="8">
        <v>-22942511.400000002</v>
      </c>
      <c r="C25" s="8">
        <v>-53373916.400000006</v>
      </c>
      <c r="D25" s="9"/>
      <c r="E25" s="9">
        <v>-5752375.6000000015</v>
      </c>
      <c r="F25" s="9">
        <v>-27663239.099999998</v>
      </c>
      <c r="G25" s="9"/>
      <c r="H25" s="8">
        <v>-8029997.2999999998</v>
      </c>
      <c r="I25" s="8">
        <v>-10173695.9</v>
      </c>
      <c r="J25" s="9"/>
      <c r="K25" s="9">
        <v>-9160138.5</v>
      </c>
      <c r="L25" s="9">
        <v>-15536981.400000008</v>
      </c>
    </row>
    <row r="26" spans="1:12">
      <c r="A26" s="103"/>
      <c r="B26" s="8"/>
      <c r="C26" s="8"/>
      <c r="D26" s="9"/>
      <c r="E26" s="9"/>
      <c r="F26" s="9"/>
      <c r="G26" s="9"/>
      <c r="H26" s="8"/>
      <c r="I26" s="8"/>
      <c r="J26" s="9"/>
      <c r="K26" s="9"/>
      <c r="L26" s="9"/>
    </row>
    <row r="27" spans="1:12" s="19" customFormat="1">
      <c r="A27" s="169" t="s">
        <v>27</v>
      </c>
      <c r="B27" s="13">
        <f>B23+B25</f>
        <v>-21405258.200000014</v>
      </c>
      <c r="C27" s="13">
        <f t="shared" ref="C27:F27" si="1">C23+C25</f>
        <v>-12926215.799999982</v>
      </c>
      <c r="D27" s="14"/>
      <c r="E27" s="14">
        <f t="shared" si="1"/>
        <v>-15604544.999999978</v>
      </c>
      <c r="F27" s="14">
        <f t="shared" si="1"/>
        <v>-12521963.099999968</v>
      </c>
      <c r="G27" s="14"/>
      <c r="H27" s="13">
        <v>-2464825.9</v>
      </c>
      <c r="I27" s="13">
        <v>-1171266.8</v>
      </c>
      <c r="J27" s="14"/>
      <c r="K27" s="14">
        <v>-3335887.3000000366</v>
      </c>
      <c r="L27" s="14">
        <v>767014.09999998589</v>
      </c>
    </row>
    <row r="28" spans="1:12">
      <c r="A28" s="103"/>
      <c r="B28" s="8"/>
      <c r="C28" s="8"/>
      <c r="D28" s="9"/>
      <c r="E28" s="9"/>
      <c r="F28" s="9"/>
      <c r="G28" s="9"/>
      <c r="H28" s="8"/>
      <c r="I28" s="8"/>
      <c r="J28" s="9"/>
      <c r="K28" s="9"/>
      <c r="L28" s="9"/>
    </row>
    <row r="29" spans="1:12">
      <c r="A29" s="103" t="s">
        <v>28</v>
      </c>
      <c r="B29" s="8">
        <v>86338.3</v>
      </c>
      <c r="C29" s="8">
        <v>18048945.399999999</v>
      </c>
      <c r="D29" s="9"/>
      <c r="E29" s="9"/>
      <c r="F29" s="9">
        <v>18474955.099999998</v>
      </c>
      <c r="G29" s="9"/>
      <c r="H29" s="8"/>
      <c r="I29" s="8">
        <v>-11998</v>
      </c>
      <c r="J29" s="9"/>
      <c r="K29" s="9">
        <v>86338.3</v>
      </c>
      <c r="L29" s="9">
        <v>-414011.69999999925</v>
      </c>
    </row>
    <row r="30" spans="1:12">
      <c r="A30" s="103"/>
      <c r="B30" s="8"/>
      <c r="C30" s="8"/>
      <c r="D30" s="9"/>
      <c r="E30" s="9"/>
      <c r="F30" s="9"/>
      <c r="G30" s="9"/>
      <c r="H30" s="8"/>
      <c r="I30" s="8"/>
      <c r="J30" s="9"/>
      <c r="K30" s="9"/>
      <c r="L30" s="9"/>
    </row>
    <row r="31" spans="1:12" s="19" customFormat="1" ht="15" thickBot="1">
      <c r="A31" s="170" t="s">
        <v>29</v>
      </c>
      <c r="B31" s="17">
        <v>-21318919.900000013</v>
      </c>
      <c r="C31" s="17">
        <v>5122729.6000000164</v>
      </c>
      <c r="D31" s="14"/>
      <c r="E31" s="18">
        <v>-15604544.999999978</v>
      </c>
      <c r="F31" s="18">
        <v>5952992.0000000298</v>
      </c>
      <c r="G31" s="14"/>
      <c r="H31" s="17">
        <v>-2464825.9</v>
      </c>
      <c r="I31" s="17">
        <v>-1183264.8</v>
      </c>
      <c r="J31" s="14"/>
      <c r="K31" s="18">
        <v>-3249549.0000000359</v>
      </c>
      <c r="L31" s="18">
        <v>353002.39999998664</v>
      </c>
    </row>
    <row r="32" spans="1:12" ht="15" thickTop="1">
      <c r="B32" s="8"/>
      <c r="C32" s="8"/>
      <c r="D32" s="9"/>
      <c r="E32" s="9"/>
      <c r="F32" s="9"/>
      <c r="G32" s="9"/>
      <c r="H32" s="8"/>
      <c r="I32" s="8"/>
      <c r="J32" s="9"/>
      <c r="K32" s="9"/>
      <c r="L32" s="9"/>
    </row>
    <row r="33" spans="1:12">
      <c r="A33" s="167" t="s">
        <v>30</v>
      </c>
      <c r="B33" s="8"/>
      <c r="C33" s="8"/>
      <c r="D33" s="9"/>
      <c r="E33" s="9"/>
      <c r="F33" s="9"/>
      <c r="G33" s="9"/>
      <c r="H33" s="8"/>
      <c r="I33" s="8"/>
      <c r="J33" s="9"/>
      <c r="K33" s="9"/>
      <c r="L33" s="9"/>
    </row>
    <row r="34" spans="1:12">
      <c r="A34" s="103" t="s">
        <v>31</v>
      </c>
      <c r="B34" s="8">
        <v>591839376.70000005</v>
      </c>
      <c r="C34" s="8">
        <v>1347319860.7</v>
      </c>
      <c r="D34" s="9"/>
      <c r="E34" s="9">
        <v>200279037.5</v>
      </c>
      <c r="F34" s="9">
        <v>777286752.69999981</v>
      </c>
      <c r="G34" s="9"/>
      <c r="H34" s="8">
        <v>167330397.5</v>
      </c>
      <c r="I34" s="8">
        <v>227713916.59999999</v>
      </c>
      <c r="J34" s="9"/>
      <c r="K34" s="9">
        <v>224229941.70000005</v>
      </c>
      <c r="L34" s="9">
        <v>342319191.40000021</v>
      </c>
    </row>
    <row r="35" spans="1:12">
      <c r="A35" s="168" t="s">
        <v>32</v>
      </c>
      <c r="B35" s="11">
        <v>84827959</v>
      </c>
      <c r="C35" s="11">
        <v>69510388.900000006</v>
      </c>
      <c r="D35" s="9"/>
      <c r="E35" s="12">
        <v>24589047.100000001</v>
      </c>
      <c r="F35" s="12">
        <v>21203607.100000001</v>
      </c>
      <c r="G35" s="9"/>
      <c r="H35" s="11">
        <v>22944189.199999999</v>
      </c>
      <c r="I35" s="11">
        <v>18883871.5</v>
      </c>
      <c r="J35" s="9"/>
      <c r="K35" s="12">
        <v>37294722.700000003</v>
      </c>
      <c r="L35" s="12">
        <v>29422910.300000004</v>
      </c>
    </row>
    <row r="36" spans="1:12">
      <c r="A36" s="103" t="s">
        <v>33</v>
      </c>
      <c r="B36" s="8">
        <f>B34+B35</f>
        <v>676667335.70000005</v>
      </c>
      <c r="C36" s="8">
        <f t="shared" ref="C36" si="2">C34+C35</f>
        <v>1416830249.6000001</v>
      </c>
      <c r="D36" s="9"/>
      <c r="E36" s="9">
        <f>E34+E35</f>
        <v>224868084.59999999</v>
      </c>
      <c r="F36" s="9">
        <f t="shared" ref="F36" si="3">F34+F35</f>
        <v>798490359.79999983</v>
      </c>
      <c r="G36" s="9"/>
      <c r="H36" s="8">
        <v>190274586.69999999</v>
      </c>
      <c r="I36" s="8">
        <v>246597788.09999999</v>
      </c>
      <c r="J36" s="9"/>
      <c r="K36" s="9">
        <v>261524664.40000004</v>
      </c>
      <c r="L36" s="9">
        <v>371742101.70000029</v>
      </c>
    </row>
    <row r="37" spans="1:12">
      <c r="A37" s="103" t="s">
        <v>34</v>
      </c>
      <c r="B37" s="8">
        <v>111630284.70000002</v>
      </c>
      <c r="C37" s="8">
        <v>150978021.70000002</v>
      </c>
      <c r="D37" s="9"/>
      <c r="E37" s="9">
        <v>32228906.399999999</v>
      </c>
      <c r="F37" s="9">
        <v>71842354.700000003</v>
      </c>
      <c r="G37" s="9"/>
      <c r="H37" s="8">
        <v>23482969.899999999</v>
      </c>
      <c r="I37" s="8">
        <v>23018219</v>
      </c>
      <c r="J37" s="9"/>
      <c r="K37" s="9">
        <v>55918408.400000013</v>
      </c>
      <c r="L37" s="9">
        <v>56117448.000000015</v>
      </c>
    </row>
    <row r="38" spans="1:12" s="19" customFormat="1">
      <c r="A38" s="167" t="s">
        <v>35</v>
      </c>
      <c r="B38" s="13">
        <v>788297620.4000001</v>
      </c>
      <c r="C38" s="13">
        <v>1567808271.3000002</v>
      </c>
      <c r="D38" s="14"/>
      <c r="E38" s="14">
        <v>257096991</v>
      </c>
      <c r="F38" s="14">
        <v>870332714.49999988</v>
      </c>
      <c r="G38" s="14"/>
      <c r="H38" s="13">
        <v>213757556.59999999</v>
      </c>
      <c r="I38" s="13">
        <v>269616007.10000002</v>
      </c>
      <c r="J38" s="14"/>
      <c r="K38" s="14">
        <v>317443072.80000007</v>
      </c>
      <c r="L38" s="14">
        <v>427859549.70000029</v>
      </c>
    </row>
    <row r="39" spans="1:12">
      <c r="A39" s="103"/>
      <c r="B39" s="8"/>
      <c r="C39" s="8"/>
      <c r="D39" s="9"/>
      <c r="E39" s="9"/>
      <c r="F39" s="9"/>
      <c r="G39" s="9"/>
      <c r="H39" s="8"/>
      <c r="I39" s="8"/>
      <c r="J39" s="9"/>
      <c r="K39" s="9"/>
      <c r="L39" s="9"/>
    </row>
    <row r="40" spans="1:12">
      <c r="A40" s="103" t="s">
        <v>36</v>
      </c>
      <c r="B40" s="8">
        <v>261512789</v>
      </c>
      <c r="C40" s="8">
        <v>701204477.99999988</v>
      </c>
      <c r="D40" s="9"/>
      <c r="E40" s="9">
        <v>82610417.799999997</v>
      </c>
      <c r="F40" s="9">
        <v>423955128.29999995</v>
      </c>
      <c r="G40" s="9"/>
      <c r="H40" s="8">
        <v>57818380.399999999</v>
      </c>
      <c r="I40" s="8">
        <v>98631819.900000006</v>
      </c>
      <c r="J40" s="9"/>
      <c r="K40" s="9">
        <v>121083990.79999998</v>
      </c>
      <c r="L40" s="9">
        <v>178617529.79999992</v>
      </c>
    </row>
    <row r="41" spans="1:12">
      <c r="A41" s="103" t="s">
        <v>37</v>
      </c>
      <c r="B41" s="8">
        <v>120327428</v>
      </c>
      <c r="C41" s="8">
        <v>154177279.19999999</v>
      </c>
      <c r="D41" s="9"/>
      <c r="E41" s="9">
        <v>36939280</v>
      </c>
      <c r="F41" s="9">
        <v>64425813.199999996</v>
      </c>
      <c r="G41" s="9"/>
      <c r="H41" s="8">
        <v>37101357</v>
      </c>
      <c r="I41" s="8">
        <v>37590545</v>
      </c>
      <c r="J41" s="9"/>
      <c r="K41" s="9">
        <v>46286791</v>
      </c>
      <c r="L41" s="9">
        <v>52160921</v>
      </c>
    </row>
    <row r="42" spans="1:12">
      <c r="A42" s="103" t="s">
        <v>38</v>
      </c>
      <c r="B42" s="8">
        <v>284428709.60000002</v>
      </c>
      <c r="C42" s="8">
        <v>563723698.69999993</v>
      </c>
      <c r="D42" s="9"/>
      <c r="E42" s="9">
        <v>107321784.5</v>
      </c>
      <c r="F42" s="9">
        <v>318672355.69999999</v>
      </c>
      <c r="G42" s="9"/>
      <c r="H42" s="8">
        <v>78478442.900000006</v>
      </c>
      <c r="I42" s="8">
        <v>94111807.900000006</v>
      </c>
      <c r="J42" s="9"/>
      <c r="K42" s="9">
        <v>98628482.200000018</v>
      </c>
      <c r="L42" s="9">
        <v>150939535.09999993</v>
      </c>
    </row>
    <row r="43" spans="1:12">
      <c r="A43" s="168" t="s">
        <v>39</v>
      </c>
      <c r="B43" s="11">
        <v>122028693.89999999</v>
      </c>
      <c r="C43" s="11">
        <v>148702815.19999999</v>
      </c>
      <c r="D43" s="9"/>
      <c r="E43" s="12">
        <v>30225508.800000001</v>
      </c>
      <c r="F43" s="12">
        <v>63279417.099999994</v>
      </c>
      <c r="G43" s="9"/>
      <c r="H43" s="11">
        <v>40359376.399999999</v>
      </c>
      <c r="I43" s="11">
        <v>39281834.299999997</v>
      </c>
      <c r="J43" s="9"/>
      <c r="K43" s="12">
        <v>51443808.699999996</v>
      </c>
      <c r="L43" s="12">
        <v>46141563.799999997</v>
      </c>
    </row>
    <row r="44" spans="1:12" s="19" customFormat="1">
      <c r="A44" s="167" t="s">
        <v>40</v>
      </c>
      <c r="B44" s="13">
        <f>B42+B43</f>
        <v>406457403.5</v>
      </c>
      <c r="C44" s="13">
        <f t="shared" ref="C44:F44" si="4">C42+C43</f>
        <v>712426513.89999986</v>
      </c>
      <c r="D44" s="14"/>
      <c r="E44" s="14">
        <f t="shared" si="4"/>
        <v>137547293.30000001</v>
      </c>
      <c r="F44" s="14">
        <f t="shared" si="4"/>
        <v>381951772.79999995</v>
      </c>
      <c r="G44" s="14"/>
      <c r="H44" s="13">
        <v>118837819.3</v>
      </c>
      <c r="I44" s="13">
        <v>133393642.2</v>
      </c>
      <c r="J44" s="14"/>
      <c r="K44" s="14">
        <v>150072290.89999998</v>
      </c>
      <c r="L44" s="14">
        <v>197081098.89999992</v>
      </c>
    </row>
    <row r="45" spans="1:12" s="19" customFormat="1">
      <c r="A45" s="167" t="s">
        <v>41</v>
      </c>
      <c r="B45" s="13">
        <f>B44+B41</f>
        <v>526784831.5</v>
      </c>
      <c r="C45" s="13">
        <f t="shared" ref="C45:F45" si="5">C44+C41</f>
        <v>866603793.0999999</v>
      </c>
      <c r="D45" s="14"/>
      <c r="E45" s="14">
        <f t="shared" si="5"/>
        <v>174486573.30000001</v>
      </c>
      <c r="F45" s="14">
        <f t="shared" si="5"/>
        <v>446377585.99999994</v>
      </c>
      <c r="G45" s="14"/>
      <c r="H45" s="13">
        <v>155939176.30000001</v>
      </c>
      <c r="I45" s="13">
        <v>170984187.19999999</v>
      </c>
      <c r="J45" s="14"/>
      <c r="K45" s="14">
        <v>196359081.89999998</v>
      </c>
      <c r="L45" s="14">
        <v>249242019.89999998</v>
      </c>
    </row>
    <row r="46" spans="1:12" s="19" customFormat="1">
      <c r="A46" s="167" t="s">
        <v>42</v>
      </c>
      <c r="B46" s="13">
        <v>788297620.50000012</v>
      </c>
      <c r="C46" s="13">
        <v>1567808271.1000001</v>
      </c>
      <c r="D46" s="14"/>
      <c r="E46" s="14">
        <v>257096991.09999999</v>
      </c>
      <c r="F46" s="14">
        <v>870332714.29999995</v>
      </c>
      <c r="G46" s="14"/>
      <c r="H46" s="13">
        <v>213757556.69999999</v>
      </c>
      <c r="I46" s="13">
        <v>269616007.10000002</v>
      </c>
      <c r="J46" s="14"/>
      <c r="K46" s="14">
        <v>317443072.70000011</v>
      </c>
      <c r="L46" s="14">
        <v>427859549.70000017</v>
      </c>
    </row>
    <row r="47" spans="1:12">
      <c r="B47" s="8"/>
      <c r="C47" s="8"/>
      <c r="D47" s="9"/>
      <c r="E47" s="9"/>
      <c r="F47" s="9"/>
      <c r="G47" s="9"/>
      <c r="H47" s="8"/>
      <c r="I47" s="8"/>
      <c r="J47" s="9"/>
      <c r="K47" s="9"/>
      <c r="L47" s="9"/>
    </row>
    <row r="48" spans="1:12">
      <c r="A48" s="167" t="s">
        <v>43</v>
      </c>
      <c r="B48" s="8"/>
      <c r="C48" s="8"/>
      <c r="D48" s="9"/>
      <c r="E48" s="9"/>
      <c r="F48" s="9"/>
      <c r="G48" s="9"/>
      <c r="H48" s="8"/>
      <c r="I48" s="8"/>
      <c r="J48" s="9"/>
      <c r="K48" s="9"/>
      <c r="L48" s="9"/>
    </row>
    <row r="49" spans="1:12">
      <c r="A49" s="103" t="s">
        <v>44</v>
      </c>
      <c r="B49" s="8">
        <v>-21318920</v>
      </c>
      <c r="C49" s="8">
        <v>5122730.2000000011</v>
      </c>
      <c r="D49" s="9"/>
      <c r="E49" s="9">
        <v>-15604544.699999999</v>
      </c>
      <c r="F49" s="9">
        <v>5952992.2000000002</v>
      </c>
      <c r="G49" s="9"/>
      <c r="H49" s="8">
        <v>-2464826</v>
      </c>
      <c r="I49" s="8">
        <v>-1183264.6000000001</v>
      </c>
      <c r="J49" s="9"/>
      <c r="K49" s="9">
        <v>-3249549.3000000007</v>
      </c>
      <c r="L49" s="9">
        <v>353002.60000000102</v>
      </c>
    </row>
    <row r="50" spans="1:12">
      <c r="A50" s="168" t="s">
        <v>45</v>
      </c>
      <c r="B50" s="11">
        <v>38606667.800000004</v>
      </c>
      <c r="C50" s="11">
        <v>56114759.100000009</v>
      </c>
      <c r="D50" s="9"/>
      <c r="E50" s="12">
        <v>13554808.400000002</v>
      </c>
      <c r="F50" s="12">
        <v>19279309</v>
      </c>
      <c r="G50" s="9"/>
      <c r="H50" s="11">
        <v>5906833.0999999996</v>
      </c>
      <c r="I50" s="11">
        <v>8602340.5999999996</v>
      </c>
      <c r="J50" s="9"/>
      <c r="K50" s="12">
        <v>19145026.300000004</v>
      </c>
      <c r="L50" s="12">
        <v>28233109.500000007</v>
      </c>
    </row>
    <row r="51" spans="1:12" s="19" customFormat="1">
      <c r="A51" s="167" t="s">
        <v>46</v>
      </c>
      <c r="B51" s="13">
        <v>17287747.799999997</v>
      </c>
      <c r="C51" s="13">
        <v>61237489.299999997</v>
      </c>
      <c r="D51" s="14"/>
      <c r="E51" s="14">
        <v>-2049736.2999999996</v>
      </c>
      <c r="F51" s="14">
        <v>25232301.200000003</v>
      </c>
      <c r="G51" s="14"/>
      <c r="H51" s="13">
        <v>3442007.1</v>
      </c>
      <c r="I51" s="13">
        <v>7419076</v>
      </c>
      <c r="J51" s="14"/>
      <c r="K51" s="14">
        <v>15895476.999999998</v>
      </c>
      <c r="L51" s="14">
        <v>28586112.099999994</v>
      </c>
    </row>
    <row r="52" spans="1:12">
      <c r="A52" s="168" t="s">
        <v>47</v>
      </c>
      <c r="B52" s="11">
        <v>3766113.8999999994</v>
      </c>
      <c r="C52" s="11">
        <v>-353361.99999999977</v>
      </c>
      <c r="D52" s="9"/>
      <c r="E52" s="12">
        <v>1637798.0999999999</v>
      </c>
      <c r="F52" s="12">
        <v>-1856165.4000000001</v>
      </c>
      <c r="G52" s="9"/>
      <c r="H52" s="11">
        <v>958155.9</v>
      </c>
      <c r="I52" s="11">
        <v>1170321.5</v>
      </c>
      <c r="J52" s="9"/>
      <c r="K52" s="12">
        <v>1170159.8999999999</v>
      </c>
      <c r="L52" s="12">
        <v>332481.90000000037</v>
      </c>
    </row>
    <row r="53" spans="1:12" s="19" customFormat="1">
      <c r="A53" s="167" t="s">
        <v>48</v>
      </c>
      <c r="B53" s="13">
        <v>21053861.699999996</v>
      </c>
      <c r="C53" s="13">
        <v>60884127.299999997</v>
      </c>
      <c r="D53" s="14"/>
      <c r="E53" s="14">
        <v>-411938.19999999943</v>
      </c>
      <c r="F53" s="14">
        <v>23376135.800000004</v>
      </c>
      <c r="G53" s="14"/>
      <c r="H53" s="13">
        <v>4400163</v>
      </c>
      <c r="I53" s="13">
        <v>8589397.5</v>
      </c>
      <c r="J53" s="14"/>
      <c r="K53" s="14">
        <v>17065636.899999995</v>
      </c>
      <c r="L53" s="14">
        <v>28918593.999999993</v>
      </c>
    </row>
    <row r="54" spans="1:12">
      <c r="A54" s="103" t="s">
        <v>49</v>
      </c>
      <c r="B54" s="8">
        <v>-35677018.500000007</v>
      </c>
      <c r="C54" s="8">
        <v>-69429170.999999985</v>
      </c>
      <c r="D54" s="9"/>
      <c r="E54" s="9">
        <v>-18856503.800000001</v>
      </c>
      <c r="F54" s="9">
        <v>-40205668.399999999</v>
      </c>
      <c r="G54" s="9"/>
      <c r="H54" s="8">
        <v>-1525587</v>
      </c>
      <c r="I54" s="8">
        <v>-4438106</v>
      </c>
      <c r="J54" s="9"/>
      <c r="K54" s="9">
        <v>-15294927.700000007</v>
      </c>
      <c r="L54" s="9">
        <v>-24785396.599999987</v>
      </c>
    </row>
    <row r="55" spans="1:12">
      <c r="A55" s="168" t="s">
        <v>50</v>
      </c>
      <c r="B55" s="11">
        <v>12217727.899999999</v>
      </c>
      <c r="C55" s="11">
        <v>3071256.1000000024</v>
      </c>
      <c r="D55" s="9"/>
      <c r="E55" s="12">
        <v>14213234.300000003</v>
      </c>
      <c r="F55" s="12">
        <v>8278624.0000000019</v>
      </c>
      <c r="G55" s="9"/>
      <c r="H55" s="11">
        <v>-2550306</v>
      </c>
      <c r="I55" s="11">
        <v>-3315281</v>
      </c>
      <c r="J55" s="9"/>
      <c r="K55" s="12">
        <v>554799.5999999959</v>
      </c>
      <c r="L55" s="12">
        <v>-1892086.8999999994</v>
      </c>
    </row>
    <row r="56" spans="1:12" s="19" customFormat="1">
      <c r="A56" s="167" t="s">
        <v>51</v>
      </c>
      <c r="B56" s="13">
        <v>-2405428.9000000088</v>
      </c>
      <c r="C56" s="13">
        <v>-5473787.5999999922</v>
      </c>
      <c r="D56" s="14"/>
      <c r="E56" s="14">
        <v>-5055207.7000000039</v>
      </c>
      <c r="F56" s="14">
        <v>-8550908.5999999978</v>
      </c>
      <c r="G56" s="14"/>
      <c r="H56" s="13">
        <v>324270</v>
      </c>
      <c r="I56" s="13">
        <v>836010.5</v>
      </c>
      <c r="J56" s="14"/>
      <c r="K56" s="14">
        <v>2325508.7999999952</v>
      </c>
      <c r="L56" s="14">
        <v>2241110.5000000056</v>
      </c>
    </row>
  </sheetData>
  <mergeCells count="7">
    <mergeCell ref="E5:F5"/>
    <mergeCell ref="H5:I5"/>
    <mergeCell ref="K5:L5"/>
    <mergeCell ref="B6:C6"/>
    <mergeCell ref="E6:F6"/>
    <mergeCell ref="H6:I6"/>
    <mergeCell ref="K6:L6"/>
  </mergeCells>
  <hyperlinks>
    <hyperlink ref="A1" location="Efnisyfirlit!A1" display="Efnisyfirlit" xr:uid="{C86E7A1A-6BCA-4E51-A4D2-8C4B3259AA1A}"/>
  </hyperlink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27-878E-4D39-8CD2-A2FC5EEC2FC0}">
  <dimension ref="A1:Q499"/>
  <sheetViews>
    <sheetView workbookViewId="0">
      <selection activeCell="D1" sqref="D1"/>
    </sheetView>
  </sheetViews>
  <sheetFormatPr defaultRowHeight="14.5"/>
  <cols>
    <col min="1" max="1" width="1" customWidth="1"/>
    <col min="2" max="2" width="0" hidden="1" customWidth="1"/>
    <col min="3" max="3" width="1.453125" customWidth="1"/>
    <col min="4" max="4" width="30.6328125" customWidth="1"/>
    <col min="5" max="6" width="8.7265625" hidden="1" customWidth="1"/>
    <col min="7" max="7" width="11" customWidth="1"/>
    <col min="8" max="8" width="9.81640625" customWidth="1"/>
    <col min="9" max="9" width="4.6328125" customWidth="1"/>
    <col min="10" max="10" width="5.1796875" customWidth="1"/>
    <col min="11" max="11" width="6.90625" customWidth="1"/>
    <col min="12" max="12" width="7.1796875" customWidth="1"/>
    <col min="13" max="13" width="8.54296875" customWidth="1"/>
    <col min="14" max="14" width="7.453125" customWidth="1"/>
    <col min="15" max="15" width="7" customWidth="1"/>
    <col min="16" max="16" width="7.453125" customWidth="1"/>
    <col min="17" max="17" width="7.6328125" customWidth="1"/>
  </cols>
  <sheetData>
    <row r="1" spans="1:17">
      <c r="D1" s="101" t="s">
        <v>1044</v>
      </c>
    </row>
    <row r="2" spans="1:17" ht="15.5">
      <c r="A2" s="232" t="s">
        <v>1214</v>
      </c>
    </row>
    <row r="4" spans="1:17">
      <c r="D4" s="255"/>
      <c r="E4" s="255"/>
      <c r="F4" s="255"/>
      <c r="I4" s="314" t="s">
        <v>776</v>
      </c>
      <c r="J4" s="315"/>
      <c r="K4" s="315"/>
      <c r="L4" s="315"/>
      <c r="M4" s="316"/>
      <c r="N4" s="317" t="s">
        <v>777</v>
      </c>
      <c r="O4" s="318"/>
      <c r="P4" s="318"/>
      <c r="Q4" s="319"/>
    </row>
    <row r="5" spans="1:17">
      <c r="D5" s="256"/>
      <c r="E5" s="193"/>
      <c r="F5" s="193"/>
      <c r="G5" s="257"/>
      <c r="H5" s="257"/>
      <c r="I5" s="258"/>
      <c r="J5" s="258"/>
      <c r="K5" s="259" t="s">
        <v>778</v>
      </c>
      <c r="L5" s="258"/>
      <c r="M5" s="259" t="s">
        <v>779</v>
      </c>
      <c r="N5" s="260" t="s">
        <v>780</v>
      </c>
      <c r="O5" s="260" t="s">
        <v>7</v>
      </c>
      <c r="P5" s="260" t="s">
        <v>781</v>
      </c>
      <c r="Q5" s="261"/>
    </row>
    <row r="6" spans="1:17">
      <c r="D6" s="262"/>
      <c r="E6" s="193"/>
      <c r="F6" s="193"/>
      <c r="G6" s="263" t="s">
        <v>24</v>
      </c>
      <c r="H6" s="264" t="s">
        <v>19</v>
      </c>
      <c r="I6" s="265">
        <v>4</v>
      </c>
      <c r="J6" s="265" t="s">
        <v>782</v>
      </c>
      <c r="K6" s="265" t="s">
        <v>783</v>
      </c>
      <c r="L6" s="265" t="s">
        <v>784</v>
      </c>
      <c r="M6" s="265" t="s">
        <v>179</v>
      </c>
      <c r="N6" s="266" t="s">
        <v>785</v>
      </c>
      <c r="O6" s="266" t="s">
        <v>786</v>
      </c>
      <c r="P6" s="266" t="s">
        <v>787</v>
      </c>
      <c r="Q6" s="266" t="s">
        <v>788</v>
      </c>
    </row>
    <row r="7" spans="1:17">
      <c r="C7" s="144"/>
      <c r="D7" s="267" t="s">
        <v>789</v>
      </c>
      <c r="E7" s="193" t="s">
        <v>20</v>
      </c>
      <c r="F7" t="s">
        <v>482</v>
      </c>
      <c r="G7" s="268" t="s">
        <v>284</v>
      </c>
      <c r="H7" s="268" t="s">
        <v>284</v>
      </c>
      <c r="I7" s="269" t="s">
        <v>790</v>
      </c>
      <c r="J7" s="270" t="s">
        <v>790</v>
      </c>
      <c r="K7" s="270" t="s">
        <v>791</v>
      </c>
      <c r="L7" s="270" t="s">
        <v>792</v>
      </c>
      <c r="M7" s="269" t="s">
        <v>792</v>
      </c>
      <c r="N7" s="271" t="s">
        <v>793</v>
      </c>
      <c r="O7" s="271" t="s">
        <v>794</v>
      </c>
      <c r="P7" s="271" t="s">
        <v>795</v>
      </c>
      <c r="Q7" s="271" t="s">
        <v>796</v>
      </c>
    </row>
    <row r="8" spans="1:17">
      <c r="Q8" s="272"/>
    </row>
    <row r="9" spans="1:17">
      <c r="A9" s="273" t="s">
        <v>487</v>
      </c>
      <c r="B9" s="274"/>
      <c r="C9" s="273"/>
      <c r="D9" s="274"/>
      <c r="E9" s="275"/>
      <c r="F9" s="275"/>
      <c r="G9" s="275"/>
      <c r="H9" s="275"/>
      <c r="I9" s="275"/>
      <c r="J9" s="275"/>
      <c r="K9" s="275"/>
      <c r="L9" s="275"/>
      <c r="M9" s="276"/>
      <c r="N9" s="276"/>
      <c r="O9" s="276"/>
      <c r="P9" s="276"/>
      <c r="Q9" s="276"/>
    </row>
    <row r="10" spans="1:17">
      <c r="A10" s="277"/>
      <c r="B10" s="92" t="s">
        <v>330</v>
      </c>
      <c r="C10" s="273" t="s">
        <v>180</v>
      </c>
      <c r="D10" s="274"/>
      <c r="E10" s="94"/>
      <c r="F10" s="94"/>
      <c r="G10" s="94"/>
      <c r="H10" s="94"/>
      <c r="I10" s="94"/>
      <c r="J10" s="94"/>
      <c r="K10" s="94"/>
      <c r="L10" s="94"/>
      <c r="M10" s="95"/>
      <c r="N10" s="95"/>
      <c r="O10" s="95"/>
      <c r="P10" s="95"/>
      <c r="Q10" s="95"/>
    </row>
    <row r="11" spans="1:17">
      <c r="A11" s="277"/>
      <c r="B11" s="92"/>
      <c r="C11" s="277"/>
      <c r="D11" s="96" t="s">
        <v>797</v>
      </c>
      <c r="E11" s="98">
        <v>291367</v>
      </c>
      <c r="F11" s="98">
        <v>60881</v>
      </c>
      <c r="G11" s="98">
        <v>352248</v>
      </c>
      <c r="H11" s="98">
        <v>25961</v>
      </c>
      <c r="I11" s="98"/>
      <c r="J11" s="98">
        <v>0</v>
      </c>
      <c r="K11" s="98">
        <v>95</v>
      </c>
      <c r="L11" s="98">
        <v>95</v>
      </c>
      <c r="M11" s="99">
        <v>97.75</v>
      </c>
      <c r="N11" s="99">
        <v>6</v>
      </c>
      <c r="O11" s="99">
        <v>8.5500001907348633</v>
      </c>
      <c r="P11" s="99">
        <v>15.939999580383301</v>
      </c>
      <c r="Q11" s="99">
        <v>30.489999771118164</v>
      </c>
    </row>
    <row r="12" spans="1:17">
      <c r="A12" s="277"/>
      <c r="B12" s="92"/>
      <c r="C12" s="277"/>
      <c r="D12" s="92" t="s">
        <v>798</v>
      </c>
      <c r="E12" s="94">
        <v>246309</v>
      </c>
      <c r="F12" s="94">
        <v>69063</v>
      </c>
      <c r="G12" s="94">
        <v>315372</v>
      </c>
      <c r="H12" s="94">
        <v>22892</v>
      </c>
      <c r="I12" s="94"/>
      <c r="J12" s="94">
        <v>0</v>
      </c>
      <c r="K12" s="94">
        <v>82</v>
      </c>
      <c r="L12" s="94">
        <v>82</v>
      </c>
      <c r="M12" s="95">
        <v>83.25</v>
      </c>
      <c r="N12" s="95">
        <v>11.75</v>
      </c>
      <c r="O12" s="95">
        <v>3.809999942779541</v>
      </c>
      <c r="P12" s="95">
        <v>13.800000190734863</v>
      </c>
      <c r="Q12" s="95">
        <v>29.360000133514404</v>
      </c>
    </row>
    <row r="13" spans="1:17">
      <c r="A13" s="277"/>
      <c r="B13" s="92"/>
      <c r="C13" s="277"/>
      <c r="D13" s="96" t="s">
        <v>799</v>
      </c>
      <c r="E13" s="98">
        <v>158650</v>
      </c>
      <c r="F13" s="98">
        <v>57088</v>
      </c>
      <c r="G13" s="98">
        <v>215738</v>
      </c>
      <c r="H13" s="98">
        <v>16018</v>
      </c>
      <c r="I13" s="98"/>
      <c r="J13" s="98">
        <v>0</v>
      </c>
      <c r="K13" s="98">
        <v>51</v>
      </c>
      <c r="L13" s="98">
        <v>51</v>
      </c>
      <c r="M13" s="99">
        <v>52.75</v>
      </c>
      <c r="N13" s="99">
        <v>3.5</v>
      </c>
      <c r="O13" s="99">
        <v>1</v>
      </c>
      <c r="P13" s="99">
        <v>13</v>
      </c>
      <c r="Q13" s="99">
        <v>17.5</v>
      </c>
    </row>
    <row r="14" spans="1:17">
      <c r="A14" s="277"/>
      <c r="B14" s="92"/>
      <c r="C14" s="277"/>
      <c r="D14" s="92" t="s">
        <v>800</v>
      </c>
      <c r="E14" s="94">
        <v>219689</v>
      </c>
      <c r="F14" s="94">
        <v>53889</v>
      </c>
      <c r="G14" s="94">
        <v>273578</v>
      </c>
      <c r="H14" s="94">
        <v>21156</v>
      </c>
      <c r="I14" s="94"/>
      <c r="J14" s="94">
        <v>0</v>
      </c>
      <c r="K14" s="94">
        <v>58</v>
      </c>
      <c r="L14" s="94">
        <v>58</v>
      </c>
      <c r="M14" s="95">
        <v>61.125</v>
      </c>
      <c r="N14" s="95">
        <v>2</v>
      </c>
      <c r="O14" s="95">
        <v>1.25</v>
      </c>
      <c r="P14" s="95">
        <v>10.100000381469727</v>
      </c>
      <c r="Q14" s="95">
        <v>13.350000381469727</v>
      </c>
    </row>
    <row r="15" spans="1:17">
      <c r="A15" s="277"/>
      <c r="B15" s="92"/>
      <c r="C15" s="277"/>
      <c r="D15" s="96" t="s">
        <v>801</v>
      </c>
      <c r="E15" s="98">
        <v>335115</v>
      </c>
      <c r="F15" s="98">
        <v>70221</v>
      </c>
      <c r="G15" s="98">
        <v>405336</v>
      </c>
      <c r="H15" s="98">
        <v>27571</v>
      </c>
      <c r="I15" s="98"/>
      <c r="J15" s="98">
        <v>1</v>
      </c>
      <c r="K15" s="98">
        <v>99</v>
      </c>
      <c r="L15" s="98">
        <v>100</v>
      </c>
      <c r="M15" s="99">
        <v>103.125</v>
      </c>
      <c r="N15" s="99">
        <v>10</v>
      </c>
      <c r="O15" s="99">
        <v>6.5</v>
      </c>
      <c r="P15" s="99">
        <v>17.559999465942383</v>
      </c>
      <c r="Q15" s="99">
        <v>34.059999465942383</v>
      </c>
    </row>
    <row r="16" spans="1:17">
      <c r="A16" s="277"/>
      <c r="B16" s="92"/>
      <c r="C16" s="277"/>
      <c r="D16" s="92" t="s">
        <v>1215</v>
      </c>
      <c r="E16" s="94">
        <v>112569</v>
      </c>
      <c r="F16" s="94">
        <v>32558</v>
      </c>
      <c r="G16" s="94">
        <v>145127</v>
      </c>
      <c r="H16" s="94">
        <v>9168</v>
      </c>
      <c r="I16" s="94">
        <v>1</v>
      </c>
      <c r="J16" s="94">
        <v>1</v>
      </c>
      <c r="K16" s="94">
        <v>33</v>
      </c>
      <c r="L16" s="94">
        <v>35</v>
      </c>
      <c r="M16" s="95">
        <v>34.875</v>
      </c>
      <c r="N16" s="95">
        <v>1</v>
      </c>
      <c r="O16" s="95">
        <v>0</v>
      </c>
      <c r="P16" s="95">
        <v>11.510000228881836</v>
      </c>
      <c r="Q16" s="95">
        <v>12.510000228881836</v>
      </c>
    </row>
    <row r="17" spans="1:17">
      <c r="A17" s="277"/>
      <c r="B17" s="92"/>
      <c r="C17" s="277"/>
      <c r="D17" s="96" t="s">
        <v>802</v>
      </c>
      <c r="E17" s="98">
        <v>360175</v>
      </c>
      <c r="F17" s="98">
        <v>78725</v>
      </c>
      <c r="G17" s="98">
        <v>438900</v>
      </c>
      <c r="H17" s="98">
        <v>33963</v>
      </c>
      <c r="I17" s="98"/>
      <c r="J17" s="98">
        <v>1</v>
      </c>
      <c r="K17" s="98">
        <v>114</v>
      </c>
      <c r="L17" s="98">
        <v>115</v>
      </c>
      <c r="M17" s="99">
        <v>116.375</v>
      </c>
      <c r="N17" s="99">
        <v>5.9499998092651367</v>
      </c>
      <c r="O17" s="99">
        <v>3.9000000953674316</v>
      </c>
      <c r="P17" s="99">
        <v>26.909999847412109</v>
      </c>
      <c r="Q17" s="99">
        <v>36.759999752044678</v>
      </c>
    </row>
    <row r="18" spans="1:17">
      <c r="A18" s="277"/>
      <c r="B18" s="92"/>
      <c r="C18" s="277"/>
      <c r="D18" s="92" t="s">
        <v>803</v>
      </c>
      <c r="E18" s="94">
        <v>194399</v>
      </c>
      <c r="F18" s="94">
        <v>37593</v>
      </c>
      <c r="G18" s="94">
        <v>231992</v>
      </c>
      <c r="H18" s="94">
        <v>19053</v>
      </c>
      <c r="I18" s="94"/>
      <c r="J18" s="94">
        <v>0</v>
      </c>
      <c r="K18" s="94">
        <v>69</v>
      </c>
      <c r="L18" s="94">
        <v>69</v>
      </c>
      <c r="M18" s="95">
        <v>71.25</v>
      </c>
      <c r="N18" s="95">
        <v>3.6099998950958252</v>
      </c>
      <c r="O18" s="95">
        <v>2.8599998950958252</v>
      </c>
      <c r="P18" s="95">
        <v>12.850000381469727</v>
      </c>
      <c r="Q18" s="95">
        <v>19.320000171661377</v>
      </c>
    </row>
    <row r="19" spans="1:17">
      <c r="A19" s="277"/>
      <c r="B19" s="92"/>
      <c r="C19" s="277"/>
      <c r="D19" s="96" t="s">
        <v>804</v>
      </c>
      <c r="E19" s="98">
        <v>315259</v>
      </c>
      <c r="F19" s="98">
        <v>75777</v>
      </c>
      <c r="G19" s="98">
        <v>391036</v>
      </c>
      <c r="H19" s="98">
        <v>31130</v>
      </c>
      <c r="I19" s="98"/>
      <c r="J19" s="98">
        <v>4</v>
      </c>
      <c r="K19" s="98">
        <v>101</v>
      </c>
      <c r="L19" s="98">
        <v>105</v>
      </c>
      <c r="M19" s="99">
        <v>107.5</v>
      </c>
      <c r="N19" s="99">
        <v>4</v>
      </c>
      <c r="O19" s="99">
        <v>6.1999998092651367</v>
      </c>
      <c r="P19" s="99">
        <v>23.450000762939453</v>
      </c>
      <c r="Q19" s="99">
        <v>33.65000057220459</v>
      </c>
    </row>
    <row r="20" spans="1:17">
      <c r="A20" s="277"/>
      <c r="B20" s="92"/>
      <c r="C20" s="277"/>
      <c r="D20" s="92" t="s">
        <v>805</v>
      </c>
      <c r="E20" s="94">
        <v>200822</v>
      </c>
      <c r="F20" s="94">
        <v>43532</v>
      </c>
      <c r="G20" s="94">
        <v>244354</v>
      </c>
      <c r="H20" s="94">
        <v>16195</v>
      </c>
      <c r="I20" s="94"/>
      <c r="J20" s="94">
        <v>0</v>
      </c>
      <c r="K20" s="94">
        <v>87</v>
      </c>
      <c r="L20" s="94">
        <v>87</v>
      </c>
      <c r="M20" s="95">
        <v>89.625</v>
      </c>
      <c r="N20" s="95">
        <v>8.9499998092651367</v>
      </c>
      <c r="O20" s="95">
        <v>1.9199999570846558</v>
      </c>
      <c r="P20" s="95">
        <v>21.399999618530273</v>
      </c>
      <c r="Q20" s="95">
        <v>32.269999384880066</v>
      </c>
    </row>
    <row r="21" spans="1:17">
      <c r="A21" s="277"/>
      <c r="B21" s="92"/>
      <c r="C21" s="277"/>
      <c r="D21" s="96" t="s">
        <v>806</v>
      </c>
      <c r="E21" s="98">
        <v>181304</v>
      </c>
      <c r="F21" s="98">
        <v>36169</v>
      </c>
      <c r="G21" s="98">
        <v>217473</v>
      </c>
      <c r="H21" s="98">
        <v>24316</v>
      </c>
      <c r="I21" s="98"/>
      <c r="J21" s="98">
        <v>0</v>
      </c>
      <c r="K21" s="98">
        <v>63</v>
      </c>
      <c r="L21" s="98">
        <v>63</v>
      </c>
      <c r="M21" s="99">
        <v>65.625</v>
      </c>
      <c r="N21" s="99">
        <v>6.3000001907348633</v>
      </c>
      <c r="O21" s="99">
        <v>2.7200000286102295</v>
      </c>
      <c r="P21" s="99">
        <v>8.5</v>
      </c>
      <c r="Q21" s="99">
        <v>17.520000219345093</v>
      </c>
    </row>
    <row r="22" spans="1:17">
      <c r="A22" s="277"/>
      <c r="B22" s="92"/>
      <c r="C22" s="277"/>
      <c r="D22" s="92" t="s">
        <v>807</v>
      </c>
      <c r="E22" s="94">
        <v>690569</v>
      </c>
      <c r="F22" s="94">
        <v>235213</v>
      </c>
      <c r="G22" s="94">
        <v>925782</v>
      </c>
      <c r="H22" s="94">
        <v>49495</v>
      </c>
      <c r="I22" s="94"/>
      <c r="J22" s="94">
        <v>5</v>
      </c>
      <c r="K22" s="94">
        <v>147</v>
      </c>
      <c r="L22" s="94">
        <v>152</v>
      </c>
      <c r="M22" s="95">
        <v>153.25</v>
      </c>
      <c r="N22" s="95">
        <v>12.409999847412109</v>
      </c>
      <c r="O22" s="95">
        <v>8.3299999237060547</v>
      </c>
      <c r="P22" s="95">
        <v>31.909999847412109</v>
      </c>
      <c r="Q22" s="95">
        <v>52.649999618530273</v>
      </c>
    </row>
    <row r="23" spans="1:17">
      <c r="A23" s="277"/>
      <c r="B23" s="92"/>
      <c r="C23" s="277"/>
      <c r="D23" s="96" t="s">
        <v>808</v>
      </c>
      <c r="E23" s="98">
        <v>285019</v>
      </c>
      <c r="F23" s="98">
        <v>69068</v>
      </c>
      <c r="G23" s="98">
        <v>354087</v>
      </c>
      <c r="H23" s="98">
        <v>25274</v>
      </c>
      <c r="I23" s="98"/>
      <c r="J23" s="98">
        <v>5</v>
      </c>
      <c r="K23" s="98">
        <v>99</v>
      </c>
      <c r="L23" s="98">
        <v>104</v>
      </c>
      <c r="M23" s="99">
        <v>102.75</v>
      </c>
      <c r="N23" s="99">
        <v>8.6499996185302734</v>
      </c>
      <c r="O23" s="99">
        <v>3.7999999523162842</v>
      </c>
      <c r="P23" s="99">
        <v>19.430000305175781</v>
      </c>
      <c r="Q23" s="99">
        <v>31.879999876022339</v>
      </c>
    </row>
    <row r="24" spans="1:17">
      <c r="A24" s="277"/>
      <c r="B24" s="92"/>
      <c r="C24" s="277"/>
      <c r="D24" s="92" t="s">
        <v>809</v>
      </c>
      <c r="E24" s="94">
        <v>202920</v>
      </c>
      <c r="F24" s="94">
        <v>52028</v>
      </c>
      <c r="G24" s="94">
        <v>254948</v>
      </c>
      <c r="H24" s="94">
        <v>19169</v>
      </c>
      <c r="I24" s="94"/>
      <c r="J24" s="94">
        <v>0</v>
      </c>
      <c r="K24" s="94">
        <v>73</v>
      </c>
      <c r="L24" s="94">
        <v>73</v>
      </c>
      <c r="M24" s="95">
        <v>76.625</v>
      </c>
      <c r="N24" s="95">
        <v>4</v>
      </c>
      <c r="O24" s="95">
        <v>6</v>
      </c>
      <c r="P24" s="95">
        <v>10.180000305175781</v>
      </c>
      <c r="Q24" s="95">
        <v>20.180000305175781</v>
      </c>
    </row>
    <row r="25" spans="1:17">
      <c r="A25" s="277"/>
      <c r="B25" s="92"/>
      <c r="C25" s="277"/>
      <c r="D25" s="96" t="s">
        <v>810</v>
      </c>
      <c r="E25" s="98">
        <v>199884</v>
      </c>
      <c r="F25" s="98">
        <v>49120</v>
      </c>
      <c r="G25" s="98">
        <v>249004</v>
      </c>
      <c r="H25" s="98">
        <v>23551</v>
      </c>
      <c r="I25" s="98"/>
      <c r="J25" s="98">
        <v>0</v>
      </c>
      <c r="K25" s="98">
        <v>72</v>
      </c>
      <c r="L25" s="98">
        <v>72</v>
      </c>
      <c r="M25" s="99">
        <v>76.75</v>
      </c>
      <c r="N25" s="99">
        <v>6.5999999046325684</v>
      </c>
      <c r="O25" s="99">
        <v>4.75</v>
      </c>
      <c r="P25" s="99">
        <v>7.7100000381469727</v>
      </c>
      <c r="Q25" s="99">
        <v>19.059999942779541</v>
      </c>
    </row>
    <row r="26" spans="1:17">
      <c r="A26" s="277"/>
      <c r="B26" s="92"/>
      <c r="C26" s="277"/>
      <c r="D26" s="92" t="s">
        <v>811</v>
      </c>
      <c r="E26" s="94">
        <v>166190</v>
      </c>
      <c r="F26" s="94">
        <v>186783</v>
      </c>
      <c r="G26" s="94">
        <v>352973</v>
      </c>
      <c r="H26" s="94">
        <v>24072</v>
      </c>
      <c r="I26" s="94"/>
      <c r="J26" s="94">
        <v>3</v>
      </c>
      <c r="K26" s="94">
        <v>55</v>
      </c>
      <c r="L26" s="94">
        <v>58</v>
      </c>
      <c r="M26" s="95">
        <v>57.125</v>
      </c>
      <c r="N26" s="95">
        <v>3.6500000953674316</v>
      </c>
      <c r="O26" s="95">
        <v>1.5</v>
      </c>
      <c r="P26" s="95">
        <v>11.739999771118164</v>
      </c>
      <c r="Q26" s="95">
        <v>16.889999866485596</v>
      </c>
    </row>
    <row r="27" spans="1:17">
      <c r="A27" s="277"/>
      <c r="B27" s="92"/>
      <c r="C27" s="277"/>
      <c r="D27" s="96" t="s">
        <v>812</v>
      </c>
      <c r="E27" s="98">
        <v>307591</v>
      </c>
      <c r="F27" s="98">
        <v>101455</v>
      </c>
      <c r="G27" s="98">
        <v>409046</v>
      </c>
      <c r="H27" s="98">
        <v>28171</v>
      </c>
      <c r="I27" s="98">
        <v>1</v>
      </c>
      <c r="J27" s="98">
        <v>4</v>
      </c>
      <c r="K27" s="98">
        <v>104</v>
      </c>
      <c r="L27" s="98">
        <v>109</v>
      </c>
      <c r="M27" s="99">
        <v>111</v>
      </c>
      <c r="N27" s="99">
        <v>12.649999618530273</v>
      </c>
      <c r="O27" s="99">
        <v>0</v>
      </c>
      <c r="P27" s="99">
        <v>16.670000076293945</v>
      </c>
      <c r="Q27" s="99">
        <v>29.319999694824219</v>
      </c>
    </row>
    <row r="28" spans="1:17">
      <c r="A28" s="277"/>
      <c r="B28" s="92"/>
      <c r="C28" s="277"/>
      <c r="D28" s="92" t="s">
        <v>813</v>
      </c>
      <c r="E28" s="94">
        <v>136995</v>
      </c>
      <c r="F28" s="94">
        <v>41818</v>
      </c>
      <c r="G28" s="94">
        <v>178813</v>
      </c>
      <c r="H28" s="94">
        <v>13342</v>
      </c>
      <c r="I28" s="94"/>
      <c r="J28" s="94">
        <v>2</v>
      </c>
      <c r="K28" s="94">
        <v>46</v>
      </c>
      <c r="L28" s="94">
        <v>48</v>
      </c>
      <c r="M28" s="95">
        <v>48.875</v>
      </c>
      <c r="N28" s="95">
        <v>4.2600002288818359</v>
      </c>
      <c r="O28" s="95">
        <v>1.8500000238418579</v>
      </c>
      <c r="P28" s="95">
        <v>6.630000114440918</v>
      </c>
      <c r="Q28" s="95">
        <v>12.740000367164612</v>
      </c>
    </row>
    <row r="29" spans="1:17">
      <c r="A29" s="277"/>
      <c r="B29" s="92"/>
      <c r="C29" s="277"/>
      <c r="D29" s="96" t="s">
        <v>814</v>
      </c>
      <c r="E29" s="98">
        <v>317942</v>
      </c>
      <c r="F29" s="98">
        <v>67204</v>
      </c>
      <c r="G29" s="98">
        <v>385146</v>
      </c>
      <c r="H29" s="98">
        <v>28023</v>
      </c>
      <c r="I29" s="98"/>
      <c r="J29" s="98">
        <v>0</v>
      </c>
      <c r="K29" s="98">
        <v>104</v>
      </c>
      <c r="L29" s="98">
        <v>104</v>
      </c>
      <c r="M29" s="99">
        <v>107.5</v>
      </c>
      <c r="N29" s="99">
        <v>3.5999999046325684</v>
      </c>
      <c r="O29" s="99">
        <v>7.8499999046325684</v>
      </c>
      <c r="P29" s="99">
        <v>22.879999160766602</v>
      </c>
      <c r="Q29" s="99">
        <v>34.329998970031738</v>
      </c>
    </row>
    <row r="30" spans="1:17">
      <c r="A30" s="277"/>
      <c r="B30" s="92"/>
      <c r="C30" s="277"/>
      <c r="D30" s="92" t="s">
        <v>815</v>
      </c>
      <c r="E30" s="94">
        <v>236711</v>
      </c>
      <c r="F30" s="94">
        <v>74101</v>
      </c>
      <c r="G30" s="94">
        <v>310812</v>
      </c>
      <c r="H30" s="94">
        <v>24335</v>
      </c>
      <c r="I30" s="94"/>
      <c r="J30" s="94">
        <v>1</v>
      </c>
      <c r="K30" s="94">
        <v>61</v>
      </c>
      <c r="L30" s="94">
        <v>62</v>
      </c>
      <c r="M30" s="95">
        <v>64</v>
      </c>
      <c r="N30" s="95">
        <v>2.75</v>
      </c>
      <c r="O30" s="95">
        <v>3</v>
      </c>
      <c r="P30" s="95">
        <v>15.970000267028809</v>
      </c>
      <c r="Q30" s="95">
        <v>21.720000267028809</v>
      </c>
    </row>
    <row r="31" spans="1:17">
      <c r="A31" s="277"/>
      <c r="B31" s="92"/>
      <c r="C31" s="277"/>
      <c r="D31" s="96" t="s">
        <v>816</v>
      </c>
      <c r="E31" s="98">
        <v>191753</v>
      </c>
      <c r="F31" s="98">
        <v>49712</v>
      </c>
      <c r="G31" s="98">
        <v>241465</v>
      </c>
      <c r="H31" s="98">
        <v>19437</v>
      </c>
      <c r="I31" s="98"/>
      <c r="J31" s="98">
        <v>6</v>
      </c>
      <c r="K31" s="98">
        <v>69</v>
      </c>
      <c r="L31" s="98">
        <v>75</v>
      </c>
      <c r="M31" s="99">
        <v>74.125</v>
      </c>
      <c r="N31" s="99">
        <v>5.5500001907348633</v>
      </c>
      <c r="O31" s="99">
        <v>6.2899999618530273</v>
      </c>
      <c r="P31" s="99">
        <v>12.550000190734863</v>
      </c>
      <c r="Q31" s="99">
        <v>24.390000343322754</v>
      </c>
    </row>
    <row r="32" spans="1:17">
      <c r="A32" s="277"/>
      <c r="B32" s="92"/>
      <c r="C32" s="277"/>
      <c r="D32" s="92" t="s">
        <v>817</v>
      </c>
      <c r="E32" s="94">
        <v>248610</v>
      </c>
      <c r="F32" s="94">
        <v>50537</v>
      </c>
      <c r="G32" s="94">
        <v>299147</v>
      </c>
      <c r="H32" s="94">
        <v>24313</v>
      </c>
      <c r="I32" s="94"/>
      <c r="J32" s="94">
        <v>5</v>
      </c>
      <c r="K32" s="94">
        <v>90</v>
      </c>
      <c r="L32" s="94">
        <v>95</v>
      </c>
      <c r="M32" s="95">
        <v>96.125</v>
      </c>
      <c r="N32" s="95">
        <v>2.7000000476837158</v>
      </c>
      <c r="O32" s="95">
        <v>4</v>
      </c>
      <c r="P32" s="95">
        <v>17.840000152587891</v>
      </c>
      <c r="Q32" s="95">
        <v>24.540000200271606</v>
      </c>
    </row>
    <row r="33" spans="1:17">
      <c r="A33" s="277"/>
      <c r="B33" s="92"/>
      <c r="C33" s="277"/>
      <c r="D33" s="96" t="s">
        <v>818</v>
      </c>
      <c r="E33" s="98">
        <v>277412</v>
      </c>
      <c r="F33" s="98">
        <v>59293</v>
      </c>
      <c r="G33" s="98">
        <v>336705</v>
      </c>
      <c r="H33" s="98">
        <v>24162</v>
      </c>
      <c r="I33" s="98">
        <v>2</v>
      </c>
      <c r="J33" s="98">
        <v>1</v>
      </c>
      <c r="K33" s="98">
        <v>90</v>
      </c>
      <c r="L33" s="98">
        <v>93</v>
      </c>
      <c r="M33" s="99">
        <v>92.875</v>
      </c>
      <c r="N33" s="99">
        <v>7.369999885559082</v>
      </c>
      <c r="O33" s="99">
        <v>2</v>
      </c>
      <c r="P33" s="99">
        <v>24.219999313354492</v>
      </c>
      <c r="Q33" s="99">
        <v>33.589999198913574</v>
      </c>
    </row>
    <row r="34" spans="1:17">
      <c r="A34" s="277"/>
      <c r="B34" s="92"/>
      <c r="C34" s="277"/>
      <c r="D34" s="92" t="s">
        <v>819</v>
      </c>
      <c r="E34" s="94">
        <v>209971</v>
      </c>
      <c r="F34" s="94">
        <v>52302</v>
      </c>
      <c r="G34" s="94">
        <v>262273</v>
      </c>
      <c r="H34" s="94">
        <v>23607</v>
      </c>
      <c r="I34" s="94">
        <v>1</v>
      </c>
      <c r="J34" s="94">
        <v>1</v>
      </c>
      <c r="K34" s="94">
        <v>79</v>
      </c>
      <c r="L34" s="94">
        <v>81</v>
      </c>
      <c r="M34" s="95">
        <v>84.125</v>
      </c>
      <c r="N34" s="95">
        <v>6.25</v>
      </c>
      <c r="O34" s="95">
        <v>6.6999998092651367</v>
      </c>
      <c r="P34" s="95">
        <v>8</v>
      </c>
      <c r="Q34" s="95">
        <v>20.949999809265137</v>
      </c>
    </row>
    <row r="35" spans="1:17">
      <c r="A35" s="277"/>
      <c r="B35" s="92"/>
      <c r="C35" s="277"/>
      <c r="D35" s="96" t="s">
        <v>820</v>
      </c>
      <c r="E35" s="98">
        <v>361186</v>
      </c>
      <c r="F35" s="98">
        <v>65491</v>
      </c>
      <c r="G35" s="98">
        <v>426677</v>
      </c>
      <c r="H35" s="98">
        <v>33589</v>
      </c>
      <c r="I35" s="98"/>
      <c r="J35" s="98">
        <v>2</v>
      </c>
      <c r="K35" s="98">
        <v>121</v>
      </c>
      <c r="L35" s="98">
        <v>123</v>
      </c>
      <c r="M35" s="99">
        <v>127.5</v>
      </c>
      <c r="N35" s="99">
        <v>10.899999618530273</v>
      </c>
      <c r="O35" s="99">
        <v>6.679999828338623</v>
      </c>
      <c r="P35" s="99">
        <v>23.899999618530273</v>
      </c>
      <c r="Q35" s="99">
        <v>41.47999906539917</v>
      </c>
    </row>
    <row r="36" spans="1:17">
      <c r="A36" s="277"/>
      <c r="B36" s="92"/>
      <c r="C36" s="277"/>
      <c r="D36" s="92" t="s">
        <v>821</v>
      </c>
      <c r="E36" s="94">
        <v>211593</v>
      </c>
      <c r="F36" s="94">
        <v>49586</v>
      </c>
      <c r="G36" s="94">
        <v>261179</v>
      </c>
      <c r="H36" s="94">
        <v>25886</v>
      </c>
      <c r="I36" s="94"/>
      <c r="J36" s="94">
        <v>1</v>
      </c>
      <c r="K36" s="94">
        <v>69</v>
      </c>
      <c r="L36" s="94">
        <v>70</v>
      </c>
      <c r="M36" s="95">
        <v>72.875</v>
      </c>
      <c r="N36" s="95">
        <v>2.9900000095367432</v>
      </c>
      <c r="O36" s="95">
        <v>5</v>
      </c>
      <c r="P36" s="95">
        <v>14.630000114440918</v>
      </c>
      <c r="Q36" s="95">
        <v>22.620000123977661</v>
      </c>
    </row>
    <row r="37" spans="1:17">
      <c r="A37" s="277"/>
      <c r="B37" s="92"/>
      <c r="C37" s="277"/>
      <c r="D37" s="96" t="s">
        <v>822</v>
      </c>
      <c r="E37" s="98">
        <v>319425</v>
      </c>
      <c r="F37" s="98">
        <v>91020</v>
      </c>
      <c r="G37" s="98">
        <v>410445</v>
      </c>
      <c r="H37" s="98">
        <v>27988</v>
      </c>
      <c r="I37" s="98">
        <v>1</v>
      </c>
      <c r="J37" s="98">
        <v>4</v>
      </c>
      <c r="K37" s="98">
        <v>92</v>
      </c>
      <c r="L37" s="98">
        <v>97</v>
      </c>
      <c r="M37" s="99">
        <v>97.75</v>
      </c>
      <c r="N37" s="99">
        <v>5.8000001907348633</v>
      </c>
      <c r="O37" s="99">
        <v>3.75</v>
      </c>
      <c r="P37" s="99">
        <v>21.159999847412109</v>
      </c>
      <c r="Q37" s="99">
        <v>30.710000038146973</v>
      </c>
    </row>
    <row r="38" spans="1:17">
      <c r="A38" s="277"/>
      <c r="B38" s="92"/>
      <c r="C38" s="277"/>
      <c r="D38" s="92" t="s">
        <v>823</v>
      </c>
      <c r="E38" s="94">
        <v>309275</v>
      </c>
      <c r="F38" s="94">
        <v>60280</v>
      </c>
      <c r="G38" s="94">
        <v>369555</v>
      </c>
      <c r="H38" s="94">
        <v>30092</v>
      </c>
      <c r="I38" s="94"/>
      <c r="J38" s="94">
        <v>2</v>
      </c>
      <c r="K38" s="94">
        <v>111</v>
      </c>
      <c r="L38" s="94">
        <v>113</v>
      </c>
      <c r="M38" s="95">
        <v>116.125</v>
      </c>
      <c r="N38" s="95">
        <v>13.949999809265137</v>
      </c>
      <c r="O38" s="95">
        <v>4.8000001907348633</v>
      </c>
      <c r="P38" s="95">
        <v>13.800000190734863</v>
      </c>
      <c r="Q38" s="95">
        <v>32.550000190734863</v>
      </c>
    </row>
    <row r="39" spans="1:17">
      <c r="A39" s="277"/>
      <c r="B39" s="92"/>
      <c r="C39" s="277"/>
      <c r="D39" s="96" t="s">
        <v>824</v>
      </c>
      <c r="E39" s="98">
        <v>263286</v>
      </c>
      <c r="F39" s="98">
        <v>64787</v>
      </c>
      <c r="G39" s="98">
        <v>328073</v>
      </c>
      <c r="H39" s="98">
        <v>26869</v>
      </c>
      <c r="I39" s="98"/>
      <c r="J39" s="98">
        <v>1</v>
      </c>
      <c r="K39" s="98">
        <v>91</v>
      </c>
      <c r="L39" s="98">
        <v>92</v>
      </c>
      <c r="M39" s="99">
        <v>96</v>
      </c>
      <c r="N39" s="99">
        <v>4</v>
      </c>
      <c r="O39" s="99">
        <v>4.880000114440918</v>
      </c>
      <c r="P39" s="99">
        <v>17.129999160766602</v>
      </c>
      <c r="Q39" s="99">
        <v>26.00999927520752</v>
      </c>
    </row>
    <row r="40" spans="1:17">
      <c r="A40" s="277"/>
      <c r="B40" s="92"/>
      <c r="C40" s="277"/>
      <c r="D40" s="92" t="s">
        <v>825</v>
      </c>
      <c r="E40" s="94">
        <v>161644</v>
      </c>
      <c r="F40" s="94">
        <v>35828</v>
      </c>
      <c r="G40" s="94">
        <v>197472</v>
      </c>
      <c r="H40" s="94">
        <v>11920</v>
      </c>
      <c r="I40" s="94"/>
      <c r="J40" s="94">
        <v>2</v>
      </c>
      <c r="K40" s="94">
        <v>46</v>
      </c>
      <c r="L40" s="94">
        <v>48</v>
      </c>
      <c r="M40" s="95">
        <v>49.625</v>
      </c>
      <c r="N40" s="95">
        <v>3.8199999332427979</v>
      </c>
      <c r="O40" s="95">
        <v>0</v>
      </c>
      <c r="P40" s="95">
        <v>12.199999809265137</v>
      </c>
      <c r="Q40" s="95">
        <v>16.019999742507935</v>
      </c>
    </row>
    <row r="41" spans="1:17">
      <c r="A41" s="277"/>
      <c r="B41" s="92"/>
      <c r="C41" s="277"/>
      <c r="D41" s="96" t="s">
        <v>826</v>
      </c>
      <c r="E41" s="98">
        <v>167236</v>
      </c>
      <c r="F41" s="98">
        <v>44222</v>
      </c>
      <c r="G41" s="98">
        <v>211458</v>
      </c>
      <c r="H41" s="98">
        <v>20197</v>
      </c>
      <c r="I41" s="98"/>
      <c r="J41" s="98">
        <v>0</v>
      </c>
      <c r="K41" s="98">
        <v>64</v>
      </c>
      <c r="L41" s="98">
        <v>64</v>
      </c>
      <c r="M41" s="99">
        <v>67.25</v>
      </c>
      <c r="N41" s="99">
        <v>6.440000057220459</v>
      </c>
      <c r="O41" s="99">
        <v>1.7999999523162842</v>
      </c>
      <c r="P41" s="99">
        <v>11.420000076293945</v>
      </c>
      <c r="Q41" s="99">
        <v>19.660000085830688</v>
      </c>
    </row>
    <row r="42" spans="1:17">
      <c r="A42" s="277"/>
      <c r="B42" s="92"/>
      <c r="C42" s="277"/>
      <c r="D42" s="92" t="s">
        <v>827</v>
      </c>
      <c r="E42" s="94">
        <v>211973</v>
      </c>
      <c r="F42" s="94">
        <v>55802</v>
      </c>
      <c r="G42" s="94">
        <v>267775</v>
      </c>
      <c r="H42" s="94">
        <v>21249</v>
      </c>
      <c r="I42" s="94"/>
      <c r="J42" s="94">
        <v>0</v>
      </c>
      <c r="K42" s="94">
        <v>79</v>
      </c>
      <c r="L42" s="94">
        <v>79</v>
      </c>
      <c r="M42" s="95">
        <v>82</v>
      </c>
      <c r="N42" s="95">
        <v>7.5500001907348633</v>
      </c>
      <c r="O42" s="95">
        <v>1</v>
      </c>
      <c r="P42" s="95">
        <v>14.600000381469727</v>
      </c>
      <c r="Q42" s="95">
        <v>23.15000057220459</v>
      </c>
    </row>
    <row r="43" spans="1:17">
      <c r="A43" s="277"/>
      <c r="B43" s="92"/>
      <c r="C43" s="277"/>
      <c r="D43" s="96" t="s">
        <v>828</v>
      </c>
      <c r="E43" s="98">
        <v>280421</v>
      </c>
      <c r="F43" s="98">
        <v>62644</v>
      </c>
      <c r="G43" s="98">
        <v>343065</v>
      </c>
      <c r="H43" s="98">
        <v>28026</v>
      </c>
      <c r="I43" s="98"/>
      <c r="J43" s="98">
        <v>2</v>
      </c>
      <c r="K43" s="98">
        <v>101</v>
      </c>
      <c r="L43" s="98">
        <v>103</v>
      </c>
      <c r="M43" s="99">
        <v>107.25</v>
      </c>
      <c r="N43" s="99">
        <v>7</v>
      </c>
      <c r="O43" s="99">
        <v>4.5</v>
      </c>
      <c r="P43" s="99">
        <v>21.430000305175781</v>
      </c>
      <c r="Q43" s="99">
        <v>32.930000305175781</v>
      </c>
    </row>
    <row r="44" spans="1:17">
      <c r="A44" s="277"/>
      <c r="B44" s="92"/>
      <c r="C44" s="277"/>
      <c r="D44" s="92" t="s">
        <v>829</v>
      </c>
      <c r="E44" s="94">
        <v>247469</v>
      </c>
      <c r="F44" s="94">
        <v>63303</v>
      </c>
      <c r="G44" s="94">
        <v>310772</v>
      </c>
      <c r="H44" s="94">
        <v>25562</v>
      </c>
      <c r="I44" s="94"/>
      <c r="J44" s="94">
        <v>1</v>
      </c>
      <c r="K44" s="94">
        <v>91</v>
      </c>
      <c r="L44" s="94">
        <v>92</v>
      </c>
      <c r="M44" s="95">
        <v>94.25</v>
      </c>
      <c r="N44" s="95">
        <v>2.7999999523162842</v>
      </c>
      <c r="O44" s="95">
        <v>1</v>
      </c>
      <c r="P44" s="95">
        <v>21.100000381469727</v>
      </c>
      <c r="Q44" s="95">
        <v>24.900000333786011</v>
      </c>
    </row>
    <row r="45" spans="1:17">
      <c r="A45" s="277"/>
      <c r="B45" s="92"/>
      <c r="C45" s="277"/>
      <c r="D45" s="96" t="s">
        <v>830</v>
      </c>
      <c r="E45" s="98">
        <v>215438</v>
      </c>
      <c r="F45" s="98">
        <v>47893</v>
      </c>
      <c r="G45" s="98">
        <v>263331</v>
      </c>
      <c r="H45" s="98">
        <v>17484</v>
      </c>
      <c r="I45" s="98"/>
      <c r="J45" s="98">
        <v>0</v>
      </c>
      <c r="K45" s="98">
        <v>56</v>
      </c>
      <c r="L45" s="98">
        <v>56</v>
      </c>
      <c r="M45" s="99">
        <v>56.875</v>
      </c>
      <c r="N45" s="99">
        <v>6</v>
      </c>
      <c r="O45" s="99">
        <v>3</v>
      </c>
      <c r="P45" s="99">
        <v>12.970000267028809</v>
      </c>
      <c r="Q45" s="99">
        <v>21.970000267028809</v>
      </c>
    </row>
    <row r="46" spans="1:17">
      <c r="A46" s="277"/>
      <c r="B46" s="92"/>
      <c r="C46" s="277"/>
      <c r="D46" s="92" t="s">
        <v>831</v>
      </c>
      <c r="E46" s="94">
        <v>220713</v>
      </c>
      <c r="F46" s="94">
        <v>50725</v>
      </c>
      <c r="G46" s="94">
        <v>271438</v>
      </c>
      <c r="H46" s="94">
        <v>18861</v>
      </c>
      <c r="I46" s="94"/>
      <c r="J46" s="94">
        <v>0</v>
      </c>
      <c r="K46" s="94">
        <v>71</v>
      </c>
      <c r="L46" s="94">
        <v>71</v>
      </c>
      <c r="M46" s="95">
        <v>73</v>
      </c>
      <c r="N46" s="95">
        <v>10.960000038146973</v>
      </c>
      <c r="O46" s="95">
        <v>1.6699999570846558</v>
      </c>
      <c r="P46" s="95">
        <v>10.649999618530273</v>
      </c>
      <c r="Q46" s="95">
        <v>23.279999613761902</v>
      </c>
    </row>
    <row r="47" spans="1:17">
      <c r="A47" s="277"/>
      <c r="B47" s="92"/>
      <c r="C47" s="277"/>
      <c r="D47" s="96" t="s">
        <v>832</v>
      </c>
      <c r="E47" s="98">
        <v>196675</v>
      </c>
      <c r="F47" s="98">
        <v>64323</v>
      </c>
      <c r="G47" s="98">
        <v>260998</v>
      </c>
      <c r="H47" s="98">
        <v>15907</v>
      </c>
      <c r="I47" s="98"/>
      <c r="J47" s="98">
        <v>1</v>
      </c>
      <c r="K47" s="98">
        <v>51</v>
      </c>
      <c r="L47" s="98">
        <v>52</v>
      </c>
      <c r="M47" s="99">
        <v>54.25</v>
      </c>
      <c r="N47" s="99">
        <v>2.7999999523162842</v>
      </c>
      <c r="O47" s="99">
        <v>3.4300000667572021</v>
      </c>
      <c r="P47" s="99">
        <v>10.770000457763672</v>
      </c>
      <c r="Q47" s="99">
        <v>17.000000476837158</v>
      </c>
    </row>
    <row r="48" spans="1:17">
      <c r="A48" s="277"/>
      <c r="B48" s="92"/>
      <c r="C48" s="277"/>
      <c r="D48" s="92" t="s">
        <v>833</v>
      </c>
      <c r="E48" s="94">
        <v>450502</v>
      </c>
      <c r="F48" s="94">
        <v>114641</v>
      </c>
      <c r="G48" s="94">
        <v>565143</v>
      </c>
      <c r="H48" s="94">
        <v>45302</v>
      </c>
      <c r="I48" s="94"/>
      <c r="J48" s="94">
        <v>0</v>
      </c>
      <c r="K48" s="94">
        <v>157</v>
      </c>
      <c r="L48" s="94">
        <v>157</v>
      </c>
      <c r="M48" s="95">
        <v>162.75</v>
      </c>
      <c r="N48" s="95">
        <v>14.25</v>
      </c>
      <c r="O48" s="95">
        <v>1.6000000238418579</v>
      </c>
      <c r="P48" s="95">
        <v>33.159999847412109</v>
      </c>
      <c r="Q48" s="95">
        <v>49.009999871253967</v>
      </c>
    </row>
    <row r="49" spans="1:17">
      <c r="A49" s="277"/>
      <c r="B49" s="92"/>
      <c r="C49" s="277"/>
      <c r="D49" s="96" t="s">
        <v>834</v>
      </c>
      <c r="E49" s="98">
        <v>242920</v>
      </c>
      <c r="F49" s="98">
        <v>43125</v>
      </c>
      <c r="G49" s="98">
        <v>286045</v>
      </c>
      <c r="H49" s="98">
        <v>23899</v>
      </c>
      <c r="I49" s="98"/>
      <c r="J49" s="98">
        <v>2</v>
      </c>
      <c r="K49" s="98">
        <v>80</v>
      </c>
      <c r="L49" s="98">
        <v>82</v>
      </c>
      <c r="M49" s="99">
        <v>84.375</v>
      </c>
      <c r="N49" s="99">
        <v>5.0900001525878906</v>
      </c>
      <c r="O49" s="99">
        <v>2.7300000190734863</v>
      </c>
      <c r="P49" s="99">
        <v>18.219999313354492</v>
      </c>
      <c r="Q49" s="99">
        <v>26.039999485015869</v>
      </c>
    </row>
    <row r="50" spans="1:17">
      <c r="A50" s="277"/>
      <c r="B50" s="92"/>
      <c r="C50" s="277"/>
      <c r="D50" s="92" t="s">
        <v>835</v>
      </c>
      <c r="E50" s="94">
        <v>440978</v>
      </c>
      <c r="F50" s="94">
        <v>119041</v>
      </c>
      <c r="G50" s="94">
        <v>560019</v>
      </c>
      <c r="H50" s="94">
        <v>38076</v>
      </c>
      <c r="I50" s="94"/>
      <c r="J50" s="94">
        <v>6</v>
      </c>
      <c r="K50" s="94">
        <v>115</v>
      </c>
      <c r="L50" s="94">
        <v>121</v>
      </c>
      <c r="M50" s="95">
        <v>122.375</v>
      </c>
      <c r="N50" s="95">
        <v>12.850000381469727</v>
      </c>
      <c r="O50" s="95">
        <v>10.350000381469727</v>
      </c>
      <c r="P50" s="95">
        <v>19.850000381469727</v>
      </c>
      <c r="Q50" s="95">
        <v>43.05000114440918</v>
      </c>
    </row>
    <row r="51" spans="1:17">
      <c r="A51" s="277"/>
      <c r="B51" s="92"/>
      <c r="C51" s="277"/>
      <c r="D51" s="96" t="s">
        <v>836</v>
      </c>
      <c r="E51" s="98">
        <v>232067</v>
      </c>
      <c r="F51" s="98">
        <v>50324</v>
      </c>
      <c r="G51" s="98">
        <v>282391</v>
      </c>
      <c r="H51" s="98">
        <v>22447</v>
      </c>
      <c r="I51" s="98"/>
      <c r="J51" s="98">
        <v>0</v>
      </c>
      <c r="K51" s="98">
        <v>75</v>
      </c>
      <c r="L51" s="98">
        <v>75</v>
      </c>
      <c r="M51" s="99">
        <v>79</v>
      </c>
      <c r="N51" s="99">
        <v>11.550000190734863</v>
      </c>
      <c r="O51" s="99">
        <v>1</v>
      </c>
      <c r="P51" s="99">
        <v>11.989999771118164</v>
      </c>
      <c r="Q51" s="99">
        <v>24.539999961853027</v>
      </c>
    </row>
    <row r="52" spans="1:17">
      <c r="A52" s="277"/>
      <c r="B52" s="92"/>
      <c r="C52" s="277"/>
      <c r="D52" s="92" t="s">
        <v>837</v>
      </c>
      <c r="E52" s="94">
        <v>261561</v>
      </c>
      <c r="F52" s="94">
        <v>49373</v>
      </c>
      <c r="G52" s="94">
        <v>310934</v>
      </c>
      <c r="H52" s="94">
        <v>24692</v>
      </c>
      <c r="I52" s="94"/>
      <c r="J52" s="94">
        <v>1</v>
      </c>
      <c r="K52" s="94">
        <v>86</v>
      </c>
      <c r="L52" s="94">
        <v>87</v>
      </c>
      <c r="M52" s="95">
        <v>91.125</v>
      </c>
      <c r="N52" s="95">
        <v>3.9000000953674316</v>
      </c>
      <c r="O52" s="95">
        <v>8.2600002288818359</v>
      </c>
      <c r="P52" s="95">
        <v>18.090000152587891</v>
      </c>
      <c r="Q52" s="95">
        <v>30.250000476837158</v>
      </c>
    </row>
    <row r="53" spans="1:17">
      <c r="A53" s="277"/>
      <c r="B53" s="92"/>
      <c r="C53" s="277"/>
      <c r="D53" s="96" t="s">
        <v>838</v>
      </c>
      <c r="E53" s="98">
        <v>367604</v>
      </c>
      <c r="F53" s="98">
        <v>70912</v>
      </c>
      <c r="G53" s="98">
        <v>438516</v>
      </c>
      <c r="H53" s="98">
        <v>31848</v>
      </c>
      <c r="I53" s="98"/>
      <c r="J53" s="98">
        <v>6</v>
      </c>
      <c r="K53" s="98">
        <v>100</v>
      </c>
      <c r="L53" s="98">
        <v>106</v>
      </c>
      <c r="M53" s="99">
        <v>103.375</v>
      </c>
      <c r="N53" s="99">
        <v>13.300000190734863</v>
      </c>
      <c r="O53" s="99">
        <v>2.5</v>
      </c>
      <c r="P53" s="99">
        <v>18.170000076293945</v>
      </c>
      <c r="Q53" s="99">
        <v>33.970000267028809</v>
      </c>
    </row>
    <row r="54" spans="1:17">
      <c r="A54" s="277"/>
      <c r="B54" s="92"/>
      <c r="C54" s="277"/>
      <c r="D54" s="92" t="s">
        <v>839</v>
      </c>
      <c r="E54" s="94">
        <v>312517</v>
      </c>
      <c r="F54" s="94">
        <v>61015</v>
      </c>
      <c r="G54" s="94">
        <v>373532</v>
      </c>
      <c r="H54" s="94">
        <v>22991</v>
      </c>
      <c r="I54" s="94"/>
      <c r="J54" s="94">
        <v>5</v>
      </c>
      <c r="K54" s="94">
        <v>91</v>
      </c>
      <c r="L54" s="94">
        <v>96</v>
      </c>
      <c r="M54" s="95">
        <v>98.25</v>
      </c>
      <c r="N54" s="95">
        <v>6</v>
      </c>
      <c r="O54" s="95">
        <v>1.5</v>
      </c>
      <c r="P54" s="95">
        <v>31.290000915527344</v>
      </c>
      <c r="Q54" s="95">
        <v>38.790000915527344</v>
      </c>
    </row>
    <row r="55" spans="1:17">
      <c r="A55" s="277"/>
      <c r="B55" s="92"/>
      <c r="C55" s="277"/>
      <c r="D55" s="96" t="s">
        <v>840</v>
      </c>
      <c r="E55" s="98">
        <v>225551</v>
      </c>
      <c r="F55" s="98">
        <v>73880</v>
      </c>
      <c r="G55" s="98">
        <v>299431</v>
      </c>
      <c r="H55" s="98">
        <v>25560</v>
      </c>
      <c r="I55" s="98"/>
      <c r="J55" s="98">
        <v>4</v>
      </c>
      <c r="K55" s="98">
        <v>68</v>
      </c>
      <c r="L55" s="98">
        <v>72</v>
      </c>
      <c r="M55" s="99">
        <v>71.75</v>
      </c>
      <c r="N55" s="99">
        <v>5</v>
      </c>
      <c r="O55" s="99">
        <v>7.8000001907348633</v>
      </c>
      <c r="P55" s="99">
        <v>10.199999809265137</v>
      </c>
      <c r="Q55" s="99">
        <v>23</v>
      </c>
    </row>
    <row r="56" spans="1:17">
      <c r="A56" s="277"/>
      <c r="B56" s="92"/>
      <c r="C56" s="277"/>
      <c r="D56" s="92" t="s">
        <v>841</v>
      </c>
      <c r="E56" s="94">
        <v>156700</v>
      </c>
      <c r="F56" s="94">
        <v>29583</v>
      </c>
      <c r="G56" s="94">
        <v>186283</v>
      </c>
      <c r="H56" s="94">
        <v>15105</v>
      </c>
      <c r="I56" s="94">
        <v>1</v>
      </c>
      <c r="J56" s="94">
        <v>0</v>
      </c>
      <c r="K56" s="94">
        <v>55</v>
      </c>
      <c r="L56" s="94">
        <v>56</v>
      </c>
      <c r="M56" s="95">
        <v>58.25</v>
      </c>
      <c r="N56" s="95">
        <v>3</v>
      </c>
      <c r="O56" s="95">
        <v>2.7999999523162842</v>
      </c>
      <c r="P56" s="95">
        <v>12.979999542236328</v>
      </c>
      <c r="Q56" s="95">
        <v>18.779999494552612</v>
      </c>
    </row>
    <row r="57" spans="1:17">
      <c r="A57" s="277"/>
      <c r="B57" s="92"/>
      <c r="C57" s="277"/>
      <c r="D57" s="96" t="s">
        <v>842</v>
      </c>
      <c r="E57" s="98">
        <v>549076</v>
      </c>
      <c r="F57" s="98">
        <v>140374</v>
      </c>
      <c r="G57" s="98">
        <v>689450</v>
      </c>
      <c r="H57" s="98">
        <v>52099</v>
      </c>
      <c r="I57" s="98"/>
      <c r="J57" s="98">
        <v>4</v>
      </c>
      <c r="K57" s="98">
        <v>192</v>
      </c>
      <c r="L57" s="98">
        <v>196</v>
      </c>
      <c r="M57" s="99">
        <v>199.375</v>
      </c>
      <c r="N57" s="99">
        <v>15.880000114440918</v>
      </c>
      <c r="O57" s="99">
        <v>19.159999847412109</v>
      </c>
      <c r="P57" s="99">
        <v>30.299999237060547</v>
      </c>
      <c r="Q57" s="99">
        <v>65.339999198913574</v>
      </c>
    </row>
    <row r="58" spans="1:17">
      <c r="A58" s="277"/>
      <c r="B58" s="92"/>
      <c r="C58" s="277"/>
      <c r="D58" s="92" t="s">
        <v>843</v>
      </c>
      <c r="E58" s="94">
        <v>229961</v>
      </c>
      <c r="F58" s="94">
        <v>56448</v>
      </c>
      <c r="G58" s="94">
        <v>286409</v>
      </c>
      <c r="H58" s="94">
        <v>21244</v>
      </c>
      <c r="I58" s="94"/>
      <c r="J58" s="94">
        <v>4</v>
      </c>
      <c r="K58" s="94">
        <v>73</v>
      </c>
      <c r="L58" s="94">
        <v>77</v>
      </c>
      <c r="M58" s="95">
        <v>79.625</v>
      </c>
      <c r="N58" s="95">
        <v>8.1999998092651367</v>
      </c>
      <c r="O58" s="95">
        <v>8.7700004577636719</v>
      </c>
      <c r="P58" s="95">
        <v>6.4600000381469727</v>
      </c>
      <c r="Q58" s="95">
        <v>23.430000305175781</v>
      </c>
    </row>
    <row r="59" spans="1:17">
      <c r="A59" s="277"/>
      <c r="B59" s="92"/>
      <c r="C59" s="277"/>
      <c r="D59" s="96" t="s">
        <v>844</v>
      </c>
      <c r="E59" s="98">
        <v>264816</v>
      </c>
      <c r="F59" s="98">
        <v>66355</v>
      </c>
      <c r="G59" s="98">
        <v>331171</v>
      </c>
      <c r="H59" s="98">
        <v>26475</v>
      </c>
      <c r="I59" s="98"/>
      <c r="J59" s="98">
        <v>2</v>
      </c>
      <c r="K59" s="98">
        <v>94</v>
      </c>
      <c r="L59" s="98">
        <v>96</v>
      </c>
      <c r="M59" s="99">
        <v>100</v>
      </c>
      <c r="N59" s="99">
        <v>2.4900000095367432</v>
      </c>
      <c r="O59" s="99">
        <v>6.3000001907348633</v>
      </c>
      <c r="P59" s="99">
        <v>19.440000534057617</v>
      </c>
      <c r="Q59" s="99">
        <v>28.230000734329224</v>
      </c>
    </row>
    <row r="60" spans="1:17">
      <c r="A60" s="277"/>
      <c r="B60" s="92"/>
      <c r="C60" s="277"/>
      <c r="D60" s="92" t="s">
        <v>845</v>
      </c>
      <c r="E60" s="94">
        <v>127134</v>
      </c>
      <c r="F60" s="94">
        <v>43251</v>
      </c>
      <c r="G60" s="94">
        <v>170385</v>
      </c>
      <c r="H60" s="94">
        <v>13525</v>
      </c>
      <c r="I60" s="94"/>
      <c r="J60" s="94">
        <v>1</v>
      </c>
      <c r="K60" s="94">
        <v>47</v>
      </c>
      <c r="L60" s="94">
        <v>48</v>
      </c>
      <c r="M60" s="95">
        <v>49.5</v>
      </c>
      <c r="N60" s="95">
        <v>0.5</v>
      </c>
      <c r="O60" s="95">
        <v>4.8000001907348633</v>
      </c>
      <c r="P60" s="95">
        <v>7.9600000381469727</v>
      </c>
      <c r="Q60" s="95">
        <v>13.260000228881836</v>
      </c>
    </row>
    <row r="61" spans="1:17">
      <c r="A61" s="277"/>
      <c r="B61" s="92"/>
      <c r="C61" s="277"/>
      <c r="D61" s="96" t="s">
        <v>846</v>
      </c>
      <c r="E61" s="98">
        <v>220427</v>
      </c>
      <c r="F61" s="98">
        <v>60666</v>
      </c>
      <c r="G61" s="98">
        <v>281093</v>
      </c>
      <c r="H61" s="98">
        <v>23154</v>
      </c>
      <c r="I61" s="98"/>
      <c r="J61" s="98">
        <v>0</v>
      </c>
      <c r="K61" s="98">
        <v>84</v>
      </c>
      <c r="L61" s="98">
        <v>84</v>
      </c>
      <c r="M61" s="99">
        <v>88.625</v>
      </c>
      <c r="N61" s="99">
        <v>9.5100002288818359</v>
      </c>
      <c r="O61" s="99">
        <v>2.7000000476837158</v>
      </c>
      <c r="P61" s="99">
        <v>11.600000381469727</v>
      </c>
      <c r="Q61" s="99">
        <v>23.810000658035278</v>
      </c>
    </row>
    <row r="62" spans="1:17">
      <c r="A62" s="277"/>
      <c r="B62" s="92"/>
      <c r="C62" s="277"/>
      <c r="D62" s="92" t="s">
        <v>847</v>
      </c>
      <c r="E62" s="94">
        <v>310694</v>
      </c>
      <c r="F62" s="94">
        <v>75924</v>
      </c>
      <c r="G62" s="94">
        <v>386618</v>
      </c>
      <c r="H62" s="94">
        <v>18105</v>
      </c>
      <c r="I62" s="94"/>
      <c r="J62" s="94">
        <v>1</v>
      </c>
      <c r="K62" s="94">
        <v>66</v>
      </c>
      <c r="L62" s="94">
        <v>67</v>
      </c>
      <c r="M62" s="95">
        <v>67</v>
      </c>
      <c r="N62" s="95">
        <v>1</v>
      </c>
      <c r="O62" s="95">
        <v>22.799999237060547</v>
      </c>
      <c r="P62" s="95">
        <v>7.929999828338623</v>
      </c>
      <c r="Q62" s="95">
        <v>31.72999906539917</v>
      </c>
    </row>
    <row r="63" spans="1:17">
      <c r="A63" s="277"/>
      <c r="B63" s="92"/>
      <c r="C63" s="277"/>
      <c r="D63" s="96" t="s">
        <v>848</v>
      </c>
      <c r="E63" s="98">
        <v>213052</v>
      </c>
      <c r="F63" s="98">
        <v>49063</v>
      </c>
      <c r="G63" s="98">
        <v>262115</v>
      </c>
      <c r="H63" s="98">
        <v>19540</v>
      </c>
      <c r="I63" s="98"/>
      <c r="J63" s="98">
        <v>2</v>
      </c>
      <c r="K63" s="98">
        <v>66</v>
      </c>
      <c r="L63" s="98">
        <v>68</v>
      </c>
      <c r="M63" s="99">
        <v>68.5</v>
      </c>
      <c r="N63" s="99">
        <v>5.5</v>
      </c>
      <c r="O63" s="99">
        <v>4.5500001907348633</v>
      </c>
      <c r="P63" s="99">
        <v>11.5</v>
      </c>
      <c r="Q63" s="99">
        <v>21.550000190734863</v>
      </c>
    </row>
    <row r="64" spans="1:17">
      <c r="A64" s="277"/>
      <c r="B64" s="92"/>
      <c r="C64" s="277"/>
      <c r="D64" s="92" t="s">
        <v>849</v>
      </c>
      <c r="E64" s="94">
        <v>151199</v>
      </c>
      <c r="F64" s="94">
        <v>58139</v>
      </c>
      <c r="G64" s="94">
        <v>209338</v>
      </c>
      <c r="H64" s="94">
        <v>19655</v>
      </c>
      <c r="I64" s="94"/>
      <c r="J64" s="94">
        <v>1</v>
      </c>
      <c r="K64" s="94">
        <v>50</v>
      </c>
      <c r="L64" s="94">
        <v>51</v>
      </c>
      <c r="M64" s="95">
        <v>51.875</v>
      </c>
      <c r="N64" s="95">
        <v>5.4000000953674316</v>
      </c>
      <c r="O64" s="95">
        <v>3</v>
      </c>
      <c r="P64" s="95">
        <v>6.5500001907348633</v>
      </c>
      <c r="Q64" s="95">
        <v>14.950000286102295</v>
      </c>
    </row>
    <row r="65" spans="1:17">
      <c r="A65" s="277"/>
      <c r="B65" s="92"/>
      <c r="C65" s="277"/>
      <c r="D65" s="96" t="s">
        <v>850</v>
      </c>
      <c r="E65" s="98">
        <v>320858</v>
      </c>
      <c r="F65" s="98">
        <v>82278</v>
      </c>
      <c r="G65" s="98">
        <v>403136</v>
      </c>
      <c r="H65" s="98">
        <v>29325</v>
      </c>
      <c r="I65" s="98"/>
      <c r="J65" s="98">
        <v>1</v>
      </c>
      <c r="K65" s="98">
        <v>97</v>
      </c>
      <c r="L65" s="98">
        <v>98</v>
      </c>
      <c r="M65" s="99">
        <v>101.375</v>
      </c>
      <c r="N65" s="99">
        <v>5.2899999618530273</v>
      </c>
      <c r="O65" s="99">
        <v>6.2399997711181641</v>
      </c>
      <c r="P65" s="99">
        <v>22.75</v>
      </c>
      <c r="Q65" s="99">
        <v>34.279999732971191</v>
      </c>
    </row>
    <row r="66" spans="1:17">
      <c r="A66" s="277"/>
      <c r="B66" s="92"/>
      <c r="C66" s="277"/>
      <c r="D66" s="92" t="s">
        <v>851</v>
      </c>
      <c r="E66" s="94">
        <v>379275</v>
      </c>
      <c r="F66" s="94">
        <v>116681</v>
      </c>
      <c r="G66" s="94">
        <v>495956</v>
      </c>
      <c r="H66" s="94">
        <v>45448</v>
      </c>
      <c r="I66" s="94">
        <v>2</v>
      </c>
      <c r="J66" s="94">
        <v>1</v>
      </c>
      <c r="K66" s="94">
        <v>96</v>
      </c>
      <c r="L66" s="94">
        <v>99</v>
      </c>
      <c r="M66" s="95">
        <v>99.375</v>
      </c>
      <c r="N66" s="95">
        <v>3</v>
      </c>
      <c r="O66" s="95">
        <v>17.700000762939453</v>
      </c>
      <c r="P66" s="95">
        <v>17.350000381469727</v>
      </c>
      <c r="Q66" s="95">
        <v>38.05000114440918</v>
      </c>
    </row>
    <row r="67" spans="1:17">
      <c r="A67" s="277"/>
      <c r="B67" s="92"/>
      <c r="C67" s="277"/>
      <c r="D67" s="96" t="s">
        <v>852</v>
      </c>
      <c r="E67" s="98">
        <v>288387</v>
      </c>
      <c r="F67" s="98">
        <v>70485</v>
      </c>
      <c r="G67" s="98">
        <v>358872</v>
      </c>
      <c r="H67" s="98">
        <v>27469</v>
      </c>
      <c r="I67" s="98"/>
      <c r="J67" s="98">
        <v>1</v>
      </c>
      <c r="K67" s="98">
        <v>96</v>
      </c>
      <c r="L67" s="98">
        <v>97</v>
      </c>
      <c r="M67" s="99">
        <v>100.125</v>
      </c>
      <c r="N67" s="99">
        <v>5.0900001525878906</v>
      </c>
      <c r="O67" s="99">
        <v>5.4499998092651367</v>
      </c>
      <c r="P67" s="99">
        <v>19.899999618530273</v>
      </c>
      <c r="Q67" s="99">
        <v>30.439999580383301</v>
      </c>
    </row>
    <row r="68" spans="1:17">
      <c r="A68" s="277"/>
      <c r="B68" s="92"/>
      <c r="C68" s="277"/>
      <c r="D68" s="92" t="s">
        <v>853</v>
      </c>
      <c r="E68" s="94">
        <v>200134</v>
      </c>
      <c r="F68" s="94">
        <v>46897</v>
      </c>
      <c r="G68" s="94">
        <v>247031</v>
      </c>
      <c r="H68" s="94">
        <v>16685</v>
      </c>
      <c r="I68" s="94"/>
      <c r="J68" s="94">
        <v>2</v>
      </c>
      <c r="K68" s="94">
        <v>59</v>
      </c>
      <c r="L68" s="94">
        <v>61</v>
      </c>
      <c r="M68" s="95">
        <v>61.125</v>
      </c>
      <c r="N68" s="95">
        <v>2.7000000476837158</v>
      </c>
      <c r="O68" s="95">
        <v>1</v>
      </c>
      <c r="P68" s="95">
        <v>14.020000457763672</v>
      </c>
      <c r="Q68" s="95">
        <v>17.720000505447388</v>
      </c>
    </row>
    <row r="69" spans="1:17">
      <c r="A69" s="277"/>
      <c r="B69" s="92"/>
      <c r="C69" s="277"/>
      <c r="D69" s="96" t="s">
        <v>854</v>
      </c>
      <c r="E69" s="98">
        <v>236086</v>
      </c>
      <c r="F69" s="98">
        <v>49129</v>
      </c>
      <c r="G69" s="98">
        <v>285215</v>
      </c>
      <c r="H69" s="98">
        <v>19985</v>
      </c>
      <c r="I69" s="98"/>
      <c r="J69" s="98">
        <v>0</v>
      </c>
      <c r="K69" s="98">
        <v>72</v>
      </c>
      <c r="L69" s="98">
        <v>72</v>
      </c>
      <c r="M69" s="99">
        <v>73</v>
      </c>
      <c r="N69" s="99">
        <v>5.6999998092651367</v>
      </c>
      <c r="O69" s="99">
        <v>2.9000000953674316</v>
      </c>
      <c r="P69" s="99">
        <v>12.420000076293945</v>
      </c>
      <c r="Q69" s="99">
        <v>21.019999980926514</v>
      </c>
    </row>
    <row r="70" spans="1:17">
      <c r="A70" s="277"/>
      <c r="B70" s="92"/>
      <c r="C70" s="277"/>
      <c r="D70" s="92" t="s">
        <v>855</v>
      </c>
      <c r="E70" s="94">
        <v>166983</v>
      </c>
      <c r="F70" s="94">
        <v>48699</v>
      </c>
      <c r="G70" s="94">
        <v>215682</v>
      </c>
      <c r="H70" s="94">
        <v>15831</v>
      </c>
      <c r="I70" s="94"/>
      <c r="J70" s="94">
        <v>0</v>
      </c>
      <c r="K70" s="94">
        <v>40</v>
      </c>
      <c r="L70" s="94">
        <v>40</v>
      </c>
      <c r="M70" s="95">
        <v>39.875</v>
      </c>
      <c r="N70" s="95">
        <v>1</v>
      </c>
      <c r="O70" s="95">
        <v>0</v>
      </c>
      <c r="P70" s="95">
        <v>12.359999656677246</v>
      </c>
      <c r="Q70" s="95">
        <v>13.359999656677246</v>
      </c>
    </row>
    <row r="71" spans="1:17">
      <c r="A71" s="277"/>
      <c r="B71" s="92"/>
      <c r="C71" s="277"/>
      <c r="D71" s="96" t="s">
        <v>856</v>
      </c>
      <c r="E71" s="98">
        <v>155272</v>
      </c>
      <c r="F71" s="98">
        <v>58092</v>
      </c>
      <c r="G71" s="98">
        <v>213364</v>
      </c>
      <c r="H71" s="98">
        <v>16723</v>
      </c>
      <c r="I71" s="98"/>
      <c r="J71" s="98">
        <v>1</v>
      </c>
      <c r="K71" s="98">
        <v>60</v>
      </c>
      <c r="L71" s="98">
        <v>61</v>
      </c>
      <c r="M71" s="99">
        <v>62.875</v>
      </c>
      <c r="N71" s="99">
        <v>2.4900000095367432</v>
      </c>
      <c r="O71" s="99">
        <v>7.8000001907348633</v>
      </c>
      <c r="P71" s="99">
        <v>5.6500000953674316</v>
      </c>
      <c r="Q71" s="99">
        <v>15.940000295639038</v>
      </c>
    </row>
    <row r="72" spans="1:17">
      <c r="A72" s="277"/>
      <c r="B72" s="92"/>
      <c r="C72" s="277"/>
      <c r="D72" s="92" t="s">
        <v>857</v>
      </c>
      <c r="E72" s="94">
        <v>229746</v>
      </c>
      <c r="F72" s="94">
        <v>50954</v>
      </c>
      <c r="G72" s="94">
        <v>280700</v>
      </c>
      <c r="H72" s="94">
        <v>20590</v>
      </c>
      <c r="I72" s="94"/>
      <c r="J72" s="94">
        <v>1</v>
      </c>
      <c r="K72" s="94">
        <v>74</v>
      </c>
      <c r="L72" s="94">
        <v>75</v>
      </c>
      <c r="M72" s="95">
        <v>76.875</v>
      </c>
      <c r="N72" s="95">
        <v>10</v>
      </c>
      <c r="O72" s="95">
        <v>3</v>
      </c>
      <c r="P72" s="95">
        <v>8.4899997711181641</v>
      </c>
      <c r="Q72" s="95">
        <v>21.489999771118164</v>
      </c>
    </row>
    <row r="73" spans="1:17">
      <c r="A73" s="277"/>
      <c r="B73" s="92"/>
      <c r="C73" s="277"/>
      <c r="D73" s="96" t="s">
        <v>858</v>
      </c>
      <c r="E73" s="98">
        <v>187097</v>
      </c>
      <c r="F73" s="98">
        <v>37182</v>
      </c>
      <c r="G73" s="98">
        <v>224279</v>
      </c>
      <c r="H73" s="98">
        <v>20363</v>
      </c>
      <c r="I73" s="98"/>
      <c r="J73" s="98">
        <v>1</v>
      </c>
      <c r="K73" s="98">
        <v>52</v>
      </c>
      <c r="L73" s="98">
        <v>53</v>
      </c>
      <c r="M73" s="99">
        <v>54.25</v>
      </c>
      <c r="N73" s="99">
        <v>2</v>
      </c>
      <c r="O73" s="99">
        <v>4.8499999046325684</v>
      </c>
      <c r="P73" s="99">
        <v>14.229999542236328</v>
      </c>
      <c r="Q73" s="99">
        <v>21.079999446868896</v>
      </c>
    </row>
    <row r="74" spans="1:17">
      <c r="A74" s="277"/>
      <c r="B74" s="92"/>
      <c r="C74" s="278" t="s">
        <v>526</v>
      </c>
      <c r="D74" s="279"/>
      <c r="E74" s="280">
        <v>16174156</v>
      </c>
      <c r="F74" s="280">
        <v>4182545</v>
      </c>
      <c r="G74" s="280">
        <v>20356701</v>
      </c>
      <c r="H74" s="280">
        <v>1534140</v>
      </c>
      <c r="I74" s="280">
        <v>9</v>
      </c>
      <c r="J74" s="280">
        <v>103</v>
      </c>
      <c r="K74" s="280">
        <v>5129</v>
      </c>
      <c r="L74" s="280">
        <v>5241</v>
      </c>
      <c r="M74" s="281">
        <v>5367.75</v>
      </c>
      <c r="N74" s="281">
        <v>389.20000004768372</v>
      </c>
      <c r="O74" s="281">
        <v>295.85000109672546</v>
      </c>
      <c r="P74" s="281">
        <v>989.36999988555908</v>
      </c>
      <c r="Q74" s="281">
        <v>1674.4200010299683</v>
      </c>
    </row>
    <row r="75" spans="1:17">
      <c r="A75" s="277"/>
      <c r="B75" s="92"/>
      <c r="C75" s="282"/>
      <c r="D75" s="88"/>
      <c r="E75" s="90"/>
      <c r="F75" s="90"/>
      <c r="G75" s="90"/>
      <c r="H75" s="90"/>
      <c r="I75" s="90"/>
      <c r="J75" s="90"/>
      <c r="K75" s="90"/>
      <c r="L75" s="90"/>
      <c r="M75" s="91"/>
      <c r="N75" s="91"/>
      <c r="O75" s="91"/>
      <c r="P75" s="91"/>
      <c r="Q75" s="91"/>
    </row>
    <row r="76" spans="1:17">
      <c r="A76" s="277"/>
      <c r="B76" s="92" t="s">
        <v>527</v>
      </c>
      <c r="C76" s="273" t="s">
        <v>181</v>
      </c>
      <c r="D76" s="274"/>
      <c r="E76" s="94"/>
      <c r="F76" s="94"/>
      <c r="G76" s="94"/>
      <c r="H76" s="94"/>
      <c r="I76" s="94"/>
      <c r="J76" s="94"/>
      <c r="K76" s="94"/>
      <c r="L76" s="94"/>
      <c r="M76" s="95"/>
      <c r="N76" s="95"/>
      <c r="O76" s="95"/>
      <c r="P76" s="95"/>
      <c r="Q76" s="95"/>
    </row>
    <row r="77" spans="1:17">
      <c r="A77" s="277"/>
      <c r="B77" s="92"/>
      <c r="C77" s="277"/>
      <c r="D77" s="96" t="s">
        <v>859</v>
      </c>
      <c r="E77" s="98">
        <v>256469</v>
      </c>
      <c r="F77" s="98">
        <v>45422</v>
      </c>
      <c r="G77" s="98">
        <v>301891</v>
      </c>
      <c r="H77" s="98">
        <v>33851</v>
      </c>
      <c r="I77" s="98"/>
      <c r="J77" s="98">
        <v>1</v>
      </c>
      <c r="K77" s="98">
        <v>83</v>
      </c>
      <c r="L77" s="98">
        <v>84</v>
      </c>
      <c r="M77" s="99">
        <v>86.375</v>
      </c>
      <c r="N77" s="99">
        <v>9.2799997329711914</v>
      </c>
      <c r="O77" s="99">
        <v>1.8500000238418579</v>
      </c>
      <c r="P77" s="99">
        <v>16.510000228881836</v>
      </c>
      <c r="Q77" s="99">
        <v>27.639999985694885</v>
      </c>
    </row>
    <row r="78" spans="1:17">
      <c r="A78" s="277"/>
      <c r="B78" s="92"/>
      <c r="C78" s="277"/>
      <c r="D78" s="92" t="s">
        <v>860</v>
      </c>
      <c r="E78" s="94">
        <v>207448</v>
      </c>
      <c r="F78" s="94">
        <v>62276</v>
      </c>
      <c r="G78" s="94">
        <v>269724</v>
      </c>
      <c r="H78" s="94">
        <v>28972</v>
      </c>
      <c r="I78" s="94">
        <v>1</v>
      </c>
      <c r="J78" s="94">
        <v>0</v>
      </c>
      <c r="K78" s="94">
        <v>68</v>
      </c>
      <c r="L78" s="94">
        <v>69</v>
      </c>
      <c r="M78" s="95">
        <v>69.75</v>
      </c>
      <c r="N78" s="95">
        <v>2.3499999046325684</v>
      </c>
      <c r="O78" s="95">
        <v>11</v>
      </c>
      <c r="P78" s="95">
        <v>12.800000190734863</v>
      </c>
      <c r="Q78" s="95">
        <v>26.150000095367432</v>
      </c>
    </row>
    <row r="79" spans="1:17">
      <c r="A79" s="277"/>
      <c r="B79" s="92"/>
      <c r="C79" s="277"/>
      <c r="D79" s="96" t="s">
        <v>861</v>
      </c>
      <c r="E79" s="98">
        <v>264520</v>
      </c>
      <c r="F79" s="98">
        <v>42113</v>
      </c>
      <c r="G79" s="98">
        <v>306633</v>
      </c>
      <c r="H79" s="98">
        <v>30288</v>
      </c>
      <c r="I79" s="98"/>
      <c r="J79" s="98">
        <v>0</v>
      </c>
      <c r="K79" s="98">
        <v>79</v>
      </c>
      <c r="L79" s="98">
        <v>79</v>
      </c>
      <c r="M79" s="99">
        <v>79.125</v>
      </c>
      <c r="N79" s="99">
        <v>9.0200004577636719</v>
      </c>
      <c r="O79" s="99">
        <v>2.559999942779541</v>
      </c>
      <c r="P79" s="99">
        <v>15.630000114440918</v>
      </c>
      <c r="Q79" s="99">
        <v>27.210000514984131</v>
      </c>
    </row>
    <row r="80" spans="1:17">
      <c r="A80" s="277"/>
      <c r="B80" s="92"/>
      <c r="C80" s="277"/>
      <c r="D80" s="92" t="s">
        <v>862</v>
      </c>
      <c r="E80" s="94">
        <v>227047</v>
      </c>
      <c r="F80" s="94">
        <v>48683</v>
      </c>
      <c r="G80" s="94">
        <v>275730</v>
      </c>
      <c r="H80" s="94">
        <v>28995</v>
      </c>
      <c r="I80" s="94"/>
      <c r="J80" s="94">
        <v>5</v>
      </c>
      <c r="K80" s="94">
        <v>70</v>
      </c>
      <c r="L80" s="94">
        <v>75</v>
      </c>
      <c r="M80" s="95">
        <v>75.375</v>
      </c>
      <c r="N80" s="95">
        <v>5.6700000762939453</v>
      </c>
      <c r="O80" s="95">
        <v>2.2000000476837158</v>
      </c>
      <c r="P80" s="95">
        <v>17.930000305175781</v>
      </c>
      <c r="Q80" s="95">
        <v>25.800000429153442</v>
      </c>
    </row>
    <row r="81" spans="1:17">
      <c r="A81" s="277"/>
      <c r="B81" s="92"/>
      <c r="C81" s="277"/>
      <c r="D81" s="96" t="s">
        <v>863</v>
      </c>
      <c r="E81" s="98">
        <v>390163</v>
      </c>
      <c r="F81" s="98">
        <v>88563</v>
      </c>
      <c r="G81" s="98">
        <v>478726</v>
      </c>
      <c r="H81" s="98">
        <v>53939</v>
      </c>
      <c r="I81" s="98"/>
      <c r="J81" s="98">
        <v>1</v>
      </c>
      <c r="K81" s="98">
        <v>140</v>
      </c>
      <c r="L81" s="98">
        <v>141</v>
      </c>
      <c r="M81" s="99">
        <v>142.75</v>
      </c>
      <c r="N81" s="99">
        <v>7.8499999046325684</v>
      </c>
      <c r="O81" s="99">
        <v>8.0900001525878906</v>
      </c>
      <c r="P81" s="99">
        <v>17.899999618530273</v>
      </c>
      <c r="Q81" s="99">
        <v>33.839999675750732</v>
      </c>
    </row>
    <row r="82" spans="1:17">
      <c r="A82" s="277"/>
      <c r="B82" s="92"/>
      <c r="C82" s="277"/>
      <c r="D82" s="92" t="s">
        <v>864</v>
      </c>
      <c r="E82" s="94">
        <v>225549</v>
      </c>
      <c r="F82" s="94">
        <v>48609</v>
      </c>
      <c r="G82" s="94">
        <v>274158</v>
      </c>
      <c r="H82" s="94">
        <v>31086</v>
      </c>
      <c r="I82" s="94"/>
      <c r="J82" s="94">
        <v>1</v>
      </c>
      <c r="K82" s="94">
        <v>81</v>
      </c>
      <c r="L82" s="94">
        <v>82</v>
      </c>
      <c r="M82" s="95">
        <v>82.625</v>
      </c>
      <c r="N82" s="95">
        <v>7.4699997901916504</v>
      </c>
      <c r="O82" s="95">
        <v>3</v>
      </c>
      <c r="P82" s="95">
        <v>8.2200002670288086</v>
      </c>
      <c r="Q82" s="95">
        <v>18.690000057220459</v>
      </c>
    </row>
    <row r="83" spans="1:17">
      <c r="A83" s="277"/>
      <c r="B83" s="92"/>
      <c r="C83" s="277"/>
      <c r="D83" s="96" t="s">
        <v>865</v>
      </c>
      <c r="E83" s="98">
        <v>246001</v>
      </c>
      <c r="F83" s="98">
        <v>58656</v>
      </c>
      <c r="G83" s="98">
        <v>304657</v>
      </c>
      <c r="H83" s="98">
        <v>30270</v>
      </c>
      <c r="I83" s="98">
        <v>1</v>
      </c>
      <c r="J83" s="98">
        <v>3</v>
      </c>
      <c r="K83" s="98">
        <v>72</v>
      </c>
      <c r="L83" s="98">
        <v>76</v>
      </c>
      <c r="M83" s="99">
        <v>76.25</v>
      </c>
      <c r="N83" s="99">
        <v>6.369999885559082</v>
      </c>
      <c r="O83" s="99">
        <v>0.77999997138977051</v>
      </c>
      <c r="P83" s="99">
        <v>23.579999923706055</v>
      </c>
      <c r="Q83" s="99">
        <v>30.729999780654907</v>
      </c>
    </row>
    <row r="84" spans="1:17">
      <c r="A84" s="277"/>
      <c r="B84" s="92"/>
      <c r="C84" s="277"/>
      <c r="D84" s="92" t="s">
        <v>866</v>
      </c>
      <c r="E84" s="94">
        <v>216970</v>
      </c>
      <c r="F84" s="94">
        <v>36955</v>
      </c>
      <c r="G84" s="94">
        <v>253925</v>
      </c>
      <c r="H84" s="94">
        <v>26705</v>
      </c>
      <c r="I84" s="94">
        <v>1</v>
      </c>
      <c r="J84" s="94">
        <v>2</v>
      </c>
      <c r="K84" s="94">
        <v>65</v>
      </c>
      <c r="L84" s="94">
        <v>68</v>
      </c>
      <c r="M84" s="95">
        <v>67.875</v>
      </c>
      <c r="N84" s="95">
        <v>6.8400001525878906</v>
      </c>
      <c r="O84" s="95">
        <v>5.9699997901916504</v>
      </c>
      <c r="P84" s="95">
        <v>9.7399997711181641</v>
      </c>
      <c r="Q84" s="95">
        <v>22.549999713897705</v>
      </c>
    </row>
    <row r="85" spans="1:17">
      <c r="A85" s="277"/>
      <c r="B85" s="92"/>
      <c r="C85" s="277"/>
      <c r="D85" s="96" t="s">
        <v>867</v>
      </c>
      <c r="E85" s="98">
        <v>326238</v>
      </c>
      <c r="F85" s="98">
        <v>61965</v>
      </c>
      <c r="G85" s="98">
        <v>388203</v>
      </c>
      <c r="H85" s="98">
        <v>42026</v>
      </c>
      <c r="I85" s="98">
        <v>2</v>
      </c>
      <c r="J85" s="98">
        <v>0</v>
      </c>
      <c r="K85" s="98">
        <v>104</v>
      </c>
      <c r="L85" s="98">
        <v>106</v>
      </c>
      <c r="M85" s="99">
        <v>105.625</v>
      </c>
      <c r="N85" s="99">
        <v>7.75</v>
      </c>
      <c r="O85" s="99">
        <v>1.4700000286102295</v>
      </c>
      <c r="P85" s="99">
        <v>27.190000534057617</v>
      </c>
      <c r="Q85" s="99">
        <v>36.410000562667847</v>
      </c>
    </row>
    <row r="86" spans="1:17">
      <c r="A86" s="277"/>
      <c r="B86" s="92"/>
      <c r="C86" s="277"/>
      <c r="D86" s="92" t="s">
        <v>868</v>
      </c>
      <c r="E86" s="94">
        <v>266781</v>
      </c>
      <c r="F86" s="94">
        <v>45747</v>
      </c>
      <c r="G86" s="94">
        <v>312528</v>
      </c>
      <c r="H86" s="94">
        <v>31811</v>
      </c>
      <c r="I86" s="94"/>
      <c r="J86" s="94">
        <v>2</v>
      </c>
      <c r="K86" s="94">
        <v>98</v>
      </c>
      <c r="L86" s="94">
        <v>100</v>
      </c>
      <c r="M86" s="95">
        <v>100.5</v>
      </c>
      <c r="N86" s="95">
        <v>12.720000267028809</v>
      </c>
      <c r="O86" s="95">
        <v>2.7599999904632568</v>
      </c>
      <c r="P86" s="95">
        <v>12.399999618530273</v>
      </c>
      <c r="Q86" s="95">
        <v>27.879999876022339</v>
      </c>
    </row>
    <row r="87" spans="1:17">
      <c r="A87" s="277"/>
      <c r="B87" s="92"/>
      <c r="C87" s="277"/>
      <c r="D87" s="96" t="s">
        <v>869</v>
      </c>
      <c r="E87" s="98">
        <v>196447</v>
      </c>
      <c r="F87" s="98">
        <v>36710</v>
      </c>
      <c r="G87" s="98">
        <v>233157</v>
      </c>
      <c r="H87" s="98">
        <v>25993</v>
      </c>
      <c r="I87" s="98"/>
      <c r="J87" s="98">
        <v>1</v>
      </c>
      <c r="K87" s="98">
        <v>63</v>
      </c>
      <c r="L87" s="98">
        <v>64</v>
      </c>
      <c r="M87" s="99">
        <v>65.25</v>
      </c>
      <c r="N87" s="99">
        <v>5.0399999618530273</v>
      </c>
      <c r="O87" s="99">
        <v>1</v>
      </c>
      <c r="P87" s="99">
        <v>13.939999580383301</v>
      </c>
      <c r="Q87" s="99">
        <v>19.979999542236328</v>
      </c>
    </row>
    <row r="88" spans="1:17">
      <c r="A88" s="277"/>
      <c r="B88" s="92"/>
      <c r="C88" s="277"/>
      <c r="D88" s="92" t="s">
        <v>870</v>
      </c>
      <c r="E88" s="94">
        <v>228916</v>
      </c>
      <c r="F88" s="94">
        <v>40532</v>
      </c>
      <c r="G88" s="94">
        <v>269448</v>
      </c>
      <c r="H88" s="94">
        <v>29002</v>
      </c>
      <c r="I88" s="94">
        <v>1</v>
      </c>
      <c r="J88" s="94">
        <v>1</v>
      </c>
      <c r="K88" s="94">
        <v>73</v>
      </c>
      <c r="L88" s="94">
        <v>75</v>
      </c>
      <c r="M88" s="95">
        <v>76.125</v>
      </c>
      <c r="N88" s="95">
        <v>5.0399999618530273</v>
      </c>
      <c r="O88" s="95">
        <v>3</v>
      </c>
      <c r="P88" s="95">
        <v>16.420000076293945</v>
      </c>
      <c r="Q88" s="95">
        <v>24.460000038146973</v>
      </c>
    </row>
    <row r="89" spans="1:17">
      <c r="A89" s="277"/>
      <c r="B89" s="92"/>
      <c r="C89" s="277"/>
      <c r="D89" s="96" t="s">
        <v>871</v>
      </c>
      <c r="E89" s="98">
        <v>199363</v>
      </c>
      <c r="F89" s="98">
        <v>42122</v>
      </c>
      <c r="G89" s="98">
        <v>241485</v>
      </c>
      <c r="H89" s="98">
        <v>26866</v>
      </c>
      <c r="I89" s="98"/>
      <c r="J89" s="98">
        <v>4</v>
      </c>
      <c r="K89" s="98">
        <v>64</v>
      </c>
      <c r="L89" s="98">
        <v>68</v>
      </c>
      <c r="M89" s="99">
        <v>68.375</v>
      </c>
      <c r="N89" s="99">
        <v>7.2300000190734863</v>
      </c>
      <c r="O89" s="99">
        <v>1.7999999523162842</v>
      </c>
      <c r="P89" s="99">
        <v>12.890000343322754</v>
      </c>
      <c r="Q89" s="99">
        <v>21.920000314712524</v>
      </c>
    </row>
    <row r="90" spans="1:17">
      <c r="A90" s="277"/>
      <c r="B90" s="92"/>
      <c r="C90" s="277"/>
      <c r="D90" s="92" t="s">
        <v>872</v>
      </c>
      <c r="E90" s="94">
        <v>346776</v>
      </c>
      <c r="F90" s="94">
        <v>71847</v>
      </c>
      <c r="G90" s="94">
        <v>418623</v>
      </c>
      <c r="H90" s="94">
        <v>49678</v>
      </c>
      <c r="I90" s="94"/>
      <c r="J90" s="94">
        <v>3</v>
      </c>
      <c r="K90" s="94">
        <v>124</v>
      </c>
      <c r="L90" s="94">
        <v>127</v>
      </c>
      <c r="M90" s="95">
        <v>129.75</v>
      </c>
      <c r="N90" s="95">
        <v>7.75</v>
      </c>
      <c r="O90" s="95">
        <v>5.309999942779541</v>
      </c>
      <c r="P90" s="95">
        <v>27.409999847412109</v>
      </c>
      <c r="Q90" s="95">
        <v>40.46999979019165</v>
      </c>
    </row>
    <row r="91" spans="1:17">
      <c r="A91" s="277"/>
      <c r="B91" s="92"/>
      <c r="C91" s="277"/>
      <c r="D91" s="96" t="s">
        <v>873</v>
      </c>
      <c r="E91" s="98">
        <v>252925</v>
      </c>
      <c r="F91" s="98">
        <v>54185</v>
      </c>
      <c r="G91" s="98">
        <v>307110</v>
      </c>
      <c r="H91" s="98">
        <v>41250</v>
      </c>
      <c r="I91" s="98">
        <v>1</v>
      </c>
      <c r="J91" s="98">
        <v>1</v>
      </c>
      <c r="K91" s="98">
        <v>94</v>
      </c>
      <c r="L91" s="98">
        <v>96</v>
      </c>
      <c r="M91" s="99">
        <v>97.75</v>
      </c>
      <c r="N91" s="99">
        <v>7.820000171661377</v>
      </c>
      <c r="O91" s="99">
        <v>1.8500000238418579</v>
      </c>
      <c r="P91" s="99">
        <v>16.639999389648438</v>
      </c>
      <c r="Q91" s="99">
        <v>26.309999585151672</v>
      </c>
    </row>
    <row r="92" spans="1:17">
      <c r="A92" s="277"/>
      <c r="B92" s="92"/>
      <c r="C92" s="277"/>
      <c r="D92" s="92" t="s">
        <v>874</v>
      </c>
      <c r="E92" s="94">
        <v>267971</v>
      </c>
      <c r="F92" s="94">
        <v>58792</v>
      </c>
      <c r="G92" s="94">
        <v>326763</v>
      </c>
      <c r="H92" s="94">
        <v>37850</v>
      </c>
      <c r="I92" s="94"/>
      <c r="J92" s="94">
        <v>3</v>
      </c>
      <c r="K92" s="94">
        <v>93</v>
      </c>
      <c r="L92" s="94">
        <v>96</v>
      </c>
      <c r="M92" s="95">
        <v>97.375</v>
      </c>
      <c r="N92" s="95">
        <v>9.0299997329711914</v>
      </c>
      <c r="O92" s="95">
        <v>3.4800000190734863</v>
      </c>
      <c r="P92" s="95">
        <v>15.460000038146973</v>
      </c>
      <c r="Q92" s="95">
        <v>27.96999979019165</v>
      </c>
    </row>
    <row r="93" spans="1:17">
      <c r="A93" s="277"/>
      <c r="B93" s="92"/>
      <c r="C93" s="277"/>
      <c r="D93" s="96" t="s">
        <v>875</v>
      </c>
      <c r="E93" s="98">
        <v>318853</v>
      </c>
      <c r="F93" s="98">
        <v>59687</v>
      </c>
      <c r="G93" s="98">
        <v>378540</v>
      </c>
      <c r="H93" s="98">
        <v>43001</v>
      </c>
      <c r="I93" s="98"/>
      <c r="J93" s="98">
        <v>0</v>
      </c>
      <c r="K93" s="98">
        <v>99</v>
      </c>
      <c r="L93" s="98">
        <v>99</v>
      </c>
      <c r="M93" s="99">
        <v>102</v>
      </c>
      <c r="N93" s="99">
        <v>7.0900001525878906</v>
      </c>
      <c r="O93" s="99">
        <v>6.3000001907348633</v>
      </c>
      <c r="P93" s="99">
        <v>20.110000610351563</v>
      </c>
      <c r="Q93" s="99">
        <v>33.500000953674316</v>
      </c>
    </row>
    <row r="94" spans="1:17">
      <c r="A94" s="277"/>
      <c r="B94" s="92"/>
      <c r="C94" s="277"/>
      <c r="D94" s="92" t="s">
        <v>876</v>
      </c>
      <c r="E94" s="94">
        <v>297271</v>
      </c>
      <c r="F94" s="94">
        <v>75069</v>
      </c>
      <c r="G94" s="94">
        <v>372340</v>
      </c>
      <c r="H94" s="94">
        <v>49264</v>
      </c>
      <c r="I94" s="94">
        <v>1</v>
      </c>
      <c r="J94" s="94">
        <v>1</v>
      </c>
      <c r="K94" s="94">
        <v>127</v>
      </c>
      <c r="L94" s="94">
        <v>129</v>
      </c>
      <c r="M94" s="95">
        <v>129.5</v>
      </c>
      <c r="N94" s="95">
        <v>7</v>
      </c>
      <c r="O94" s="95">
        <v>3</v>
      </c>
      <c r="P94" s="95">
        <v>24.629999160766602</v>
      </c>
      <c r="Q94" s="95">
        <v>34.629999160766602</v>
      </c>
    </row>
    <row r="95" spans="1:17">
      <c r="A95" s="277"/>
      <c r="B95" s="92"/>
      <c r="C95" s="277"/>
      <c r="D95" s="96" t="s">
        <v>877</v>
      </c>
      <c r="E95" s="98">
        <v>407249</v>
      </c>
      <c r="F95" s="98">
        <v>82599</v>
      </c>
      <c r="G95" s="98">
        <v>489848</v>
      </c>
      <c r="H95" s="98">
        <v>57100</v>
      </c>
      <c r="I95" s="98"/>
      <c r="J95" s="98">
        <v>3</v>
      </c>
      <c r="K95" s="98">
        <v>152</v>
      </c>
      <c r="L95" s="98">
        <v>155</v>
      </c>
      <c r="M95" s="99">
        <v>155.625</v>
      </c>
      <c r="N95" s="99">
        <v>22.209999084472656</v>
      </c>
      <c r="O95" s="99">
        <v>1</v>
      </c>
      <c r="P95" s="99">
        <v>17.670000076293945</v>
      </c>
      <c r="Q95" s="99">
        <v>40.879999160766602</v>
      </c>
    </row>
    <row r="96" spans="1:17">
      <c r="A96" s="277"/>
      <c r="B96" s="92"/>
      <c r="C96" s="278" t="s">
        <v>537</v>
      </c>
      <c r="D96" s="279"/>
      <c r="E96" s="280">
        <v>5142957</v>
      </c>
      <c r="F96" s="280">
        <v>1060532</v>
      </c>
      <c r="G96" s="280">
        <v>6203489</v>
      </c>
      <c r="H96" s="280">
        <v>697947</v>
      </c>
      <c r="I96" s="280">
        <v>8</v>
      </c>
      <c r="J96" s="280">
        <v>32</v>
      </c>
      <c r="K96" s="280">
        <v>1749</v>
      </c>
      <c r="L96" s="280">
        <v>1789</v>
      </c>
      <c r="M96" s="281">
        <v>1808</v>
      </c>
      <c r="N96" s="281">
        <v>153.52999925613403</v>
      </c>
      <c r="O96" s="281">
        <v>66.420000076293945</v>
      </c>
      <c r="P96" s="281">
        <v>327.06999969482422</v>
      </c>
      <c r="Q96" s="281">
        <v>547.0199990272522</v>
      </c>
    </row>
    <row r="97" spans="1:17">
      <c r="A97" s="277"/>
      <c r="B97" s="92"/>
      <c r="C97" s="282"/>
      <c r="D97" s="88"/>
      <c r="E97" s="90"/>
      <c r="F97" s="90"/>
      <c r="G97" s="90"/>
      <c r="H97" s="90"/>
      <c r="I97" s="90"/>
      <c r="J97" s="90"/>
      <c r="K97" s="90"/>
      <c r="L97" s="90"/>
      <c r="M97" s="91"/>
      <c r="N97" s="91"/>
      <c r="O97" s="91"/>
      <c r="P97" s="91"/>
      <c r="Q97" s="91"/>
    </row>
    <row r="98" spans="1:17">
      <c r="A98" s="277"/>
      <c r="B98" s="92" t="s">
        <v>538</v>
      </c>
      <c r="C98" s="273" t="s">
        <v>271</v>
      </c>
      <c r="D98" s="274"/>
      <c r="E98" s="94"/>
      <c r="F98" s="94"/>
      <c r="G98" s="94"/>
      <c r="H98" s="94"/>
      <c r="I98" s="94"/>
      <c r="J98" s="94"/>
      <c r="K98" s="94"/>
      <c r="L98" s="94"/>
      <c r="M98" s="95"/>
      <c r="N98" s="95"/>
      <c r="O98" s="95"/>
      <c r="P98" s="95"/>
      <c r="Q98" s="95"/>
    </row>
    <row r="99" spans="1:17">
      <c r="A99" s="277"/>
      <c r="B99" s="92"/>
      <c r="C99" s="277"/>
      <c r="D99" s="96" t="s">
        <v>878</v>
      </c>
      <c r="E99" s="98">
        <v>748314</v>
      </c>
      <c r="F99" s="98">
        <v>169770</v>
      </c>
      <c r="G99" s="98">
        <v>918084</v>
      </c>
      <c r="H99" s="98">
        <v>90114</v>
      </c>
      <c r="I99" s="98">
        <v>5</v>
      </c>
      <c r="J99" s="98">
        <v>2</v>
      </c>
      <c r="K99" s="98">
        <v>201</v>
      </c>
      <c r="L99" s="98">
        <v>208</v>
      </c>
      <c r="M99" s="99">
        <v>210.375</v>
      </c>
      <c r="N99" s="99">
        <v>19.879999160766602</v>
      </c>
      <c r="O99" s="99">
        <v>13.859999656677246</v>
      </c>
      <c r="P99" s="99">
        <v>31.899999618530273</v>
      </c>
      <c r="Q99" s="99">
        <v>65.639998435974121</v>
      </c>
    </row>
    <row r="100" spans="1:17">
      <c r="A100" s="277"/>
      <c r="B100" s="92"/>
      <c r="C100" s="278" t="s">
        <v>540</v>
      </c>
      <c r="D100" s="279"/>
      <c r="E100" s="280">
        <v>748314</v>
      </c>
      <c r="F100" s="280">
        <v>169770</v>
      </c>
      <c r="G100" s="280">
        <v>918084</v>
      </c>
      <c r="H100" s="280">
        <v>90114</v>
      </c>
      <c r="I100" s="280">
        <v>5</v>
      </c>
      <c r="J100" s="280">
        <v>2</v>
      </c>
      <c r="K100" s="280">
        <v>201</v>
      </c>
      <c r="L100" s="280">
        <v>208</v>
      </c>
      <c r="M100" s="281">
        <v>210.375</v>
      </c>
      <c r="N100" s="281">
        <v>19.879999160766602</v>
      </c>
      <c r="O100" s="281">
        <v>13.859999656677246</v>
      </c>
      <c r="P100" s="281">
        <v>31.899999618530273</v>
      </c>
      <c r="Q100" s="281">
        <v>65.639998435974121</v>
      </c>
    </row>
    <row r="101" spans="1:17">
      <c r="A101" s="277"/>
      <c r="B101" s="92"/>
      <c r="C101" s="282"/>
      <c r="D101" s="88"/>
      <c r="E101" s="90"/>
      <c r="F101" s="90"/>
      <c r="G101" s="90"/>
      <c r="H101" s="90"/>
      <c r="I101" s="90"/>
      <c r="J101" s="90"/>
      <c r="K101" s="90"/>
      <c r="L101" s="90"/>
      <c r="M101" s="91"/>
      <c r="N101" s="91"/>
      <c r="O101" s="91"/>
      <c r="P101" s="91"/>
      <c r="Q101" s="91"/>
    </row>
    <row r="102" spans="1:17">
      <c r="A102" s="277"/>
      <c r="B102" s="92" t="s">
        <v>541</v>
      </c>
      <c r="C102" s="273" t="s">
        <v>184</v>
      </c>
      <c r="D102" s="274"/>
      <c r="E102" s="94"/>
      <c r="F102" s="94"/>
      <c r="G102" s="94"/>
      <c r="H102" s="94"/>
      <c r="I102" s="94"/>
      <c r="J102" s="94"/>
      <c r="K102" s="94"/>
      <c r="L102" s="94"/>
      <c r="M102" s="95"/>
      <c r="N102" s="95"/>
      <c r="O102" s="95"/>
      <c r="P102" s="95"/>
      <c r="Q102" s="95"/>
    </row>
    <row r="103" spans="1:17">
      <c r="A103" s="277"/>
      <c r="B103" s="92"/>
      <c r="C103" s="277"/>
      <c r="D103" s="96" t="s">
        <v>879</v>
      </c>
      <c r="E103" s="98">
        <v>197774</v>
      </c>
      <c r="F103" s="98">
        <v>74979</v>
      </c>
      <c r="G103" s="98">
        <v>272753</v>
      </c>
      <c r="H103" s="98">
        <v>42101</v>
      </c>
      <c r="I103" s="98"/>
      <c r="J103" s="98">
        <v>2</v>
      </c>
      <c r="K103" s="98">
        <v>82</v>
      </c>
      <c r="L103" s="98">
        <v>84</v>
      </c>
      <c r="M103" s="99">
        <v>85.125</v>
      </c>
      <c r="N103" s="99">
        <v>2.8499999046325684</v>
      </c>
      <c r="O103" s="99">
        <v>2.7000000476837158</v>
      </c>
      <c r="P103" s="99">
        <v>16.120000839233398</v>
      </c>
      <c r="Q103" s="99">
        <v>21.670000791549683</v>
      </c>
    </row>
    <row r="104" spans="1:17">
      <c r="A104" s="277"/>
      <c r="B104" s="92"/>
      <c r="C104" s="277"/>
      <c r="D104" s="92" t="s">
        <v>880</v>
      </c>
      <c r="E104" s="94">
        <v>207659</v>
      </c>
      <c r="F104" s="94">
        <v>68767</v>
      </c>
      <c r="G104" s="94">
        <v>276426</v>
      </c>
      <c r="H104" s="94">
        <v>37913</v>
      </c>
      <c r="I104" s="94">
        <v>1</v>
      </c>
      <c r="J104" s="94">
        <v>0</v>
      </c>
      <c r="K104" s="94">
        <v>73</v>
      </c>
      <c r="L104" s="94">
        <v>74</v>
      </c>
      <c r="M104" s="95">
        <v>74.375</v>
      </c>
      <c r="N104" s="95">
        <v>3.7799999713897705</v>
      </c>
      <c r="O104" s="95">
        <v>1.7999999523162842</v>
      </c>
      <c r="P104" s="95">
        <v>18.590000152587891</v>
      </c>
      <c r="Q104" s="95">
        <v>24.170000076293945</v>
      </c>
    </row>
    <row r="105" spans="1:17">
      <c r="A105" s="277"/>
      <c r="B105" s="92"/>
      <c r="C105" s="277"/>
      <c r="D105" s="96" t="s">
        <v>881</v>
      </c>
      <c r="E105" s="98">
        <v>39526</v>
      </c>
      <c r="F105" s="98">
        <v>18205</v>
      </c>
      <c r="G105" s="98">
        <v>57731</v>
      </c>
      <c r="H105" s="98">
        <v>12111</v>
      </c>
      <c r="I105" s="98"/>
      <c r="J105" s="98">
        <v>1</v>
      </c>
      <c r="K105" s="98">
        <v>30</v>
      </c>
      <c r="L105" s="98">
        <v>31</v>
      </c>
      <c r="M105" s="99">
        <v>31.375</v>
      </c>
      <c r="N105" s="99">
        <v>2</v>
      </c>
      <c r="O105" s="99">
        <v>1.1000000238418579</v>
      </c>
      <c r="P105" s="99">
        <v>1.9600000381469727</v>
      </c>
      <c r="Q105" s="99">
        <v>5.0600000619888306</v>
      </c>
    </row>
    <row r="106" spans="1:17">
      <c r="A106" s="277"/>
      <c r="B106" s="92"/>
      <c r="C106" s="277"/>
      <c r="D106" s="92" t="s">
        <v>882</v>
      </c>
      <c r="E106" s="94">
        <v>186071</v>
      </c>
      <c r="F106" s="94">
        <v>68426</v>
      </c>
      <c r="G106" s="94">
        <v>254497</v>
      </c>
      <c r="H106" s="94">
        <v>31097</v>
      </c>
      <c r="I106" s="94">
        <v>2</v>
      </c>
      <c r="J106" s="94">
        <v>1</v>
      </c>
      <c r="K106" s="94">
        <v>62</v>
      </c>
      <c r="L106" s="94">
        <v>65</v>
      </c>
      <c r="M106" s="95">
        <v>65.125</v>
      </c>
      <c r="N106" s="95">
        <v>3.75</v>
      </c>
      <c r="O106" s="95">
        <v>0</v>
      </c>
      <c r="P106" s="95">
        <v>17.920000076293945</v>
      </c>
      <c r="Q106" s="95">
        <v>21.670000076293945</v>
      </c>
    </row>
    <row r="107" spans="1:17">
      <c r="A107" s="277"/>
      <c r="B107" s="92"/>
      <c r="C107" s="277"/>
      <c r="D107" s="96" t="s">
        <v>883</v>
      </c>
      <c r="E107" s="98">
        <v>167533</v>
      </c>
      <c r="F107" s="98">
        <v>40294</v>
      </c>
      <c r="G107" s="98">
        <v>207827</v>
      </c>
      <c r="H107" s="98">
        <v>26595</v>
      </c>
      <c r="I107" s="98"/>
      <c r="J107" s="98">
        <v>0</v>
      </c>
      <c r="K107" s="98">
        <v>54</v>
      </c>
      <c r="L107" s="98">
        <v>54</v>
      </c>
      <c r="M107" s="99">
        <v>55.25</v>
      </c>
      <c r="N107" s="99">
        <v>10.529999732971191</v>
      </c>
      <c r="O107" s="99">
        <v>1.4500000476837158</v>
      </c>
      <c r="P107" s="99">
        <v>4.5999999046325684</v>
      </c>
      <c r="Q107" s="99">
        <v>16.579999685287476</v>
      </c>
    </row>
    <row r="108" spans="1:17">
      <c r="A108" s="277"/>
      <c r="B108" s="92"/>
      <c r="C108" s="277"/>
      <c r="D108" s="92" t="s">
        <v>884</v>
      </c>
      <c r="E108" s="94">
        <v>187440</v>
      </c>
      <c r="F108" s="94">
        <v>56544</v>
      </c>
      <c r="G108" s="94">
        <v>243984</v>
      </c>
      <c r="H108" s="94">
        <v>28818</v>
      </c>
      <c r="I108" s="94"/>
      <c r="J108" s="94">
        <v>4</v>
      </c>
      <c r="K108" s="94">
        <v>57</v>
      </c>
      <c r="L108" s="94">
        <v>61</v>
      </c>
      <c r="M108" s="95">
        <v>61.375</v>
      </c>
      <c r="N108" s="95">
        <v>3.75</v>
      </c>
      <c r="O108" s="95">
        <v>0</v>
      </c>
      <c r="P108" s="95">
        <v>16.799999237060547</v>
      </c>
      <c r="Q108" s="95">
        <v>20.549999237060547</v>
      </c>
    </row>
    <row r="109" spans="1:17">
      <c r="A109" s="277"/>
      <c r="B109" s="92"/>
      <c r="C109" s="277"/>
      <c r="D109" s="96" t="s">
        <v>885</v>
      </c>
      <c r="E109" s="98">
        <v>267621</v>
      </c>
      <c r="F109" s="98">
        <v>93217</v>
      </c>
      <c r="G109" s="98">
        <v>360838</v>
      </c>
      <c r="H109" s="98">
        <v>46559</v>
      </c>
      <c r="I109" s="98">
        <v>1</v>
      </c>
      <c r="J109" s="98">
        <v>3</v>
      </c>
      <c r="K109" s="98">
        <v>87</v>
      </c>
      <c r="L109" s="98">
        <v>91</v>
      </c>
      <c r="M109" s="99">
        <v>90.125</v>
      </c>
      <c r="N109" s="99">
        <v>4.8000001907348633</v>
      </c>
      <c r="O109" s="99">
        <v>3.4300000667572021</v>
      </c>
      <c r="P109" s="99">
        <v>18.510000228881836</v>
      </c>
      <c r="Q109" s="99">
        <v>26.740000486373901</v>
      </c>
    </row>
    <row r="110" spans="1:17">
      <c r="A110" s="277"/>
      <c r="B110" s="92"/>
      <c r="C110" s="277"/>
      <c r="D110" s="92" t="s">
        <v>886</v>
      </c>
      <c r="E110" s="94">
        <v>186318</v>
      </c>
      <c r="F110" s="94">
        <v>61364</v>
      </c>
      <c r="G110" s="94">
        <v>247682</v>
      </c>
      <c r="H110" s="94">
        <v>29710</v>
      </c>
      <c r="I110" s="94">
        <v>2</v>
      </c>
      <c r="J110" s="94">
        <v>2</v>
      </c>
      <c r="K110" s="94">
        <v>59</v>
      </c>
      <c r="L110" s="94">
        <v>63</v>
      </c>
      <c r="M110" s="95">
        <v>62.5</v>
      </c>
      <c r="N110" s="95">
        <v>8.9700002670288086</v>
      </c>
      <c r="O110" s="95">
        <v>4</v>
      </c>
      <c r="P110" s="95">
        <v>9.8332996368408203</v>
      </c>
      <c r="Q110" s="95">
        <v>22.803299903869629</v>
      </c>
    </row>
    <row r="111" spans="1:17">
      <c r="A111" s="277"/>
      <c r="B111" s="92"/>
      <c r="C111" s="277"/>
      <c r="D111" s="96" t="s">
        <v>1216</v>
      </c>
      <c r="E111" s="98">
        <v>247225</v>
      </c>
      <c r="F111" s="98">
        <v>88405</v>
      </c>
      <c r="G111" s="98">
        <v>335630</v>
      </c>
      <c r="H111" s="98">
        <v>34607</v>
      </c>
      <c r="I111" s="98">
        <v>1</v>
      </c>
      <c r="J111" s="98">
        <v>4</v>
      </c>
      <c r="K111" s="98">
        <v>79</v>
      </c>
      <c r="L111" s="98">
        <v>84</v>
      </c>
      <c r="M111" s="99">
        <v>82</v>
      </c>
      <c r="N111" s="99">
        <v>5.9499998092651367</v>
      </c>
      <c r="O111" s="99">
        <v>3.7999999523162842</v>
      </c>
      <c r="P111" s="99">
        <v>24.950000762939453</v>
      </c>
      <c r="Q111" s="99">
        <v>34.700000524520874</v>
      </c>
    </row>
    <row r="112" spans="1:17">
      <c r="A112" s="277"/>
      <c r="B112" s="92"/>
      <c r="C112" s="277"/>
      <c r="D112" s="92" t="s">
        <v>887</v>
      </c>
      <c r="E112" s="94">
        <v>115184</v>
      </c>
      <c r="F112" s="94">
        <v>23730</v>
      </c>
      <c r="G112" s="94">
        <v>138914</v>
      </c>
      <c r="H112" s="94">
        <v>13417</v>
      </c>
      <c r="I112" s="94"/>
      <c r="J112" s="94">
        <v>0</v>
      </c>
      <c r="K112" s="94">
        <v>27</v>
      </c>
      <c r="L112" s="94">
        <v>27</v>
      </c>
      <c r="M112" s="95">
        <v>26.75</v>
      </c>
      <c r="N112" s="95">
        <v>7.4499998092651367</v>
      </c>
      <c r="O112" s="95">
        <v>1</v>
      </c>
      <c r="P112" s="95">
        <v>5.3000001907348633</v>
      </c>
      <c r="Q112" s="95">
        <v>13.75</v>
      </c>
    </row>
    <row r="113" spans="1:17">
      <c r="A113" s="277"/>
      <c r="B113" s="92"/>
      <c r="C113" s="277"/>
      <c r="D113" s="96" t="s">
        <v>888</v>
      </c>
      <c r="E113" s="98">
        <v>447742</v>
      </c>
      <c r="F113" s="98">
        <v>156526</v>
      </c>
      <c r="G113" s="98">
        <v>604268</v>
      </c>
      <c r="H113" s="98">
        <v>96932</v>
      </c>
      <c r="I113" s="98"/>
      <c r="J113" s="98">
        <v>0</v>
      </c>
      <c r="K113" s="98">
        <v>186</v>
      </c>
      <c r="L113" s="98">
        <v>186</v>
      </c>
      <c r="M113" s="99">
        <v>190.875</v>
      </c>
      <c r="N113" s="99">
        <v>7.7100000381469727</v>
      </c>
      <c r="O113" s="99">
        <v>4.8499999046325684</v>
      </c>
      <c r="P113" s="99">
        <v>36.979999542236328</v>
      </c>
      <c r="Q113" s="99">
        <v>49.539999485015869</v>
      </c>
    </row>
    <row r="114" spans="1:17">
      <c r="A114" s="277"/>
      <c r="B114" s="92"/>
      <c r="C114" s="278" t="s">
        <v>548</v>
      </c>
      <c r="D114" s="279"/>
      <c r="E114" s="280">
        <v>2250093</v>
      </c>
      <c r="F114" s="280">
        <v>750457</v>
      </c>
      <c r="G114" s="280">
        <v>3000550</v>
      </c>
      <c r="H114" s="280">
        <v>399860</v>
      </c>
      <c r="I114" s="280">
        <v>7</v>
      </c>
      <c r="J114" s="280">
        <v>17</v>
      </c>
      <c r="K114" s="280">
        <v>796</v>
      </c>
      <c r="L114" s="280">
        <v>820</v>
      </c>
      <c r="M114" s="281">
        <v>824.875</v>
      </c>
      <c r="N114" s="281">
        <v>61.539999723434448</v>
      </c>
      <c r="O114" s="281">
        <v>24.129999995231628</v>
      </c>
      <c r="P114" s="281">
        <v>171.56330060958862</v>
      </c>
      <c r="Q114" s="281">
        <v>257.2333003282547</v>
      </c>
    </row>
    <row r="115" spans="1:17">
      <c r="A115" s="277"/>
      <c r="B115" s="92"/>
      <c r="C115" s="282"/>
      <c r="D115" s="88"/>
      <c r="E115" s="90"/>
      <c r="F115" s="90"/>
      <c r="G115" s="90"/>
      <c r="H115" s="90"/>
      <c r="I115" s="90"/>
      <c r="J115" s="90"/>
      <c r="K115" s="90"/>
      <c r="L115" s="90"/>
      <c r="M115" s="91"/>
      <c r="N115" s="91"/>
      <c r="O115" s="91"/>
      <c r="P115" s="91"/>
      <c r="Q115" s="91"/>
    </row>
    <row r="116" spans="1:17">
      <c r="A116" s="277"/>
      <c r="B116" s="92" t="s">
        <v>549</v>
      </c>
      <c r="C116" s="273" t="s">
        <v>182</v>
      </c>
      <c r="D116" s="274"/>
      <c r="E116" s="94"/>
      <c r="F116" s="94"/>
      <c r="G116" s="94"/>
      <c r="H116" s="94"/>
      <c r="I116" s="94"/>
      <c r="J116" s="94"/>
      <c r="K116" s="94"/>
      <c r="L116" s="94"/>
      <c r="M116" s="95"/>
      <c r="N116" s="95"/>
      <c r="O116" s="95"/>
      <c r="P116" s="95"/>
      <c r="Q116" s="95"/>
    </row>
    <row r="117" spans="1:17">
      <c r="A117" s="277"/>
      <c r="B117" s="92"/>
      <c r="C117" s="277"/>
      <c r="D117" s="96" t="s">
        <v>889</v>
      </c>
      <c r="E117" s="98">
        <v>240310</v>
      </c>
      <c r="F117" s="98">
        <v>45780</v>
      </c>
      <c r="G117" s="98">
        <v>286090</v>
      </c>
      <c r="H117" s="98">
        <v>30124</v>
      </c>
      <c r="I117" s="98"/>
      <c r="J117" s="98">
        <v>3</v>
      </c>
      <c r="K117" s="98">
        <v>78</v>
      </c>
      <c r="L117" s="98">
        <v>81</v>
      </c>
      <c r="M117" s="99">
        <v>81.125</v>
      </c>
      <c r="N117" s="99">
        <v>8.9399995803833008</v>
      </c>
      <c r="O117" s="99">
        <v>3.9700000286102295</v>
      </c>
      <c r="P117" s="99">
        <v>13.770000457763672</v>
      </c>
      <c r="Q117" s="99">
        <v>26.680000066757202</v>
      </c>
    </row>
    <row r="118" spans="1:17">
      <c r="A118" s="277"/>
      <c r="B118" s="92"/>
      <c r="C118" s="277"/>
      <c r="D118" s="92" t="s">
        <v>890</v>
      </c>
      <c r="E118" s="94">
        <v>240728</v>
      </c>
      <c r="F118" s="94">
        <v>59374</v>
      </c>
      <c r="G118" s="94">
        <v>300102</v>
      </c>
      <c r="H118" s="94">
        <v>28827</v>
      </c>
      <c r="I118" s="94">
        <v>1</v>
      </c>
      <c r="J118" s="94">
        <v>3</v>
      </c>
      <c r="K118" s="94">
        <v>77</v>
      </c>
      <c r="L118" s="94">
        <v>81</v>
      </c>
      <c r="M118" s="95">
        <v>81.25</v>
      </c>
      <c r="N118" s="95">
        <v>6.9000000953674316</v>
      </c>
      <c r="O118" s="95">
        <v>2.6700000762939453</v>
      </c>
      <c r="P118" s="95">
        <v>18.5</v>
      </c>
      <c r="Q118" s="95">
        <v>28.070000171661377</v>
      </c>
    </row>
    <row r="119" spans="1:17">
      <c r="A119" s="277"/>
      <c r="B119" s="92"/>
      <c r="C119" s="277"/>
      <c r="D119" s="96" t="s">
        <v>891</v>
      </c>
      <c r="E119" s="98">
        <v>244967</v>
      </c>
      <c r="F119" s="98">
        <v>51228</v>
      </c>
      <c r="G119" s="98">
        <v>296195</v>
      </c>
      <c r="H119" s="98">
        <v>27992</v>
      </c>
      <c r="I119" s="98">
        <v>1</v>
      </c>
      <c r="J119" s="98">
        <v>3</v>
      </c>
      <c r="K119" s="98">
        <v>69</v>
      </c>
      <c r="L119" s="98">
        <v>73</v>
      </c>
      <c r="M119" s="99">
        <v>73.5</v>
      </c>
      <c r="N119" s="99">
        <v>3.059999942779541</v>
      </c>
      <c r="O119" s="99">
        <v>5.1700000762939453</v>
      </c>
      <c r="P119" s="99">
        <v>16.770000457763672</v>
      </c>
      <c r="Q119" s="99">
        <v>25.000000476837158</v>
      </c>
    </row>
    <row r="120" spans="1:17">
      <c r="A120" s="277"/>
      <c r="B120" s="92"/>
      <c r="C120" s="277"/>
      <c r="D120" s="92" t="s">
        <v>892</v>
      </c>
      <c r="E120" s="94">
        <v>231712</v>
      </c>
      <c r="F120" s="94">
        <v>61622</v>
      </c>
      <c r="G120" s="94">
        <v>293334</v>
      </c>
      <c r="H120" s="94">
        <v>24457</v>
      </c>
      <c r="I120" s="94"/>
      <c r="J120" s="94">
        <v>0</v>
      </c>
      <c r="K120" s="94">
        <v>61</v>
      </c>
      <c r="L120" s="94">
        <v>61</v>
      </c>
      <c r="M120" s="95">
        <v>62.625</v>
      </c>
      <c r="N120" s="95">
        <v>4.059999942779541</v>
      </c>
      <c r="O120" s="95">
        <v>8.3000001907348633</v>
      </c>
      <c r="P120" s="95">
        <v>15.960000038146973</v>
      </c>
      <c r="Q120" s="95">
        <v>28.320000171661377</v>
      </c>
    </row>
    <row r="121" spans="1:17">
      <c r="A121" s="277"/>
      <c r="B121" s="92"/>
      <c r="C121" s="277"/>
      <c r="D121" s="96" t="s">
        <v>1028</v>
      </c>
      <c r="E121" s="98">
        <v>284983</v>
      </c>
      <c r="F121" s="98">
        <v>52770</v>
      </c>
      <c r="G121" s="98">
        <v>337753</v>
      </c>
      <c r="H121" s="98">
        <v>31913</v>
      </c>
      <c r="I121" s="98"/>
      <c r="J121" s="98">
        <v>2</v>
      </c>
      <c r="K121" s="98">
        <v>82</v>
      </c>
      <c r="L121" s="98">
        <v>84</v>
      </c>
      <c r="M121" s="99">
        <v>84.75</v>
      </c>
      <c r="N121" s="99">
        <v>9.7700004577636719</v>
      </c>
      <c r="O121" s="99">
        <v>1</v>
      </c>
      <c r="P121" s="99">
        <v>20.629999160766602</v>
      </c>
      <c r="Q121" s="99">
        <v>31.399999618530273</v>
      </c>
    </row>
    <row r="122" spans="1:17">
      <c r="A122" s="277"/>
      <c r="B122" s="92"/>
      <c r="C122" s="277"/>
      <c r="D122" s="92" t="s">
        <v>893</v>
      </c>
      <c r="E122" s="94">
        <v>263413</v>
      </c>
      <c r="F122" s="94">
        <v>45342</v>
      </c>
      <c r="G122" s="94">
        <v>308755</v>
      </c>
      <c r="H122" s="94">
        <v>35686</v>
      </c>
      <c r="I122" s="94"/>
      <c r="J122" s="94">
        <v>1</v>
      </c>
      <c r="K122" s="94">
        <v>91</v>
      </c>
      <c r="L122" s="94">
        <v>92</v>
      </c>
      <c r="M122" s="95">
        <v>93.875</v>
      </c>
      <c r="N122" s="95">
        <v>9.2700004577636719</v>
      </c>
      <c r="O122" s="95">
        <v>2.5199999809265137</v>
      </c>
      <c r="P122" s="95">
        <v>19.950000762939453</v>
      </c>
      <c r="Q122" s="95">
        <v>31.740001201629639</v>
      </c>
    </row>
    <row r="123" spans="1:17">
      <c r="A123" s="277"/>
      <c r="B123" s="92"/>
      <c r="C123" s="277"/>
      <c r="D123" s="96" t="s">
        <v>894</v>
      </c>
      <c r="E123" s="98">
        <v>222266</v>
      </c>
      <c r="F123" s="98">
        <v>40647</v>
      </c>
      <c r="G123" s="98">
        <v>262913</v>
      </c>
      <c r="H123" s="98">
        <v>31513</v>
      </c>
      <c r="I123" s="98"/>
      <c r="J123" s="98">
        <v>2</v>
      </c>
      <c r="K123" s="98">
        <v>76</v>
      </c>
      <c r="L123" s="98">
        <v>78</v>
      </c>
      <c r="M123" s="99">
        <v>78.875</v>
      </c>
      <c r="N123" s="99">
        <v>7.4200000762939453</v>
      </c>
      <c r="O123" s="99">
        <v>3.9000000953674316</v>
      </c>
      <c r="P123" s="99">
        <v>14.869999885559082</v>
      </c>
      <c r="Q123" s="99">
        <v>26.190000057220459</v>
      </c>
    </row>
    <row r="124" spans="1:17">
      <c r="A124" s="277"/>
      <c r="B124" s="92"/>
      <c r="C124" s="277"/>
      <c r="D124" s="92" t="s">
        <v>895</v>
      </c>
      <c r="E124" s="94">
        <v>246371</v>
      </c>
      <c r="F124" s="94">
        <v>76042</v>
      </c>
      <c r="G124" s="94">
        <v>322413</v>
      </c>
      <c r="H124" s="94">
        <v>35619</v>
      </c>
      <c r="I124" s="94">
        <v>1</v>
      </c>
      <c r="J124" s="94">
        <v>2</v>
      </c>
      <c r="K124" s="94">
        <v>103</v>
      </c>
      <c r="L124" s="94">
        <v>106</v>
      </c>
      <c r="M124" s="95">
        <v>108.125</v>
      </c>
      <c r="N124" s="95">
        <v>3.5799999237060547</v>
      </c>
      <c r="O124" s="95">
        <v>4</v>
      </c>
      <c r="P124" s="95">
        <v>28.379999160766602</v>
      </c>
      <c r="Q124" s="95">
        <v>35.959999084472656</v>
      </c>
    </row>
    <row r="125" spans="1:17">
      <c r="A125" s="277"/>
      <c r="B125" s="92"/>
      <c r="C125" s="277"/>
      <c r="D125" s="96" t="s">
        <v>896</v>
      </c>
      <c r="E125" s="98">
        <v>310234</v>
      </c>
      <c r="F125" s="98">
        <v>60287</v>
      </c>
      <c r="G125" s="98">
        <v>370521</v>
      </c>
      <c r="H125" s="98">
        <v>48950</v>
      </c>
      <c r="I125" s="98"/>
      <c r="J125" s="98">
        <v>1</v>
      </c>
      <c r="K125" s="98">
        <v>124</v>
      </c>
      <c r="L125" s="98">
        <v>125</v>
      </c>
      <c r="M125" s="99">
        <v>128.5</v>
      </c>
      <c r="N125" s="99">
        <v>13.020000457763672</v>
      </c>
      <c r="O125" s="99">
        <v>8.5799999237060547</v>
      </c>
      <c r="P125" s="99">
        <v>17.319999694824219</v>
      </c>
      <c r="Q125" s="99">
        <v>38.920000076293945</v>
      </c>
    </row>
    <row r="126" spans="1:17">
      <c r="A126" s="277"/>
      <c r="B126" s="92"/>
      <c r="C126" s="277"/>
      <c r="D126" s="92" t="s">
        <v>897</v>
      </c>
      <c r="E126" s="94">
        <v>186660</v>
      </c>
      <c r="F126" s="94">
        <v>58573</v>
      </c>
      <c r="G126" s="94">
        <v>245233</v>
      </c>
      <c r="H126" s="94">
        <v>23523</v>
      </c>
      <c r="I126" s="94">
        <v>1</v>
      </c>
      <c r="J126" s="94">
        <v>0</v>
      </c>
      <c r="K126" s="94">
        <v>63</v>
      </c>
      <c r="L126" s="94">
        <v>64</v>
      </c>
      <c r="M126" s="95">
        <v>64.375</v>
      </c>
      <c r="N126" s="95">
        <v>7.8400001525878906</v>
      </c>
      <c r="O126" s="95">
        <v>1.8300000429153442</v>
      </c>
      <c r="P126" s="95">
        <v>12.130000114440918</v>
      </c>
      <c r="Q126" s="95">
        <v>21.800000309944153</v>
      </c>
    </row>
    <row r="127" spans="1:17">
      <c r="A127" s="277"/>
      <c r="B127" s="92"/>
      <c r="C127" s="277"/>
      <c r="D127" s="96" t="s">
        <v>898</v>
      </c>
      <c r="E127" s="98">
        <v>304639</v>
      </c>
      <c r="F127" s="98">
        <v>46915</v>
      </c>
      <c r="G127" s="98">
        <v>351554</v>
      </c>
      <c r="H127" s="98">
        <v>37516</v>
      </c>
      <c r="I127" s="98">
        <v>2</v>
      </c>
      <c r="J127" s="98">
        <v>2</v>
      </c>
      <c r="K127" s="98">
        <v>96</v>
      </c>
      <c r="L127" s="98">
        <v>100</v>
      </c>
      <c r="M127" s="99">
        <v>101.25</v>
      </c>
      <c r="N127" s="99">
        <v>12.960000038146973</v>
      </c>
      <c r="O127" s="99">
        <v>7.7600002288818359</v>
      </c>
      <c r="P127" s="99">
        <v>11.960000038146973</v>
      </c>
      <c r="Q127" s="99">
        <v>32.680000305175781</v>
      </c>
    </row>
    <row r="128" spans="1:17">
      <c r="A128" s="277"/>
      <c r="B128" s="92"/>
      <c r="C128" s="277"/>
      <c r="D128" s="96" t="s">
        <v>899</v>
      </c>
      <c r="E128" s="98">
        <v>230415</v>
      </c>
      <c r="F128" s="98">
        <v>61639</v>
      </c>
      <c r="G128" s="98">
        <v>292054</v>
      </c>
      <c r="H128" s="98">
        <v>29372</v>
      </c>
      <c r="I128" s="98"/>
      <c r="J128" s="98">
        <v>0</v>
      </c>
      <c r="K128" s="98">
        <v>79</v>
      </c>
      <c r="L128" s="98">
        <v>79</v>
      </c>
      <c r="M128" s="99">
        <v>81.5</v>
      </c>
      <c r="N128" s="99">
        <v>4.9099998474121094</v>
      </c>
      <c r="O128" s="99">
        <v>2.6700000762939453</v>
      </c>
      <c r="P128" s="99">
        <v>21.010000228881836</v>
      </c>
      <c r="Q128" s="99">
        <v>28.590000152587891</v>
      </c>
    </row>
    <row r="129" spans="1:17">
      <c r="A129" s="277"/>
      <c r="B129" s="92"/>
      <c r="C129" s="277"/>
      <c r="D129" s="92" t="s">
        <v>900</v>
      </c>
      <c r="E129" s="94">
        <v>204352</v>
      </c>
      <c r="F129" s="94">
        <v>48455</v>
      </c>
      <c r="G129" s="94">
        <v>252807</v>
      </c>
      <c r="H129" s="94">
        <v>25359</v>
      </c>
      <c r="I129" s="94"/>
      <c r="J129" s="94">
        <v>2</v>
      </c>
      <c r="K129" s="94">
        <v>65</v>
      </c>
      <c r="L129" s="94">
        <v>67</v>
      </c>
      <c r="M129" s="95">
        <v>68.25</v>
      </c>
      <c r="N129" s="95">
        <v>8.4700002670288086</v>
      </c>
      <c r="O129" s="95">
        <v>0.93000000715255737</v>
      </c>
      <c r="P129" s="95">
        <v>13.75</v>
      </c>
      <c r="Q129" s="95">
        <v>23.150000274181366</v>
      </c>
    </row>
    <row r="130" spans="1:17">
      <c r="A130" s="277"/>
      <c r="B130" s="92"/>
      <c r="C130" s="277"/>
      <c r="D130" s="96" t="s">
        <v>901</v>
      </c>
      <c r="E130" s="98">
        <v>443691</v>
      </c>
      <c r="F130" s="98">
        <v>78195</v>
      </c>
      <c r="G130" s="98">
        <v>521886</v>
      </c>
      <c r="H130" s="98">
        <v>57633</v>
      </c>
      <c r="I130" s="98">
        <v>1</v>
      </c>
      <c r="J130" s="98">
        <v>3</v>
      </c>
      <c r="K130" s="98">
        <v>146</v>
      </c>
      <c r="L130" s="98">
        <v>150</v>
      </c>
      <c r="M130" s="99">
        <v>150.625</v>
      </c>
      <c r="N130" s="99">
        <v>13.930000305175781</v>
      </c>
      <c r="O130" s="99">
        <v>9.5200004577636719</v>
      </c>
      <c r="P130" s="99">
        <v>26.079999923706055</v>
      </c>
      <c r="Q130" s="99">
        <v>49.530000686645508</v>
      </c>
    </row>
    <row r="131" spans="1:17">
      <c r="A131" s="277"/>
      <c r="B131" s="92"/>
      <c r="C131" s="277"/>
      <c r="D131" s="92" t="s">
        <v>902</v>
      </c>
      <c r="E131" s="94">
        <v>243715</v>
      </c>
      <c r="F131" s="94">
        <v>62982</v>
      </c>
      <c r="G131" s="94">
        <v>306697</v>
      </c>
      <c r="H131" s="94">
        <v>31786</v>
      </c>
      <c r="I131" s="94"/>
      <c r="J131" s="94">
        <v>0</v>
      </c>
      <c r="K131" s="94">
        <v>78</v>
      </c>
      <c r="L131" s="94">
        <v>78</v>
      </c>
      <c r="M131" s="95">
        <v>79.875</v>
      </c>
      <c r="N131" s="95">
        <v>9.7299995422363281</v>
      </c>
      <c r="O131" s="95">
        <v>4.8299999237060547</v>
      </c>
      <c r="P131" s="95">
        <v>11.880000114440918</v>
      </c>
      <c r="Q131" s="95">
        <v>26.439999580383301</v>
      </c>
    </row>
    <row r="132" spans="1:17">
      <c r="A132" s="277"/>
      <c r="B132" s="92"/>
      <c r="C132" s="277"/>
      <c r="D132" s="96" t="s">
        <v>903</v>
      </c>
      <c r="E132" s="98">
        <v>173058</v>
      </c>
      <c r="F132" s="98">
        <v>50148</v>
      </c>
      <c r="G132" s="98">
        <v>223206</v>
      </c>
      <c r="H132" s="98">
        <v>23687</v>
      </c>
      <c r="I132" s="98"/>
      <c r="J132" s="98">
        <v>1</v>
      </c>
      <c r="K132" s="98">
        <v>58</v>
      </c>
      <c r="L132" s="98">
        <v>59</v>
      </c>
      <c r="M132" s="99">
        <v>59</v>
      </c>
      <c r="N132" s="99">
        <v>3.940000057220459</v>
      </c>
      <c r="O132" s="99">
        <v>3.7999999523162842</v>
      </c>
      <c r="P132" s="99">
        <v>12.109999656677246</v>
      </c>
      <c r="Q132" s="99">
        <v>19.849999666213989</v>
      </c>
    </row>
    <row r="133" spans="1:17">
      <c r="A133" s="277"/>
      <c r="B133" s="92"/>
      <c r="C133" s="277"/>
      <c r="D133" s="92" t="s">
        <v>904</v>
      </c>
      <c r="E133" s="94">
        <v>313367</v>
      </c>
      <c r="F133" s="94">
        <v>76117</v>
      </c>
      <c r="G133" s="94">
        <v>389484</v>
      </c>
      <c r="H133" s="94">
        <v>29765</v>
      </c>
      <c r="I133" s="94">
        <v>1</v>
      </c>
      <c r="J133" s="94">
        <v>1</v>
      </c>
      <c r="K133" s="94">
        <v>80</v>
      </c>
      <c r="L133" s="94">
        <v>82</v>
      </c>
      <c r="M133" s="95">
        <v>82.375</v>
      </c>
      <c r="N133" s="95">
        <v>3.3299999237060547</v>
      </c>
      <c r="O133" s="95">
        <v>14.130000114440918</v>
      </c>
      <c r="P133" s="95">
        <v>20.700000762939453</v>
      </c>
      <c r="Q133" s="95">
        <v>38.160000801086426</v>
      </c>
    </row>
    <row r="134" spans="1:17">
      <c r="A134" s="277"/>
      <c r="B134" s="92"/>
      <c r="C134" s="278" t="s">
        <v>559</v>
      </c>
      <c r="D134" s="279"/>
      <c r="E134" s="280">
        <v>4384881</v>
      </c>
      <c r="F134" s="280">
        <v>976116</v>
      </c>
      <c r="G134" s="280">
        <v>5360997</v>
      </c>
      <c r="H134" s="280">
        <v>553722</v>
      </c>
      <c r="I134" s="280">
        <v>8</v>
      </c>
      <c r="J134" s="280">
        <v>26</v>
      </c>
      <c r="K134" s="280">
        <v>1426</v>
      </c>
      <c r="L134" s="280">
        <v>1460</v>
      </c>
      <c r="M134" s="281">
        <v>1479.875</v>
      </c>
      <c r="N134" s="281">
        <v>131.13000106811523</v>
      </c>
      <c r="O134" s="281">
        <v>85.580001175403595</v>
      </c>
      <c r="P134" s="281">
        <v>295.77000045776367</v>
      </c>
      <c r="Q134" s="281">
        <v>512.4800027012825</v>
      </c>
    </row>
    <row r="135" spans="1:17">
      <c r="A135" s="277"/>
      <c r="B135" s="92"/>
      <c r="C135" s="282"/>
      <c r="D135" s="88"/>
      <c r="E135" s="90"/>
      <c r="F135" s="90"/>
      <c r="G135" s="90"/>
      <c r="H135" s="90"/>
      <c r="I135" s="90"/>
      <c r="J135" s="90"/>
      <c r="K135" s="90"/>
      <c r="L135" s="90"/>
      <c r="M135" s="91"/>
      <c r="N135" s="91"/>
      <c r="O135" s="91"/>
      <c r="P135" s="91"/>
      <c r="Q135" s="91"/>
    </row>
    <row r="136" spans="1:17">
      <c r="A136" s="277"/>
      <c r="B136" s="92" t="s">
        <v>560</v>
      </c>
      <c r="C136" s="273" t="s">
        <v>185</v>
      </c>
      <c r="D136" s="274"/>
      <c r="E136" s="94"/>
      <c r="F136" s="94"/>
      <c r="G136" s="94"/>
      <c r="H136" s="94"/>
      <c r="I136" s="94"/>
      <c r="J136" s="94"/>
      <c r="K136" s="94"/>
      <c r="L136" s="94"/>
      <c r="M136" s="95"/>
      <c r="N136" s="95"/>
      <c r="O136" s="95"/>
      <c r="P136" s="95"/>
      <c r="Q136" s="95"/>
    </row>
    <row r="137" spans="1:17">
      <c r="A137" s="277"/>
      <c r="B137" s="92"/>
      <c r="C137" s="277"/>
      <c r="D137" s="96" t="s">
        <v>905</v>
      </c>
      <c r="E137" s="98">
        <v>246429</v>
      </c>
      <c r="F137" s="98">
        <v>150873</v>
      </c>
      <c r="G137" s="98">
        <v>397302</v>
      </c>
      <c r="H137" s="98">
        <v>39132</v>
      </c>
      <c r="I137" s="98"/>
      <c r="J137" s="98">
        <v>2</v>
      </c>
      <c r="K137" s="98">
        <v>126</v>
      </c>
      <c r="L137" s="98">
        <v>128</v>
      </c>
      <c r="M137" s="99">
        <v>131.75</v>
      </c>
      <c r="N137" s="99">
        <v>1</v>
      </c>
      <c r="O137" s="99">
        <v>8.7399997711181641</v>
      </c>
      <c r="P137" s="99">
        <v>18.329999923706055</v>
      </c>
      <c r="Q137" s="99">
        <v>28.069999694824219</v>
      </c>
    </row>
    <row r="138" spans="1:17">
      <c r="A138" s="277"/>
      <c r="B138" s="92"/>
      <c r="C138" s="277"/>
      <c r="D138" s="92" t="s">
        <v>906</v>
      </c>
      <c r="E138" s="94">
        <v>204380</v>
      </c>
      <c r="F138" s="94">
        <v>47469</v>
      </c>
      <c r="G138" s="94">
        <v>251849</v>
      </c>
      <c r="H138" s="94">
        <v>24160</v>
      </c>
      <c r="I138" s="94">
        <v>1</v>
      </c>
      <c r="J138" s="94">
        <v>0</v>
      </c>
      <c r="K138" s="94">
        <v>75</v>
      </c>
      <c r="L138" s="94">
        <v>76</v>
      </c>
      <c r="M138" s="95">
        <v>77.75</v>
      </c>
      <c r="N138" s="95">
        <v>3.7200000286102295</v>
      </c>
      <c r="O138" s="95">
        <v>3.6800000667572021</v>
      </c>
      <c r="P138" s="95">
        <v>13.550000190734863</v>
      </c>
      <c r="Q138" s="95">
        <v>20.950000286102295</v>
      </c>
    </row>
    <row r="139" spans="1:17">
      <c r="A139" s="277"/>
      <c r="B139" s="92"/>
      <c r="C139" s="277"/>
      <c r="D139" s="96" t="s">
        <v>907</v>
      </c>
      <c r="E139" s="98">
        <v>226529</v>
      </c>
      <c r="F139" s="98">
        <v>56925</v>
      </c>
      <c r="G139" s="98">
        <v>283454</v>
      </c>
      <c r="H139" s="98">
        <v>23428</v>
      </c>
      <c r="I139" s="98">
        <v>3</v>
      </c>
      <c r="J139" s="98">
        <v>3</v>
      </c>
      <c r="K139" s="98">
        <v>65</v>
      </c>
      <c r="L139" s="98">
        <v>71</v>
      </c>
      <c r="M139" s="99">
        <v>71.125</v>
      </c>
      <c r="N139" s="99">
        <v>4.9000000953674316</v>
      </c>
      <c r="O139" s="99">
        <v>3</v>
      </c>
      <c r="P139" s="99">
        <v>19.840000152587891</v>
      </c>
      <c r="Q139" s="99">
        <v>27.740000247955322</v>
      </c>
    </row>
    <row r="140" spans="1:17">
      <c r="A140" s="277"/>
      <c r="B140" s="92"/>
      <c r="C140" s="277"/>
      <c r="D140" s="92" t="s">
        <v>908</v>
      </c>
      <c r="E140" s="94">
        <v>276470</v>
      </c>
      <c r="F140" s="94">
        <v>83855</v>
      </c>
      <c r="G140" s="94">
        <v>360325</v>
      </c>
      <c r="H140" s="94">
        <v>31022</v>
      </c>
      <c r="I140" s="94">
        <v>1</v>
      </c>
      <c r="J140" s="94">
        <v>2</v>
      </c>
      <c r="K140" s="94">
        <v>98</v>
      </c>
      <c r="L140" s="94">
        <v>101</v>
      </c>
      <c r="M140" s="95">
        <v>101.375</v>
      </c>
      <c r="N140" s="95">
        <v>3</v>
      </c>
      <c r="O140" s="95">
        <v>6.0399999618530273</v>
      </c>
      <c r="P140" s="95">
        <v>21.819999694824219</v>
      </c>
      <c r="Q140" s="95">
        <v>30.859999656677246</v>
      </c>
    </row>
    <row r="141" spans="1:17">
      <c r="A141" s="277"/>
      <c r="B141" s="92"/>
      <c r="C141" s="277"/>
      <c r="D141" s="96" t="s">
        <v>909</v>
      </c>
      <c r="E141" s="98">
        <v>252891</v>
      </c>
      <c r="F141" s="98">
        <v>94933</v>
      </c>
      <c r="G141" s="98">
        <v>347824</v>
      </c>
      <c r="H141" s="98">
        <v>41615</v>
      </c>
      <c r="I141" s="98"/>
      <c r="J141" s="98">
        <v>3</v>
      </c>
      <c r="K141" s="98">
        <v>136</v>
      </c>
      <c r="L141" s="98">
        <v>139</v>
      </c>
      <c r="M141" s="99">
        <v>143.375</v>
      </c>
      <c r="N141" s="99">
        <v>5.4000000953674316</v>
      </c>
      <c r="O141" s="99">
        <v>2</v>
      </c>
      <c r="P141" s="99">
        <v>23.100000381469727</v>
      </c>
      <c r="Q141" s="99">
        <v>30.500000476837158</v>
      </c>
    </row>
    <row r="142" spans="1:17">
      <c r="A142" s="277"/>
      <c r="B142" s="92"/>
      <c r="C142" s="277"/>
      <c r="D142" s="92" t="s">
        <v>910</v>
      </c>
      <c r="E142" s="94">
        <v>213702</v>
      </c>
      <c r="F142" s="94">
        <v>106180</v>
      </c>
      <c r="G142" s="94">
        <v>319882</v>
      </c>
      <c r="H142" s="94">
        <v>33112</v>
      </c>
      <c r="I142" s="94"/>
      <c r="J142" s="94">
        <v>4</v>
      </c>
      <c r="K142" s="94">
        <v>94</v>
      </c>
      <c r="L142" s="94">
        <v>98</v>
      </c>
      <c r="M142" s="95">
        <v>102.5</v>
      </c>
      <c r="N142" s="95">
        <v>7</v>
      </c>
      <c r="O142" s="95">
        <v>1.7000000476837158</v>
      </c>
      <c r="P142" s="95">
        <v>17</v>
      </c>
      <c r="Q142" s="95">
        <v>25.700000047683716</v>
      </c>
    </row>
    <row r="143" spans="1:17">
      <c r="A143" s="277"/>
      <c r="B143" s="92"/>
      <c r="C143" s="277"/>
      <c r="D143" s="96" t="s">
        <v>911</v>
      </c>
      <c r="E143" s="98">
        <v>241658</v>
      </c>
      <c r="F143" s="98">
        <v>89340</v>
      </c>
      <c r="G143" s="98">
        <v>330998</v>
      </c>
      <c r="H143" s="98">
        <v>34442</v>
      </c>
      <c r="I143" s="98">
        <v>2</v>
      </c>
      <c r="J143" s="98">
        <v>1</v>
      </c>
      <c r="K143" s="98">
        <v>109</v>
      </c>
      <c r="L143" s="98">
        <v>112</v>
      </c>
      <c r="M143" s="99">
        <v>115</v>
      </c>
      <c r="N143" s="99">
        <v>5.4800000190734863</v>
      </c>
      <c r="O143" s="99">
        <v>0</v>
      </c>
      <c r="P143" s="99">
        <v>20.430000305175781</v>
      </c>
      <c r="Q143" s="99">
        <v>25.910000324249268</v>
      </c>
    </row>
    <row r="144" spans="1:17">
      <c r="A144" s="277"/>
      <c r="B144" s="92"/>
      <c r="C144" s="277"/>
      <c r="D144" s="92" t="s">
        <v>912</v>
      </c>
      <c r="E144" s="94">
        <v>198048</v>
      </c>
      <c r="F144" s="94">
        <v>60382</v>
      </c>
      <c r="G144" s="94">
        <v>258430</v>
      </c>
      <c r="H144" s="94">
        <v>26409</v>
      </c>
      <c r="I144" s="94">
        <v>1</v>
      </c>
      <c r="J144" s="94">
        <v>1</v>
      </c>
      <c r="K144" s="94">
        <v>80</v>
      </c>
      <c r="L144" s="94">
        <v>82</v>
      </c>
      <c r="M144" s="95">
        <v>85</v>
      </c>
      <c r="N144" s="95">
        <v>2</v>
      </c>
      <c r="O144" s="95">
        <v>7.4800000190734863</v>
      </c>
      <c r="P144" s="95">
        <v>10.850000381469727</v>
      </c>
      <c r="Q144" s="95">
        <v>20.330000400543213</v>
      </c>
    </row>
    <row r="145" spans="1:17">
      <c r="A145" s="277"/>
      <c r="B145" s="92"/>
      <c r="C145" s="278" t="s">
        <v>566</v>
      </c>
      <c r="D145" s="279"/>
      <c r="E145" s="280">
        <v>1860107</v>
      </c>
      <c r="F145" s="280">
        <v>689957</v>
      </c>
      <c r="G145" s="280">
        <v>2550064</v>
      </c>
      <c r="H145" s="280">
        <v>253320</v>
      </c>
      <c r="I145" s="280">
        <v>8</v>
      </c>
      <c r="J145" s="280">
        <v>16</v>
      </c>
      <c r="K145" s="280">
        <v>783</v>
      </c>
      <c r="L145" s="280">
        <v>807</v>
      </c>
      <c r="M145" s="281">
        <v>827.875</v>
      </c>
      <c r="N145" s="281">
        <v>32.500000238418579</v>
      </c>
      <c r="O145" s="281">
        <v>32.639999866485596</v>
      </c>
      <c r="P145" s="281">
        <v>144.92000102996826</v>
      </c>
      <c r="Q145" s="281">
        <v>210.06000113487244</v>
      </c>
    </row>
    <row r="146" spans="1:17">
      <c r="A146" s="277"/>
      <c r="B146" s="92"/>
      <c r="C146" s="282"/>
      <c r="D146" s="88"/>
      <c r="E146" s="90"/>
      <c r="F146" s="90"/>
      <c r="G146" s="90"/>
      <c r="H146" s="90"/>
      <c r="I146" s="90"/>
      <c r="J146" s="90"/>
      <c r="K146" s="90"/>
      <c r="L146" s="90"/>
      <c r="M146" s="91"/>
      <c r="N146" s="91"/>
      <c r="O146" s="91"/>
      <c r="P146" s="91"/>
      <c r="Q146" s="91"/>
    </row>
    <row r="147" spans="1:17">
      <c r="A147" s="278" t="s">
        <v>567</v>
      </c>
      <c r="B147" s="279"/>
      <c r="C147" s="278"/>
      <c r="D147" s="279"/>
      <c r="E147" s="280">
        <v>30560508</v>
      </c>
      <c r="F147" s="280">
        <v>7829377</v>
      </c>
      <c r="G147" s="280">
        <v>38389885</v>
      </c>
      <c r="H147" s="280">
        <v>3529103</v>
      </c>
      <c r="I147" s="280">
        <v>45</v>
      </c>
      <c r="J147" s="280">
        <v>196</v>
      </c>
      <c r="K147" s="280">
        <v>10084</v>
      </c>
      <c r="L147" s="280">
        <v>10325</v>
      </c>
      <c r="M147" s="281">
        <v>10518.75</v>
      </c>
      <c r="N147" s="281">
        <v>787.77999949455261</v>
      </c>
      <c r="O147" s="281">
        <v>518.48000186681747</v>
      </c>
      <c r="P147" s="281">
        <v>1960.5933012962341</v>
      </c>
      <c r="Q147" s="281">
        <v>3266.8533026576042</v>
      </c>
    </row>
    <row r="148" spans="1:17">
      <c r="A148" s="282"/>
      <c r="B148" s="88"/>
      <c r="C148" s="282"/>
      <c r="D148" s="88"/>
      <c r="E148" s="90"/>
      <c r="F148" s="90"/>
      <c r="G148" s="90"/>
      <c r="H148" s="90"/>
      <c r="I148" s="90"/>
      <c r="J148" s="90"/>
      <c r="K148" s="90"/>
      <c r="L148" s="90"/>
      <c r="M148" s="91"/>
      <c r="N148" s="91"/>
      <c r="O148" s="91"/>
      <c r="P148" s="91"/>
      <c r="Q148" s="91"/>
    </row>
    <row r="149" spans="1:17">
      <c r="A149" s="273" t="s">
        <v>568</v>
      </c>
      <c r="B149" s="274"/>
      <c r="C149" s="273"/>
      <c r="D149" s="274"/>
      <c r="E149" s="94"/>
      <c r="F149" s="94"/>
      <c r="G149" s="94"/>
      <c r="H149" s="94"/>
      <c r="I149" s="94"/>
      <c r="J149" s="94"/>
      <c r="K149" s="94"/>
      <c r="L149" s="94"/>
      <c r="M149" s="95"/>
      <c r="N149" s="95"/>
      <c r="O149" s="95"/>
      <c r="P149" s="95"/>
      <c r="Q149" s="95"/>
    </row>
    <row r="150" spans="1:17">
      <c r="A150" s="277"/>
      <c r="B150" s="92" t="s">
        <v>569</v>
      </c>
      <c r="C150" s="273" t="s">
        <v>183</v>
      </c>
      <c r="D150" s="274"/>
      <c r="E150" s="94"/>
      <c r="F150" s="94"/>
      <c r="G150" s="94"/>
      <c r="H150" s="94"/>
      <c r="I150" s="94"/>
      <c r="J150" s="94"/>
      <c r="K150" s="94"/>
      <c r="L150" s="94"/>
      <c r="M150" s="95"/>
      <c r="N150" s="95"/>
      <c r="O150" s="95"/>
      <c r="P150" s="95"/>
      <c r="Q150" s="95"/>
    </row>
    <row r="151" spans="1:17">
      <c r="A151" s="277"/>
      <c r="B151" s="92"/>
      <c r="C151" s="277"/>
      <c r="D151" s="96" t="s">
        <v>913</v>
      </c>
      <c r="E151" s="98">
        <v>239675</v>
      </c>
      <c r="F151" s="98">
        <v>46328</v>
      </c>
      <c r="G151" s="98">
        <v>286003</v>
      </c>
      <c r="H151" s="98">
        <v>36488</v>
      </c>
      <c r="I151" s="98">
        <v>3</v>
      </c>
      <c r="J151" s="98">
        <v>0</v>
      </c>
      <c r="K151" s="98">
        <v>87</v>
      </c>
      <c r="L151" s="98">
        <v>90</v>
      </c>
      <c r="M151" s="99">
        <v>91.75</v>
      </c>
      <c r="N151" s="99">
        <v>6.630000114440918</v>
      </c>
      <c r="O151" s="99">
        <v>0.69999998807907104</v>
      </c>
      <c r="P151" s="99">
        <v>20.479999542236328</v>
      </c>
      <c r="Q151" s="99">
        <v>27.809999644756317</v>
      </c>
    </row>
    <row r="152" spans="1:17">
      <c r="A152" s="277"/>
      <c r="B152" s="92"/>
      <c r="C152" s="277"/>
      <c r="D152" s="92" t="s">
        <v>914</v>
      </c>
      <c r="E152" s="94">
        <v>230326</v>
      </c>
      <c r="F152" s="94">
        <v>47787</v>
      </c>
      <c r="G152" s="94">
        <v>278113</v>
      </c>
      <c r="H152" s="94">
        <v>34769</v>
      </c>
      <c r="I152" s="94">
        <v>1</v>
      </c>
      <c r="J152" s="94">
        <v>1</v>
      </c>
      <c r="K152" s="94">
        <v>84</v>
      </c>
      <c r="L152" s="94">
        <v>86</v>
      </c>
      <c r="M152" s="95">
        <v>88.5</v>
      </c>
      <c r="N152" s="95">
        <v>6.5399999618530273</v>
      </c>
      <c r="O152" s="95">
        <v>4.5</v>
      </c>
      <c r="P152" s="95">
        <v>16.159999847412109</v>
      </c>
      <c r="Q152" s="95">
        <v>27.199999809265137</v>
      </c>
    </row>
    <row r="153" spans="1:17">
      <c r="A153" s="277"/>
      <c r="B153" s="92"/>
      <c r="C153" s="277"/>
      <c r="D153" s="96" t="s">
        <v>915</v>
      </c>
      <c r="E153" s="98">
        <v>271143</v>
      </c>
      <c r="F153" s="98">
        <v>70974</v>
      </c>
      <c r="G153" s="98">
        <v>342117</v>
      </c>
      <c r="H153" s="98">
        <v>45787</v>
      </c>
      <c r="I153" s="98"/>
      <c r="J153" s="98">
        <v>12</v>
      </c>
      <c r="K153" s="98">
        <v>105</v>
      </c>
      <c r="L153" s="98">
        <v>117</v>
      </c>
      <c r="M153" s="99">
        <v>117.125</v>
      </c>
      <c r="N153" s="99">
        <v>10.199999809265137</v>
      </c>
      <c r="O153" s="99">
        <v>1.8999999761581421</v>
      </c>
      <c r="P153" s="99">
        <v>19.610000610351563</v>
      </c>
      <c r="Q153" s="99">
        <v>31.710000395774841</v>
      </c>
    </row>
    <row r="154" spans="1:17">
      <c r="A154" s="277"/>
      <c r="B154" s="92"/>
      <c r="C154" s="277"/>
      <c r="D154" s="92" t="s">
        <v>916</v>
      </c>
      <c r="E154" s="94">
        <v>226263</v>
      </c>
      <c r="F154" s="94">
        <v>57172</v>
      </c>
      <c r="G154" s="94">
        <v>283435</v>
      </c>
      <c r="H154" s="94">
        <v>38694</v>
      </c>
      <c r="I154" s="94">
        <v>1</v>
      </c>
      <c r="J154" s="94">
        <v>0</v>
      </c>
      <c r="K154" s="94">
        <v>104</v>
      </c>
      <c r="L154" s="94">
        <v>105</v>
      </c>
      <c r="M154" s="95">
        <v>107.25</v>
      </c>
      <c r="N154" s="95">
        <v>8.2600002288818359</v>
      </c>
      <c r="O154" s="95">
        <v>6</v>
      </c>
      <c r="P154" s="95">
        <v>14.869999885559082</v>
      </c>
      <c r="Q154" s="95">
        <v>29.130000114440918</v>
      </c>
    </row>
    <row r="155" spans="1:17">
      <c r="A155" s="277"/>
      <c r="B155" s="92"/>
      <c r="C155" s="277"/>
      <c r="D155" s="96" t="s">
        <v>1217</v>
      </c>
      <c r="E155" s="98"/>
      <c r="F155" s="98"/>
      <c r="G155" s="98"/>
      <c r="H155" s="98"/>
      <c r="I155" s="98"/>
      <c r="J155" s="98">
        <v>1</v>
      </c>
      <c r="K155" s="98">
        <v>83</v>
      </c>
      <c r="L155" s="98">
        <v>84</v>
      </c>
      <c r="M155" s="99">
        <v>85.375</v>
      </c>
      <c r="N155" s="99">
        <v>1</v>
      </c>
      <c r="O155" s="99">
        <v>3.2000000476837158</v>
      </c>
      <c r="P155" s="99">
        <v>15.710000038146973</v>
      </c>
      <c r="Q155" s="99">
        <v>19.910000085830688</v>
      </c>
    </row>
    <row r="156" spans="1:17">
      <c r="A156" s="277"/>
      <c r="B156" s="92"/>
      <c r="C156" s="277"/>
      <c r="D156" s="92" t="s">
        <v>917</v>
      </c>
      <c r="E156" s="94">
        <v>233319</v>
      </c>
      <c r="F156" s="94">
        <v>37529</v>
      </c>
      <c r="G156" s="94">
        <v>270848</v>
      </c>
      <c r="H156" s="94">
        <v>33503</v>
      </c>
      <c r="I156" s="94"/>
      <c r="J156" s="94">
        <v>2</v>
      </c>
      <c r="K156" s="94">
        <v>75</v>
      </c>
      <c r="L156" s="94">
        <v>77</v>
      </c>
      <c r="M156" s="95">
        <v>78.5</v>
      </c>
      <c r="N156" s="95">
        <v>11.789999961853027</v>
      </c>
      <c r="O156" s="95">
        <v>3.7799999713897705</v>
      </c>
      <c r="P156" s="95">
        <v>9.5600004196166992</v>
      </c>
      <c r="Q156" s="95">
        <v>25.130000352859497</v>
      </c>
    </row>
    <row r="157" spans="1:17">
      <c r="A157" s="277"/>
      <c r="B157" s="92"/>
      <c r="C157" s="277"/>
      <c r="D157" s="96" t="s">
        <v>918</v>
      </c>
      <c r="E157" s="98">
        <v>228238</v>
      </c>
      <c r="F157" s="98">
        <v>66674</v>
      </c>
      <c r="G157" s="98">
        <v>294912</v>
      </c>
      <c r="H157" s="98">
        <v>36919</v>
      </c>
      <c r="I157" s="98">
        <v>1</v>
      </c>
      <c r="J157" s="98">
        <v>0</v>
      </c>
      <c r="K157" s="98">
        <v>88</v>
      </c>
      <c r="L157" s="98">
        <v>89</v>
      </c>
      <c r="M157" s="99">
        <v>91.25</v>
      </c>
      <c r="N157" s="99">
        <v>6.7600002288818359</v>
      </c>
      <c r="O157" s="99">
        <v>12.850000381469727</v>
      </c>
      <c r="P157" s="99">
        <v>7</v>
      </c>
      <c r="Q157" s="99">
        <v>26.610000610351563</v>
      </c>
    </row>
    <row r="158" spans="1:17">
      <c r="A158" s="277"/>
      <c r="B158" s="92"/>
      <c r="C158" s="278" t="s">
        <v>577</v>
      </c>
      <c r="D158" s="279"/>
      <c r="E158" s="280">
        <v>1428964</v>
      </c>
      <c r="F158" s="280">
        <v>326464</v>
      </c>
      <c r="G158" s="280">
        <v>1755428</v>
      </c>
      <c r="H158" s="280">
        <v>226160</v>
      </c>
      <c r="I158" s="280">
        <v>6</v>
      </c>
      <c r="J158" s="280">
        <v>16</v>
      </c>
      <c r="K158" s="280">
        <v>626</v>
      </c>
      <c r="L158" s="280">
        <v>648</v>
      </c>
      <c r="M158" s="281">
        <v>659.75</v>
      </c>
      <c r="N158" s="281">
        <v>51.180000305175781</v>
      </c>
      <c r="O158" s="281">
        <v>32.930000364780426</v>
      </c>
      <c r="P158" s="281">
        <v>103.39000034332275</v>
      </c>
      <c r="Q158" s="281">
        <v>187.50000101327896</v>
      </c>
    </row>
    <row r="159" spans="1:17">
      <c r="A159" s="277"/>
      <c r="B159" s="92"/>
      <c r="C159" s="282"/>
      <c r="D159" s="88"/>
      <c r="E159" s="90"/>
      <c r="F159" s="90"/>
      <c r="G159" s="90"/>
      <c r="H159" s="90"/>
      <c r="I159" s="90"/>
      <c r="J159" s="90"/>
      <c r="K159" s="90"/>
      <c r="L159" s="90"/>
      <c r="M159" s="91"/>
      <c r="N159" s="91"/>
      <c r="O159" s="91"/>
      <c r="P159" s="91"/>
      <c r="Q159" s="91"/>
    </row>
    <row r="160" spans="1:17">
      <c r="A160" s="277"/>
      <c r="B160" s="92" t="s">
        <v>578</v>
      </c>
      <c r="C160" s="273" t="s">
        <v>194</v>
      </c>
      <c r="D160" s="274"/>
      <c r="E160" s="94"/>
      <c r="F160" s="94"/>
      <c r="G160" s="94"/>
      <c r="H160" s="94"/>
      <c r="I160" s="94"/>
      <c r="J160" s="94"/>
      <c r="K160" s="94"/>
      <c r="L160" s="94"/>
      <c r="M160" s="95"/>
      <c r="N160" s="95"/>
      <c r="O160" s="95"/>
      <c r="P160" s="95"/>
      <c r="Q160" s="95"/>
    </row>
    <row r="161" spans="1:17">
      <c r="A161" s="277"/>
      <c r="B161" s="92"/>
      <c r="C161" s="277"/>
      <c r="D161" s="96" t="s">
        <v>919</v>
      </c>
      <c r="E161" s="98">
        <v>207708</v>
      </c>
      <c r="F161" s="98">
        <v>61416</v>
      </c>
      <c r="G161" s="98">
        <v>269124</v>
      </c>
      <c r="H161" s="98">
        <v>35733</v>
      </c>
      <c r="I161" s="98">
        <v>2</v>
      </c>
      <c r="J161" s="98">
        <v>3</v>
      </c>
      <c r="K161" s="98">
        <v>78</v>
      </c>
      <c r="L161" s="98">
        <v>83</v>
      </c>
      <c r="M161" s="99">
        <v>81.375</v>
      </c>
      <c r="N161" s="99">
        <v>3.5999999046325684</v>
      </c>
      <c r="O161" s="99">
        <v>4.3499999046325684</v>
      </c>
      <c r="P161" s="99">
        <v>16.079999923706055</v>
      </c>
      <c r="Q161" s="99">
        <v>24.029999732971191</v>
      </c>
    </row>
    <row r="162" spans="1:17">
      <c r="A162" s="277"/>
      <c r="B162" s="92"/>
      <c r="C162" s="278" t="s">
        <v>580</v>
      </c>
      <c r="D162" s="279"/>
      <c r="E162" s="280">
        <v>207708</v>
      </c>
      <c r="F162" s="280">
        <v>61416</v>
      </c>
      <c r="G162" s="280">
        <v>269124</v>
      </c>
      <c r="H162" s="280">
        <v>35733</v>
      </c>
      <c r="I162" s="280">
        <v>2</v>
      </c>
      <c r="J162" s="280">
        <v>3</v>
      </c>
      <c r="K162" s="280">
        <v>78</v>
      </c>
      <c r="L162" s="280">
        <v>83</v>
      </c>
      <c r="M162" s="281">
        <v>81.375</v>
      </c>
      <c r="N162" s="281">
        <v>3.5999999046325684</v>
      </c>
      <c r="O162" s="281">
        <v>4.3499999046325684</v>
      </c>
      <c r="P162" s="281">
        <v>16.079999923706055</v>
      </c>
      <c r="Q162" s="281">
        <v>24.029999732971191</v>
      </c>
    </row>
    <row r="163" spans="1:17">
      <c r="A163" s="277"/>
      <c r="B163" s="92"/>
      <c r="C163" s="282"/>
      <c r="D163" s="88"/>
      <c r="E163" s="90"/>
      <c r="F163" s="90"/>
      <c r="G163" s="90"/>
      <c r="H163" s="90"/>
      <c r="I163" s="90"/>
      <c r="J163" s="90"/>
      <c r="K163" s="90"/>
      <c r="L163" s="90"/>
      <c r="M163" s="91"/>
      <c r="N163" s="91"/>
      <c r="O163" s="91"/>
      <c r="P163" s="91"/>
      <c r="Q163" s="91"/>
    </row>
    <row r="164" spans="1:17">
      <c r="A164" s="277"/>
      <c r="B164" s="92" t="s">
        <v>581</v>
      </c>
      <c r="C164" s="273" t="s">
        <v>204</v>
      </c>
      <c r="D164" s="274"/>
      <c r="E164" s="94"/>
      <c r="F164" s="94"/>
      <c r="G164" s="94"/>
      <c r="H164" s="94"/>
      <c r="I164" s="94"/>
      <c r="J164" s="94"/>
      <c r="K164" s="94"/>
      <c r="L164" s="94"/>
      <c r="M164" s="95"/>
      <c r="N164" s="95"/>
      <c r="O164" s="95"/>
      <c r="P164" s="95"/>
      <c r="Q164" s="95"/>
    </row>
    <row r="165" spans="1:17">
      <c r="A165" s="277"/>
      <c r="B165" s="92"/>
      <c r="C165" s="277"/>
      <c r="D165" s="96" t="s">
        <v>920</v>
      </c>
      <c r="E165" s="98">
        <v>160217</v>
      </c>
      <c r="F165" s="98">
        <v>33900</v>
      </c>
      <c r="G165" s="98">
        <v>194117</v>
      </c>
      <c r="H165" s="98">
        <v>22601</v>
      </c>
      <c r="I165" s="98"/>
      <c r="J165" s="98">
        <v>8</v>
      </c>
      <c r="K165" s="98">
        <v>48</v>
      </c>
      <c r="L165" s="98">
        <v>56</v>
      </c>
      <c r="M165" s="99">
        <v>54.125</v>
      </c>
      <c r="N165" s="99">
        <v>4.75</v>
      </c>
      <c r="O165" s="99">
        <v>1.5</v>
      </c>
      <c r="P165" s="99">
        <v>10.659999847412109</v>
      </c>
      <c r="Q165" s="99">
        <v>16.909999847412109</v>
      </c>
    </row>
    <row r="166" spans="1:17">
      <c r="A166" s="277"/>
      <c r="B166" s="92"/>
      <c r="C166" s="278" t="s">
        <v>583</v>
      </c>
      <c r="D166" s="279"/>
      <c r="E166" s="280">
        <v>160217</v>
      </c>
      <c r="F166" s="280">
        <v>33900</v>
      </c>
      <c r="G166" s="280">
        <v>194117</v>
      </c>
      <c r="H166" s="280">
        <v>22601</v>
      </c>
      <c r="I166" s="280"/>
      <c r="J166" s="280">
        <v>8</v>
      </c>
      <c r="K166" s="280">
        <v>48</v>
      </c>
      <c r="L166" s="280">
        <v>56</v>
      </c>
      <c r="M166" s="281">
        <v>54.125</v>
      </c>
      <c r="N166" s="281">
        <v>4.75</v>
      </c>
      <c r="O166" s="281">
        <v>1.5</v>
      </c>
      <c r="P166" s="281">
        <v>10.659999847412109</v>
      </c>
      <c r="Q166" s="281">
        <v>16.909999847412109</v>
      </c>
    </row>
    <row r="167" spans="1:17">
      <c r="A167" s="277"/>
      <c r="B167" s="92"/>
      <c r="C167" s="282"/>
      <c r="D167" s="88"/>
      <c r="E167" s="90"/>
      <c r="F167" s="90"/>
      <c r="G167" s="90"/>
      <c r="H167" s="90"/>
      <c r="I167" s="90"/>
      <c r="J167" s="90"/>
      <c r="K167" s="90"/>
      <c r="L167" s="90"/>
      <c r="M167" s="91"/>
      <c r="N167" s="91"/>
      <c r="O167" s="91"/>
      <c r="P167" s="91"/>
      <c r="Q167" s="91"/>
    </row>
    <row r="168" spans="1:17">
      <c r="A168" s="278" t="s">
        <v>588</v>
      </c>
      <c r="B168" s="279"/>
      <c r="C168" s="278"/>
      <c r="D168" s="279"/>
      <c r="E168" s="280">
        <v>1796889</v>
      </c>
      <c r="F168" s="280">
        <v>421780</v>
      </c>
      <c r="G168" s="280">
        <v>2218669</v>
      </c>
      <c r="H168" s="280">
        <v>284494</v>
      </c>
      <c r="I168" s="280">
        <v>8</v>
      </c>
      <c r="J168" s="280">
        <v>27</v>
      </c>
      <c r="K168" s="280">
        <v>752</v>
      </c>
      <c r="L168" s="280">
        <v>787</v>
      </c>
      <c r="M168" s="281">
        <v>795.25</v>
      </c>
      <c r="N168" s="281">
        <v>59.53000020980835</v>
      </c>
      <c r="O168" s="281">
        <v>38.780000269412994</v>
      </c>
      <c r="P168" s="281">
        <v>130.13000011444092</v>
      </c>
      <c r="Q168" s="281">
        <v>228.44000059366226</v>
      </c>
    </row>
    <row r="169" spans="1:17">
      <c r="A169" s="282"/>
      <c r="B169" s="88"/>
      <c r="C169" s="282"/>
      <c r="D169" s="88"/>
      <c r="E169" s="90"/>
      <c r="F169" s="90"/>
      <c r="G169" s="90"/>
      <c r="H169" s="90"/>
      <c r="I169" s="90"/>
      <c r="J169" s="90"/>
      <c r="K169" s="90"/>
      <c r="L169" s="90"/>
      <c r="M169" s="91"/>
      <c r="N169" s="91"/>
      <c r="O169" s="91"/>
      <c r="P169" s="91"/>
      <c r="Q169" s="91"/>
    </row>
    <row r="170" spans="1:17">
      <c r="A170" s="273" t="s">
        <v>589</v>
      </c>
      <c r="B170" s="274"/>
      <c r="C170" s="273"/>
      <c r="D170" s="274"/>
      <c r="E170" s="94"/>
      <c r="F170" s="94"/>
      <c r="G170" s="94"/>
      <c r="H170" s="94"/>
      <c r="I170" s="94"/>
      <c r="J170" s="94"/>
      <c r="K170" s="94"/>
      <c r="L170" s="94"/>
      <c r="M170" s="95"/>
      <c r="N170" s="95"/>
      <c r="O170" s="95"/>
      <c r="P170" s="95"/>
      <c r="Q170" s="95"/>
    </row>
    <row r="171" spans="1:17">
      <c r="A171" s="277"/>
      <c r="B171" s="92" t="s">
        <v>590</v>
      </c>
      <c r="C171" s="273" t="s">
        <v>187</v>
      </c>
      <c r="D171" s="274"/>
      <c r="E171" s="94"/>
      <c r="F171" s="94"/>
      <c r="G171" s="94"/>
      <c r="H171" s="94"/>
      <c r="I171" s="94"/>
      <c r="J171" s="94"/>
      <c r="K171" s="94"/>
      <c r="L171" s="94"/>
      <c r="M171" s="95"/>
      <c r="N171" s="95"/>
      <c r="O171" s="95"/>
      <c r="P171" s="95"/>
      <c r="Q171" s="95"/>
    </row>
    <row r="172" spans="1:17">
      <c r="A172" s="277"/>
      <c r="B172" s="92"/>
      <c r="C172" s="277"/>
      <c r="D172" s="96" t="s">
        <v>921</v>
      </c>
      <c r="E172" s="98">
        <v>319971</v>
      </c>
      <c r="F172" s="98">
        <v>78643</v>
      </c>
      <c r="G172" s="98">
        <v>398614</v>
      </c>
      <c r="H172" s="98">
        <v>76166</v>
      </c>
      <c r="I172" s="98"/>
      <c r="J172" s="98">
        <v>0</v>
      </c>
      <c r="K172" s="98">
        <v>142</v>
      </c>
      <c r="L172" s="98">
        <v>142</v>
      </c>
      <c r="M172" s="99">
        <v>147.25</v>
      </c>
      <c r="N172" s="99">
        <v>9</v>
      </c>
      <c r="O172" s="99">
        <v>12.899999618530273</v>
      </c>
      <c r="P172" s="99">
        <v>16.659999847412109</v>
      </c>
      <c r="Q172" s="99">
        <v>38.559999465942383</v>
      </c>
    </row>
    <row r="173" spans="1:17">
      <c r="A173" s="277"/>
      <c r="B173" s="92"/>
      <c r="C173" s="277"/>
      <c r="D173" s="92" t="s">
        <v>922</v>
      </c>
      <c r="E173" s="94">
        <v>231165</v>
      </c>
      <c r="F173" s="94">
        <v>33098</v>
      </c>
      <c r="G173" s="94">
        <v>264263</v>
      </c>
      <c r="H173" s="94">
        <v>36184</v>
      </c>
      <c r="I173" s="94"/>
      <c r="J173" s="94">
        <v>6</v>
      </c>
      <c r="K173" s="94">
        <v>90</v>
      </c>
      <c r="L173" s="94">
        <v>96</v>
      </c>
      <c r="M173" s="95">
        <v>96.5</v>
      </c>
      <c r="N173" s="95">
        <v>9.3000001907348633</v>
      </c>
      <c r="O173" s="95">
        <v>6.7199997901916504</v>
      </c>
      <c r="P173" s="95">
        <v>16.829999923706055</v>
      </c>
      <c r="Q173" s="95">
        <v>32.849999904632568</v>
      </c>
    </row>
    <row r="174" spans="1:17">
      <c r="A174" s="277"/>
      <c r="B174" s="92"/>
      <c r="C174" s="277"/>
      <c r="D174" s="96" t="s">
        <v>923</v>
      </c>
      <c r="E174" s="98">
        <v>184391</v>
      </c>
      <c r="F174" s="98">
        <v>27455</v>
      </c>
      <c r="G174" s="98">
        <v>211846</v>
      </c>
      <c r="H174" s="98">
        <v>31050</v>
      </c>
      <c r="I174" s="98"/>
      <c r="J174" s="98">
        <v>1</v>
      </c>
      <c r="K174" s="98">
        <v>69</v>
      </c>
      <c r="L174" s="98">
        <v>70</v>
      </c>
      <c r="M174" s="99">
        <v>71.25</v>
      </c>
      <c r="N174" s="99">
        <v>9.6000003814697266</v>
      </c>
      <c r="O174" s="99">
        <v>4.4000000953674316</v>
      </c>
      <c r="P174" s="99">
        <v>6.9499998092651367</v>
      </c>
      <c r="Q174" s="99">
        <v>20.950000286102295</v>
      </c>
    </row>
    <row r="175" spans="1:17">
      <c r="A175" s="277"/>
      <c r="B175" s="92"/>
      <c r="C175" s="277"/>
      <c r="D175" s="92" t="s">
        <v>924</v>
      </c>
      <c r="E175" s="94">
        <v>290994</v>
      </c>
      <c r="F175" s="94">
        <v>55395</v>
      </c>
      <c r="G175" s="94">
        <v>346389</v>
      </c>
      <c r="H175" s="94">
        <v>59190</v>
      </c>
      <c r="I175" s="94">
        <v>3</v>
      </c>
      <c r="J175" s="94">
        <v>1</v>
      </c>
      <c r="K175" s="94">
        <v>130</v>
      </c>
      <c r="L175" s="94">
        <v>134</v>
      </c>
      <c r="M175" s="95">
        <v>137.75</v>
      </c>
      <c r="N175" s="95">
        <v>13.600000381469727</v>
      </c>
      <c r="O175" s="95">
        <v>7.4899997711181641</v>
      </c>
      <c r="P175" s="95">
        <v>13.819999694824219</v>
      </c>
      <c r="Q175" s="95">
        <v>34.909999847412109</v>
      </c>
    </row>
    <row r="176" spans="1:17">
      <c r="A176" s="277"/>
      <c r="B176" s="92"/>
      <c r="C176" s="278" t="s">
        <v>593</v>
      </c>
      <c r="D176" s="279"/>
      <c r="E176" s="280">
        <v>1026521</v>
      </c>
      <c r="F176" s="280">
        <v>194591</v>
      </c>
      <c r="G176" s="280">
        <v>1221112</v>
      </c>
      <c r="H176" s="280">
        <v>202590</v>
      </c>
      <c r="I176" s="280">
        <v>3</v>
      </c>
      <c r="J176" s="280">
        <v>8</v>
      </c>
      <c r="K176" s="280">
        <v>431</v>
      </c>
      <c r="L176" s="280">
        <v>442</v>
      </c>
      <c r="M176" s="281">
        <v>452.75</v>
      </c>
      <c r="N176" s="281">
        <v>41.500000953674316</v>
      </c>
      <c r="O176" s="281">
        <v>31.50999927520752</v>
      </c>
      <c r="P176" s="281">
        <v>54.25999927520752</v>
      </c>
      <c r="Q176" s="281">
        <v>127.26999950408936</v>
      </c>
    </row>
    <row r="177" spans="1:17">
      <c r="A177" s="277"/>
      <c r="B177" s="92"/>
      <c r="C177" s="282"/>
      <c r="D177" s="88"/>
      <c r="E177" s="90"/>
      <c r="F177" s="90"/>
      <c r="G177" s="90"/>
      <c r="H177" s="90"/>
      <c r="I177" s="90"/>
      <c r="J177" s="90"/>
      <c r="K177" s="90"/>
      <c r="L177" s="90"/>
      <c r="M177" s="91"/>
      <c r="N177" s="91"/>
      <c r="O177" s="91"/>
      <c r="P177" s="91"/>
      <c r="Q177" s="91"/>
    </row>
    <row r="178" spans="1:17">
      <c r="A178" s="277"/>
      <c r="B178" s="92" t="s">
        <v>594</v>
      </c>
      <c r="C178" s="273" t="s">
        <v>216</v>
      </c>
      <c r="D178" s="274"/>
      <c r="E178" s="94"/>
      <c r="F178" s="94"/>
      <c r="G178" s="94"/>
      <c r="H178" s="94"/>
      <c r="I178" s="94"/>
      <c r="J178" s="94"/>
      <c r="K178" s="94"/>
      <c r="L178" s="94"/>
      <c r="M178" s="95"/>
      <c r="N178" s="95"/>
      <c r="O178" s="95"/>
      <c r="P178" s="95"/>
      <c r="Q178" s="95"/>
    </row>
    <row r="179" spans="1:17">
      <c r="A179" s="277"/>
      <c r="B179" s="92"/>
      <c r="C179" s="277"/>
      <c r="D179" s="96" t="s">
        <v>925</v>
      </c>
      <c r="E179" s="98">
        <v>119881</v>
      </c>
      <c r="F179" s="98">
        <v>25355</v>
      </c>
      <c r="G179" s="98">
        <v>145236</v>
      </c>
      <c r="H179" s="98">
        <v>15974</v>
      </c>
      <c r="I179" s="98"/>
      <c r="J179" s="98">
        <v>3</v>
      </c>
      <c r="K179" s="98">
        <v>30</v>
      </c>
      <c r="L179" s="98">
        <v>33</v>
      </c>
      <c r="M179" s="99">
        <v>33.125</v>
      </c>
      <c r="N179" s="99">
        <v>3</v>
      </c>
      <c r="O179" s="99">
        <v>4</v>
      </c>
      <c r="P179" s="99">
        <v>5.0300002098083496</v>
      </c>
      <c r="Q179" s="99">
        <v>12.03000020980835</v>
      </c>
    </row>
    <row r="180" spans="1:17">
      <c r="A180" s="277"/>
      <c r="B180" s="92"/>
      <c r="C180" s="278" t="s">
        <v>596</v>
      </c>
      <c r="D180" s="279"/>
      <c r="E180" s="280">
        <v>119881</v>
      </c>
      <c r="F180" s="280">
        <v>25355</v>
      </c>
      <c r="G180" s="280">
        <v>145236</v>
      </c>
      <c r="H180" s="280">
        <v>15974</v>
      </c>
      <c r="I180" s="280"/>
      <c r="J180" s="280">
        <v>3</v>
      </c>
      <c r="K180" s="280">
        <v>30</v>
      </c>
      <c r="L180" s="280">
        <v>33</v>
      </c>
      <c r="M180" s="281">
        <v>33.125</v>
      </c>
      <c r="N180" s="281">
        <v>3</v>
      </c>
      <c r="O180" s="281">
        <v>4</v>
      </c>
      <c r="P180" s="281">
        <v>5.0300002098083496</v>
      </c>
      <c r="Q180" s="281">
        <v>12.03000020980835</v>
      </c>
    </row>
    <row r="181" spans="1:17">
      <c r="A181" s="277"/>
      <c r="B181" s="92"/>
      <c r="C181" s="282"/>
      <c r="D181" s="88"/>
      <c r="E181" s="90"/>
      <c r="F181" s="90"/>
      <c r="G181" s="90"/>
      <c r="H181" s="90"/>
      <c r="I181" s="90"/>
      <c r="J181" s="90"/>
      <c r="K181" s="90"/>
      <c r="L181" s="90"/>
      <c r="M181" s="91"/>
      <c r="N181" s="91"/>
      <c r="O181" s="91"/>
      <c r="P181" s="91"/>
      <c r="Q181" s="91"/>
    </row>
    <row r="182" spans="1:17">
      <c r="A182" s="277"/>
      <c r="B182" s="92" t="s">
        <v>597</v>
      </c>
      <c r="C182" s="273" t="s">
        <v>192</v>
      </c>
      <c r="D182" s="274"/>
      <c r="E182" s="94"/>
      <c r="F182" s="94"/>
      <c r="G182" s="94"/>
      <c r="H182" s="94"/>
      <c r="I182" s="94"/>
      <c r="J182" s="94"/>
      <c r="K182" s="94"/>
      <c r="L182" s="94"/>
      <c r="M182" s="95"/>
      <c r="N182" s="95"/>
      <c r="O182" s="95"/>
      <c r="P182" s="95"/>
      <c r="Q182" s="95"/>
    </row>
    <row r="183" spans="1:17">
      <c r="A183" s="277"/>
      <c r="B183" s="92"/>
      <c r="C183" s="277"/>
      <c r="D183" s="96" t="s">
        <v>926</v>
      </c>
      <c r="E183" s="98">
        <v>225953</v>
      </c>
      <c r="F183" s="98">
        <v>53453</v>
      </c>
      <c r="G183" s="98">
        <v>279406</v>
      </c>
      <c r="H183" s="98">
        <v>33933</v>
      </c>
      <c r="I183" s="98"/>
      <c r="J183" s="98">
        <v>0</v>
      </c>
      <c r="K183" s="98">
        <v>42</v>
      </c>
      <c r="L183" s="98">
        <v>42</v>
      </c>
      <c r="M183" s="99">
        <v>42</v>
      </c>
      <c r="N183" s="99">
        <v>5.8499999046325684</v>
      </c>
      <c r="O183" s="99">
        <v>3.940000057220459</v>
      </c>
      <c r="P183" s="99">
        <v>5</v>
      </c>
      <c r="Q183" s="99">
        <v>14.789999961853027</v>
      </c>
    </row>
    <row r="184" spans="1:17">
      <c r="A184" s="277"/>
      <c r="B184" s="92"/>
      <c r="C184" s="277"/>
      <c r="D184" s="92" t="s">
        <v>927</v>
      </c>
      <c r="E184" s="94">
        <v>92535</v>
      </c>
      <c r="F184" s="94">
        <v>30741</v>
      </c>
      <c r="G184" s="94">
        <v>123276</v>
      </c>
      <c r="H184" s="94">
        <v>11009</v>
      </c>
      <c r="I184" s="94"/>
      <c r="J184" s="94">
        <v>1</v>
      </c>
      <c r="K184" s="94">
        <v>24</v>
      </c>
      <c r="L184" s="94">
        <v>25</v>
      </c>
      <c r="M184" s="95">
        <v>23.75</v>
      </c>
      <c r="N184" s="95">
        <v>2</v>
      </c>
      <c r="O184" s="95">
        <v>1</v>
      </c>
      <c r="P184" s="95">
        <v>6.9099998474121094</v>
      </c>
      <c r="Q184" s="95">
        <v>9.9099998474121094</v>
      </c>
    </row>
    <row r="185" spans="1:17">
      <c r="A185" s="277"/>
      <c r="B185" s="92"/>
      <c r="C185" s="277"/>
      <c r="D185" s="96" t="s">
        <v>928</v>
      </c>
      <c r="E185" s="98">
        <v>164427</v>
      </c>
      <c r="F185" s="98">
        <v>32003</v>
      </c>
      <c r="G185" s="98">
        <v>196430</v>
      </c>
      <c r="H185" s="98">
        <v>24452</v>
      </c>
      <c r="I185" s="98">
        <v>1</v>
      </c>
      <c r="J185" s="98">
        <v>0</v>
      </c>
      <c r="K185" s="98">
        <v>53</v>
      </c>
      <c r="L185" s="98">
        <v>54</v>
      </c>
      <c r="M185" s="99">
        <v>53.625</v>
      </c>
      <c r="N185" s="99">
        <v>3.7999999523162842</v>
      </c>
      <c r="O185" s="99">
        <v>2</v>
      </c>
      <c r="P185" s="99">
        <v>13.359999656677246</v>
      </c>
      <c r="Q185" s="99">
        <v>19.15999960899353</v>
      </c>
    </row>
    <row r="186" spans="1:17">
      <c r="A186" s="277"/>
      <c r="B186" s="92"/>
      <c r="C186" s="277"/>
      <c r="D186" s="92" t="s">
        <v>929</v>
      </c>
      <c r="E186" s="94">
        <v>140035</v>
      </c>
      <c r="F186" s="94">
        <v>44127</v>
      </c>
      <c r="G186" s="94">
        <v>184162</v>
      </c>
      <c r="H186" s="94">
        <v>19306</v>
      </c>
      <c r="I186" s="94">
        <v>1</v>
      </c>
      <c r="J186" s="94">
        <v>2</v>
      </c>
      <c r="K186" s="94">
        <v>74</v>
      </c>
      <c r="L186" s="94">
        <v>77</v>
      </c>
      <c r="M186" s="95">
        <v>76.625</v>
      </c>
      <c r="N186" s="95">
        <v>11.510000228881836</v>
      </c>
      <c r="O186" s="95">
        <v>1.4800000190734863</v>
      </c>
      <c r="P186" s="95">
        <v>14.939999580383301</v>
      </c>
      <c r="Q186" s="95">
        <v>27.929999828338623</v>
      </c>
    </row>
    <row r="187" spans="1:17">
      <c r="A187" s="277"/>
      <c r="B187" s="92"/>
      <c r="C187" s="278" t="s">
        <v>600</v>
      </c>
      <c r="D187" s="279"/>
      <c r="E187" s="280">
        <v>622950</v>
      </c>
      <c r="F187" s="280">
        <v>160324</v>
      </c>
      <c r="G187" s="280">
        <v>783274</v>
      </c>
      <c r="H187" s="280">
        <v>88700</v>
      </c>
      <c r="I187" s="280">
        <v>2</v>
      </c>
      <c r="J187" s="280">
        <v>3</v>
      </c>
      <c r="K187" s="280">
        <v>193</v>
      </c>
      <c r="L187" s="280">
        <v>198</v>
      </c>
      <c r="M187" s="281">
        <v>196</v>
      </c>
      <c r="N187" s="281">
        <v>23.160000085830688</v>
      </c>
      <c r="O187" s="281">
        <v>8.4200000762939453</v>
      </c>
      <c r="P187" s="281">
        <v>40.209999084472656</v>
      </c>
      <c r="Q187" s="281">
        <v>71.78999924659729</v>
      </c>
    </row>
    <row r="188" spans="1:17">
      <c r="A188" s="277"/>
      <c r="B188" s="92"/>
      <c r="C188" s="282"/>
      <c r="D188" s="88"/>
      <c r="E188" s="90"/>
      <c r="F188" s="90"/>
      <c r="G188" s="90"/>
      <c r="H188" s="90"/>
      <c r="I188" s="90"/>
      <c r="J188" s="90"/>
      <c r="K188" s="90"/>
      <c r="L188" s="90"/>
      <c r="M188" s="91"/>
      <c r="N188" s="91"/>
      <c r="O188" s="91"/>
      <c r="P188" s="91"/>
      <c r="Q188" s="91"/>
    </row>
    <row r="189" spans="1:17">
      <c r="A189" s="277"/>
      <c r="B189" s="92" t="s">
        <v>601</v>
      </c>
      <c r="C189" s="273" t="s">
        <v>210</v>
      </c>
      <c r="D189" s="274"/>
      <c r="E189" s="94"/>
      <c r="F189" s="94"/>
      <c r="G189" s="94"/>
      <c r="H189" s="94"/>
      <c r="I189" s="94"/>
      <c r="J189" s="94"/>
      <c r="K189" s="94"/>
      <c r="L189" s="94"/>
      <c r="M189" s="95"/>
      <c r="N189" s="95"/>
      <c r="O189" s="95"/>
      <c r="P189" s="95"/>
      <c r="Q189" s="95"/>
    </row>
    <row r="190" spans="1:17">
      <c r="A190" s="277"/>
      <c r="B190" s="92"/>
      <c r="C190" s="277"/>
      <c r="D190" s="96" t="s">
        <v>930</v>
      </c>
      <c r="E190" s="98">
        <v>131198</v>
      </c>
      <c r="F190" s="98">
        <v>53223</v>
      </c>
      <c r="G190" s="98">
        <v>184421</v>
      </c>
      <c r="H190" s="98">
        <v>28224</v>
      </c>
      <c r="I190" s="98"/>
      <c r="J190" s="98">
        <v>4</v>
      </c>
      <c r="K190" s="98">
        <v>42</v>
      </c>
      <c r="L190" s="98">
        <v>46</v>
      </c>
      <c r="M190" s="99">
        <v>44.75</v>
      </c>
      <c r="N190" s="99">
        <v>0.75</v>
      </c>
      <c r="O190" s="99">
        <v>5.9000000953674316</v>
      </c>
      <c r="P190" s="99">
        <v>6.9099998474121094</v>
      </c>
      <c r="Q190" s="99">
        <v>13.559999942779541</v>
      </c>
    </row>
    <row r="191" spans="1:17">
      <c r="A191" s="277"/>
      <c r="B191" s="92"/>
      <c r="C191" s="278" t="s">
        <v>603</v>
      </c>
      <c r="D191" s="279"/>
      <c r="E191" s="280">
        <v>131198</v>
      </c>
      <c r="F191" s="280">
        <v>53223</v>
      </c>
      <c r="G191" s="280">
        <v>184421</v>
      </c>
      <c r="H191" s="280">
        <v>28224</v>
      </c>
      <c r="I191" s="280"/>
      <c r="J191" s="280">
        <v>4</v>
      </c>
      <c r="K191" s="280">
        <v>42</v>
      </c>
      <c r="L191" s="280">
        <v>46</v>
      </c>
      <c r="M191" s="281">
        <v>44.75</v>
      </c>
      <c r="N191" s="281">
        <v>0.75</v>
      </c>
      <c r="O191" s="281">
        <v>5.9000000953674316</v>
      </c>
      <c r="P191" s="281">
        <v>6.9099998474121094</v>
      </c>
      <c r="Q191" s="281">
        <v>13.559999942779541</v>
      </c>
    </row>
    <row r="192" spans="1:17">
      <c r="A192" s="277"/>
      <c r="B192" s="92"/>
      <c r="C192" s="282"/>
      <c r="D192" s="88"/>
      <c r="E192" s="90"/>
      <c r="F192" s="90"/>
      <c r="G192" s="90"/>
      <c r="H192" s="90"/>
      <c r="I192" s="90"/>
      <c r="J192" s="90"/>
      <c r="K192" s="90"/>
      <c r="L192" s="90"/>
      <c r="M192" s="91"/>
      <c r="N192" s="91"/>
      <c r="O192" s="91"/>
      <c r="P192" s="91"/>
      <c r="Q192" s="91"/>
    </row>
    <row r="193" spans="1:17">
      <c r="A193" s="277"/>
      <c r="B193" s="92" t="s">
        <v>606</v>
      </c>
      <c r="C193" s="273" t="s">
        <v>203</v>
      </c>
      <c r="D193" s="274"/>
      <c r="E193" s="94"/>
      <c r="F193" s="94"/>
      <c r="G193" s="94"/>
      <c r="H193" s="94"/>
      <c r="I193" s="94"/>
      <c r="J193" s="94"/>
      <c r="K193" s="94"/>
      <c r="L193" s="94"/>
      <c r="M193" s="95"/>
      <c r="N193" s="95"/>
      <c r="O193" s="95"/>
      <c r="P193" s="95"/>
      <c r="Q193" s="95"/>
    </row>
    <row r="194" spans="1:17">
      <c r="A194" s="277"/>
      <c r="B194" s="92"/>
      <c r="C194" s="277"/>
      <c r="D194" s="96" t="s">
        <v>932</v>
      </c>
      <c r="E194" s="98">
        <v>226079</v>
      </c>
      <c r="F194" s="98">
        <v>46082</v>
      </c>
      <c r="G194" s="98">
        <v>272161</v>
      </c>
      <c r="H194" s="98">
        <v>38330</v>
      </c>
      <c r="I194" s="98">
        <v>2</v>
      </c>
      <c r="J194" s="98">
        <v>11</v>
      </c>
      <c r="K194" s="98">
        <v>73</v>
      </c>
      <c r="L194" s="98">
        <v>86</v>
      </c>
      <c r="M194" s="99">
        <v>82.125</v>
      </c>
      <c r="N194" s="99">
        <v>5.5199999809265137</v>
      </c>
      <c r="O194" s="99">
        <v>2.9200000762939453</v>
      </c>
      <c r="P194" s="99">
        <v>18.530000686645508</v>
      </c>
      <c r="Q194" s="99">
        <v>26.970000743865967</v>
      </c>
    </row>
    <row r="195" spans="1:17">
      <c r="A195" s="277"/>
      <c r="B195" s="92"/>
      <c r="C195" s="278" t="s">
        <v>608</v>
      </c>
      <c r="D195" s="279"/>
      <c r="E195" s="280">
        <v>226079</v>
      </c>
      <c r="F195" s="280">
        <v>46082</v>
      </c>
      <c r="G195" s="280">
        <v>272161</v>
      </c>
      <c r="H195" s="280">
        <v>38330</v>
      </c>
      <c r="I195" s="280">
        <v>2</v>
      </c>
      <c r="J195" s="280">
        <v>11</v>
      </c>
      <c r="K195" s="280">
        <v>73</v>
      </c>
      <c r="L195" s="280">
        <v>86</v>
      </c>
      <c r="M195" s="281">
        <v>82.125</v>
      </c>
      <c r="N195" s="281">
        <v>5.5199999809265137</v>
      </c>
      <c r="O195" s="281">
        <v>2.9200000762939453</v>
      </c>
      <c r="P195" s="281">
        <v>18.530000686645508</v>
      </c>
      <c r="Q195" s="281">
        <v>26.970000743865967</v>
      </c>
    </row>
    <row r="196" spans="1:17">
      <c r="A196" s="277"/>
      <c r="B196" s="92"/>
      <c r="C196" s="282"/>
      <c r="D196" s="88"/>
      <c r="E196" s="90"/>
      <c r="F196" s="90"/>
      <c r="G196" s="90"/>
      <c r="H196" s="90"/>
      <c r="I196" s="90"/>
      <c r="J196" s="90"/>
      <c r="K196" s="90"/>
      <c r="L196" s="90"/>
      <c r="M196" s="91"/>
      <c r="N196" s="91"/>
      <c r="O196" s="91"/>
      <c r="P196" s="91"/>
      <c r="Q196" s="91"/>
    </row>
    <row r="197" spans="1:17">
      <c r="A197" s="277"/>
      <c r="B197" s="92" t="s">
        <v>1144</v>
      </c>
      <c r="C197" s="273" t="s">
        <v>1160</v>
      </c>
      <c r="D197" s="274"/>
      <c r="E197" s="94"/>
      <c r="F197" s="94"/>
      <c r="G197" s="94"/>
      <c r="H197" s="94"/>
      <c r="I197" s="94"/>
      <c r="J197" s="94"/>
      <c r="K197" s="94"/>
      <c r="L197" s="94"/>
      <c r="M197" s="95"/>
      <c r="N197" s="95"/>
      <c r="O197" s="95"/>
      <c r="P197" s="95"/>
      <c r="Q197" s="95"/>
    </row>
    <row r="198" spans="1:17">
      <c r="A198" s="277"/>
      <c r="B198" s="92"/>
      <c r="C198" s="277"/>
      <c r="D198" s="96" t="s">
        <v>931</v>
      </c>
      <c r="E198" s="98">
        <v>221719</v>
      </c>
      <c r="F198" s="98">
        <v>61739</v>
      </c>
      <c r="G198" s="98">
        <v>283458</v>
      </c>
      <c r="H198" s="98">
        <v>42018</v>
      </c>
      <c r="I198" s="98"/>
      <c r="J198" s="98">
        <v>3</v>
      </c>
      <c r="K198" s="98">
        <v>82</v>
      </c>
      <c r="L198" s="98">
        <v>85</v>
      </c>
      <c r="M198" s="99">
        <v>84.375</v>
      </c>
      <c r="N198" s="99">
        <v>3.8299999237060547</v>
      </c>
      <c r="O198" s="99">
        <v>7.4800000190734863</v>
      </c>
      <c r="P198" s="99">
        <v>13.810000419616699</v>
      </c>
      <c r="Q198" s="99">
        <v>25.12000036239624</v>
      </c>
    </row>
    <row r="199" spans="1:17">
      <c r="A199" s="277"/>
      <c r="B199" s="92"/>
      <c r="C199" s="278" t="s">
        <v>1218</v>
      </c>
      <c r="D199" s="279"/>
      <c r="E199" s="280">
        <v>221719</v>
      </c>
      <c r="F199" s="280">
        <v>61739</v>
      </c>
      <c r="G199" s="280">
        <v>283458</v>
      </c>
      <c r="H199" s="280">
        <v>42018</v>
      </c>
      <c r="I199" s="280"/>
      <c r="J199" s="280">
        <v>3</v>
      </c>
      <c r="K199" s="280">
        <v>82</v>
      </c>
      <c r="L199" s="280">
        <v>85</v>
      </c>
      <c r="M199" s="281">
        <v>84.375</v>
      </c>
      <c r="N199" s="281">
        <v>3.8299999237060547</v>
      </c>
      <c r="O199" s="281">
        <v>7.4800000190734863</v>
      </c>
      <c r="P199" s="281">
        <v>13.810000419616699</v>
      </c>
      <c r="Q199" s="281">
        <v>25.12000036239624</v>
      </c>
    </row>
    <row r="200" spans="1:17">
      <c r="A200" s="277"/>
      <c r="B200" s="92"/>
      <c r="C200" s="282"/>
      <c r="D200" s="88"/>
      <c r="E200" s="90"/>
      <c r="F200" s="90"/>
      <c r="G200" s="90"/>
      <c r="H200" s="90"/>
      <c r="I200" s="90"/>
      <c r="J200" s="90"/>
      <c r="K200" s="90"/>
      <c r="L200" s="90"/>
      <c r="M200" s="91"/>
      <c r="N200" s="91"/>
      <c r="O200" s="91"/>
      <c r="P200" s="91"/>
      <c r="Q200" s="91"/>
    </row>
    <row r="201" spans="1:17">
      <c r="A201" s="277"/>
      <c r="B201" s="92" t="s">
        <v>609</v>
      </c>
      <c r="C201" s="273" t="s">
        <v>218</v>
      </c>
      <c r="D201" s="274"/>
      <c r="E201" s="94"/>
      <c r="F201" s="94"/>
      <c r="G201" s="94"/>
      <c r="H201" s="94"/>
      <c r="I201" s="94"/>
      <c r="J201" s="94"/>
      <c r="K201" s="94"/>
      <c r="L201" s="94"/>
      <c r="M201" s="95"/>
      <c r="N201" s="95"/>
      <c r="O201" s="95"/>
      <c r="P201" s="95"/>
      <c r="Q201" s="95"/>
    </row>
    <row r="202" spans="1:17">
      <c r="A202" s="277"/>
      <c r="B202" s="92"/>
      <c r="C202" s="277"/>
      <c r="D202" s="96" t="s">
        <v>933</v>
      </c>
      <c r="E202" s="98">
        <v>66572</v>
      </c>
      <c r="F202" s="98">
        <v>16653</v>
      </c>
      <c r="G202" s="98">
        <v>83225</v>
      </c>
      <c r="H202" s="98">
        <v>3531</v>
      </c>
      <c r="I202" s="98"/>
      <c r="J202" s="98">
        <v>6</v>
      </c>
      <c r="K202" s="98">
        <v>16</v>
      </c>
      <c r="L202" s="98">
        <v>22</v>
      </c>
      <c r="M202" s="99">
        <v>20.375</v>
      </c>
      <c r="N202" s="99">
        <v>0</v>
      </c>
      <c r="O202" s="99">
        <v>4.6999998092651367</v>
      </c>
      <c r="P202" s="99">
        <v>3.7100000381469727</v>
      </c>
      <c r="Q202" s="99">
        <v>8.4099998474121094</v>
      </c>
    </row>
    <row r="203" spans="1:17">
      <c r="A203" s="277"/>
      <c r="B203" s="92"/>
      <c r="C203" s="278" t="s">
        <v>611</v>
      </c>
      <c r="D203" s="279"/>
      <c r="E203" s="280">
        <v>66572</v>
      </c>
      <c r="F203" s="280">
        <v>16653</v>
      </c>
      <c r="G203" s="280">
        <v>83225</v>
      </c>
      <c r="H203" s="280">
        <v>3531</v>
      </c>
      <c r="I203" s="280"/>
      <c r="J203" s="280">
        <v>6</v>
      </c>
      <c r="K203" s="280">
        <v>16</v>
      </c>
      <c r="L203" s="280">
        <v>22</v>
      </c>
      <c r="M203" s="281">
        <v>20.375</v>
      </c>
      <c r="N203" s="281">
        <v>0</v>
      </c>
      <c r="O203" s="281">
        <v>4.6999998092651367</v>
      </c>
      <c r="P203" s="281">
        <v>3.7100000381469727</v>
      </c>
      <c r="Q203" s="281">
        <v>8.4099998474121094</v>
      </c>
    </row>
    <row r="204" spans="1:17">
      <c r="A204" s="277"/>
      <c r="B204" s="92"/>
      <c r="C204" s="282"/>
      <c r="D204" s="88"/>
      <c r="E204" s="90"/>
      <c r="F204" s="90"/>
      <c r="G204" s="90"/>
      <c r="H204" s="90"/>
      <c r="I204" s="90"/>
      <c r="J204" s="90"/>
      <c r="K204" s="90"/>
      <c r="L204" s="90"/>
      <c r="M204" s="91"/>
      <c r="N204" s="91"/>
      <c r="O204" s="91"/>
      <c r="P204" s="91"/>
      <c r="Q204" s="91"/>
    </row>
    <row r="205" spans="1:17">
      <c r="A205" s="278" t="s">
        <v>612</v>
      </c>
      <c r="B205" s="279"/>
      <c r="C205" s="278"/>
      <c r="D205" s="279"/>
      <c r="E205" s="280">
        <v>2414920</v>
      </c>
      <c r="F205" s="280">
        <v>557967</v>
      </c>
      <c r="G205" s="280">
        <v>2972887</v>
      </c>
      <c r="H205" s="280">
        <v>419367</v>
      </c>
      <c r="I205" s="280">
        <v>7</v>
      </c>
      <c r="J205" s="280">
        <v>38</v>
      </c>
      <c r="K205" s="280">
        <v>867</v>
      </c>
      <c r="L205" s="280">
        <v>912</v>
      </c>
      <c r="M205" s="281">
        <v>913.5</v>
      </c>
      <c r="N205" s="281">
        <v>77.760000944137573</v>
      </c>
      <c r="O205" s="281">
        <v>64.929999351501465</v>
      </c>
      <c r="P205" s="281">
        <v>142.45999956130981</v>
      </c>
      <c r="Q205" s="281">
        <v>285.14999985694885</v>
      </c>
    </row>
    <row r="206" spans="1:17">
      <c r="A206" s="282"/>
      <c r="B206" s="88"/>
      <c r="C206" s="282"/>
      <c r="D206" s="88"/>
      <c r="E206" s="90"/>
      <c r="F206" s="90"/>
      <c r="G206" s="90"/>
      <c r="H206" s="90"/>
      <c r="I206" s="90"/>
      <c r="J206" s="90"/>
      <c r="K206" s="90"/>
      <c r="L206" s="90"/>
      <c r="M206" s="91"/>
      <c r="N206" s="91"/>
      <c r="O206" s="91"/>
      <c r="P206" s="91"/>
      <c r="Q206" s="91"/>
    </row>
    <row r="207" spans="1:17">
      <c r="A207" s="273" t="s">
        <v>613</v>
      </c>
      <c r="B207" s="274"/>
      <c r="C207" s="273"/>
      <c r="D207" s="274"/>
      <c r="E207" s="94"/>
      <c r="F207" s="94"/>
      <c r="G207" s="94"/>
      <c r="H207" s="94"/>
      <c r="I207" s="94"/>
      <c r="J207" s="94"/>
      <c r="K207" s="94"/>
      <c r="L207" s="94"/>
      <c r="M207" s="95"/>
      <c r="N207" s="95"/>
      <c r="O207" s="95"/>
      <c r="P207" s="95"/>
      <c r="Q207" s="95"/>
    </row>
    <row r="208" spans="1:17">
      <c r="A208" s="277"/>
      <c r="B208" s="92" t="s">
        <v>614</v>
      </c>
      <c r="C208" s="273" t="s">
        <v>209</v>
      </c>
      <c r="D208" s="274"/>
      <c r="E208" s="94"/>
      <c r="F208" s="94"/>
      <c r="G208" s="94"/>
      <c r="H208" s="94"/>
      <c r="I208" s="94"/>
      <c r="J208" s="94"/>
      <c r="K208" s="94"/>
      <c r="L208" s="94"/>
      <c r="M208" s="95"/>
      <c r="N208" s="95"/>
      <c r="O208" s="95"/>
      <c r="P208" s="95"/>
      <c r="Q208" s="95"/>
    </row>
    <row r="209" spans="1:17">
      <c r="A209" s="277"/>
      <c r="B209" s="92"/>
      <c r="C209" s="277"/>
      <c r="D209" s="96" t="s">
        <v>934</v>
      </c>
      <c r="E209" s="98">
        <v>163212</v>
      </c>
      <c r="F209" s="98">
        <v>27264</v>
      </c>
      <c r="G209" s="98">
        <v>190476</v>
      </c>
      <c r="H209" s="98">
        <v>19045</v>
      </c>
      <c r="I209" s="98"/>
      <c r="J209" s="98">
        <v>1</v>
      </c>
      <c r="K209" s="98">
        <v>56</v>
      </c>
      <c r="L209" s="98">
        <v>57</v>
      </c>
      <c r="M209" s="99">
        <v>58.75</v>
      </c>
      <c r="N209" s="99">
        <v>3.440000057220459</v>
      </c>
      <c r="O209" s="99">
        <v>3.809999942779541</v>
      </c>
      <c r="P209" s="99">
        <v>12.520000457763672</v>
      </c>
      <c r="Q209" s="99">
        <v>19.770000457763672</v>
      </c>
    </row>
    <row r="210" spans="1:17">
      <c r="A210" s="277"/>
      <c r="B210" s="92"/>
      <c r="C210" s="278" t="s">
        <v>616</v>
      </c>
      <c r="D210" s="279"/>
      <c r="E210" s="280">
        <v>163212</v>
      </c>
      <c r="F210" s="280">
        <v>27264</v>
      </c>
      <c r="G210" s="280">
        <v>190476</v>
      </c>
      <c r="H210" s="280">
        <v>19045</v>
      </c>
      <c r="I210" s="280"/>
      <c r="J210" s="280">
        <v>1</v>
      </c>
      <c r="K210" s="280">
        <v>56</v>
      </c>
      <c r="L210" s="280">
        <v>57</v>
      </c>
      <c r="M210" s="281">
        <v>58.75</v>
      </c>
      <c r="N210" s="281">
        <v>3.440000057220459</v>
      </c>
      <c r="O210" s="281">
        <v>3.809999942779541</v>
      </c>
      <c r="P210" s="281">
        <v>12.520000457763672</v>
      </c>
      <c r="Q210" s="281">
        <v>19.770000457763672</v>
      </c>
    </row>
    <row r="211" spans="1:17">
      <c r="A211" s="277"/>
      <c r="B211" s="92"/>
      <c r="C211" s="282"/>
      <c r="D211" s="88"/>
      <c r="E211" s="90"/>
      <c r="F211" s="90"/>
      <c r="G211" s="90"/>
      <c r="H211" s="90"/>
      <c r="I211" s="90"/>
      <c r="J211" s="90"/>
      <c r="K211" s="90"/>
      <c r="L211" s="90"/>
      <c r="M211" s="91"/>
      <c r="N211" s="91"/>
      <c r="O211" s="91"/>
      <c r="P211" s="91"/>
      <c r="Q211" s="91"/>
    </row>
    <row r="212" spans="1:17">
      <c r="A212" s="277"/>
      <c r="B212" s="92" t="s">
        <v>617</v>
      </c>
      <c r="C212" s="273" t="s">
        <v>191</v>
      </c>
      <c r="D212" s="274"/>
      <c r="E212" s="94"/>
      <c r="F212" s="94"/>
      <c r="G212" s="94"/>
      <c r="H212" s="94"/>
      <c r="I212" s="94"/>
      <c r="J212" s="94"/>
      <c r="K212" s="94"/>
      <c r="L212" s="94"/>
      <c r="M212" s="95"/>
      <c r="N212" s="95"/>
      <c r="O212" s="95"/>
      <c r="P212" s="95"/>
      <c r="Q212" s="95"/>
    </row>
    <row r="213" spans="1:17">
      <c r="A213" s="277"/>
      <c r="B213" s="92"/>
      <c r="C213" s="277"/>
      <c r="D213" s="96" t="s">
        <v>935</v>
      </c>
      <c r="E213" s="98"/>
      <c r="F213" s="98"/>
      <c r="G213" s="98"/>
      <c r="H213" s="98"/>
      <c r="I213" s="98"/>
      <c r="J213" s="98">
        <v>4</v>
      </c>
      <c r="K213" s="98">
        <v>81</v>
      </c>
      <c r="L213" s="98">
        <v>85</v>
      </c>
      <c r="M213" s="99">
        <v>84.125</v>
      </c>
      <c r="N213" s="99">
        <v>0.60000002384185791</v>
      </c>
      <c r="O213" s="99">
        <v>7.2399997711181641</v>
      </c>
      <c r="P213" s="99">
        <v>21</v>
      </c>
      <c r="Q213" s="99">
        <v>28.839999794960022</v>
      </c>
    </row>
    <row r="214" spans="1:17">
      <c r="A214" s="277"/>
      <c r="B214" s="92"/>
      <c r="C214" s="277"/>
      <c r="D214" s="92" t="s">
        <v>936</v>
      </c>
      <c r="E214" s="94">
        <v>43825</v>
      </c>
      <c r="F214" s="94">
        <v>18731</v>
      </c>
      <c r="G214" s="94">
        <v>62556</v>
      </c>
      <c r="H214" s="94">
        <v>5451</v>
      </c>
      <c r="I214" s="94"/>
      <c r="J214" s="94">
        <v>0</v>
      </c>
      <c r="K214" s="94">
        <v>6</v>
      </c>
      <c r="L214" s="94">
        <v>6</v>
      </c>
      <c r="M214" s="95">
        <v>6</v>
      </c>
      <c r="N214" s="95">
        <v>1</v>
      </c>
      <c r="O214" s="95">
        <v>1</v>
      </c>
      <c r="P214" s="95">
        <v>2</v>
      </c>
      <c r="Q214" s="95">
        <v>4</v>
      </c>
    </row>
    <row r="215" spans="1:17">
      <c r="A215" s="277"/>
      <c r="B215" s="92"/>
      <c r="C215" s="277"/>
      <c r="D215" s="96" t="s">
        <v>937</v>
      </c>
      <c r="E215" s="98">
        <v>48873</v>
      </c>
      <c r="F215" s="98">
        <v>17250</v>
      </c>
      <c r="G215" s="98">
        <v>66123</v>
      </c>
      <c r="H215" s="98">
        <v>9538</v>
      </c>
      <c r="I215" s="98"/>
      <c r="J215" s="98">
        <v>4</v>
      </c>
      <c r="K215" s="98">
        <v>10</v>
      </c>
      <c r="L215" s="98">
        <v>14</v>
      </c>
      <c r="M215" s="99">
        <v>12.875</v>
      </c>
      <c r="N215" s="99">
        <v>0</v>
      </c>
      <c r="O215" s="99">
        <v>1.7999999523162842</v>
      </c>
      <c r="P215" s="99">
        <v>3.440000057220459</v>
      </c>
      <c r="Q215" s="99">
        <v>5.2400000095367432</v>
      </c>
    </row>
    <row r="216" spans="1:17">
      <c r="A216" s="277"/>
      <c r="B216" s="92"/>
      <c r="C216" s="277"/>
      <c r="D216" s="92" t="s">
        <v>938</v>
      </c>
      <c r="E216" s="94">
        <v>295778</v>
      </c>
      <c r="F216" s="94">
        <v>79535</v>
      </c>
      <c r="G216" s="94">
        <v>375313</v>
      </c>
      <c r="H216" s="94">
        <v>43968</v>
      </c>
      <c r="I216" s="94">
        <v>1</v>
      </c>
      <c r="J216" s="94">
        <v>2</v>
      </c>
      <c r="K216" s="94">
        <v>85</v>
      </c>
      <c r="L216" s="94">
        <v>88</v>
      </c>
      <c r="M216" s="95">
        <v>87.375</v>
      </c>
      <c r="N216" s="95">
        <v>6.4000000953674316</v>
      </c>
      <c r="O216" s="95">
        <v>7.690000057220459</v>
      </c>
      <c r="P216" s="95">
        <v>18.030000686645508</v>
      </c>
      <c r="Q216" s="95">
        <v>32.120000839233398</v>
      </c>
    </row>
    <row r="217" spans="1:17">
      <c r="A217" s="277"/>
      <c r="B217" s="92"/>
      <c r="C217" s="277"/>
      <c r="D217" s="96" t="s">
        <v>939</v>
      </c>
      <c r="E217" s="98">
        <v>57963</v>
      </c>
      <c r="F217" s="98">
        <v>13394</v>
      </c>
      <c r="G217" s="98">
        <v>71357</v>
      </c>
      <c r="H217" s="98">
        <v>10838</v>
      </c>
      <c r="I217" s="98"/>
      <c r="J217" s="98">
        <v>0</v>
      </c>
      <c r="K217" s="98">
        <v>15</v>
      </c>
      <c r="L217" s="98">
        <v>15</v>
      </c>
      <c r="M217" s="99">
        <v>14.875</v>
      </c>
      <c r="N217" s="99">
        <v>2</v>
      </c>
      <c r="O217" s="99">
        <v>2</v>
      </c>
      <c r="P217" s="99">
        <v>2.130000114440918</v>
      </c>
      <c r="Q217" s="99">
        <v>6.130000114440918</v>
      </c>
    </row>
    <row r="218" spans="1:17">
      <c r="A218" s="277"/>
      <c r="B218" s="92"/>
      <c r="C218" s="278" t="s">
        <v>622</v>
      </c>
      <c r="D218" s="279"/>
      <c r="E218" s="280">
        <v>446439</v>
      </c>
      <c r="F218" s="280">
        <v>128910</v>
      </c>
      <c r="G218" s="280">
        <v>575349</v>
      </c>
      <c r="H218" s="280">
        <v>69795</v>
      </c>
      <c r="I218" s="280">
        <v>1</v>
      </c>
      <c r="J218" s="280">
        <v>10</v>
      </c>
      <c r="K218" s="280">
        <v>197</v>
      </c>
      <c r="L218" s="280">
        <v>208</v>
      </c>
      <c r="M218" s="281">
        <v>205.25</v>
      </c>
      <c r="N218" s="281">
        <v>10.00000011920929</v>
      </c>
      <c r="O218" s="281">
        <v>19.729999780654907</v>
      </c>
      <c r="P218" s="281">
        <v>46.600000858306885</v>
      </c>
      <c r="Q218" s="281">
        <v>76.330000758171082</v>
      </c>
    </row>
    <row r="219" spans="1:17">
      <c r="A219" s="277"/>
      <c r="B219" s="92"/>
      <c r="C219" s="282"/>
      <c r="D219" s="88"/>
      <c r="E219" s="90"/>
      <c r="F219" s="90"/>
      <c r="G219" s="90"/>
      <c r="H219" s="90"/>
      <c r="I219" s="90"/>
      <c r="J219" s="90"/>
      <c r="K219" s="90"/>
      <c r="L219" s="90"/>
      <c r="M219" s="91"/>
      <c r="N219" s="91"/>
      <c r="O219" s="91"/>
      <c r="P219" s="91"/>
      <c r="Q219" s="91"/>
    </row>
    <row r="220" spans="1:17">
      <c r="A220" s="277"/>
      <c r="B220" s="92" t="s">
        <v>623</v>
      </c>
      <c r="C220" s="273" t="s">
        <v>228</v>
      </c>
      <c r="D220" s="274"/>
      <c r="E220" s="94"/>
      <c r="F220" s="94"/>
      <c r="G220" s="94"/>
      <c r="H220" s="94"/>
      <c r="I220" s="94"/>
      <c r="J220" s="94"/>
      <c r="K220" s="94"/>
      <c r="L220" s="94"/>
      <c r="M220" s="95"/>
      <c r="N220" s="95"/>
      <c r="O220" s="95"/>
      <c r="P220" s="95"/>
      <c r="Q220" s="95"/>
    </row>
    <row r="221" spans="1:17">
      <c r="A221" s="277"/>
      <c r="B221" s="92"/>
      <c r="C221" s="277"/>
      <c r="D221" s="96" t="s">
        <v>940</v>
      </c>
      <c r="E221" s="98">
        <v>44444</v>
      </c>
      <c r="F221" s="98">
        <v>19115</v>
      </c>
      <c r="G221" s="98">
        <v>63559</v>
      </c>
      <c r="H221" s="98">
        <v>918</v>
      </c>
      <c r="I221" s="98"/>
      <c r="J221" s="98">
        <v>1</v>
      </c>
      <c r="K221" s="98">
        <v>11</v>
      </c>
      <c r="L221" s="98">
        <v>12</v>
      </c>
      <c r="M221" s="99">
        <v>11.625</v>
      </c>
      <c r="N221" s="99">
        <v>1</v>
      </c>
      <c r="O221" s="99">
        <v>0.28999999165534973</v>
      </c>
      <c r="P221" s="99">
        <v>2.380000114440918</v>
      </c>
      <c r="Q221" s="99">
        <v>3.6700001060962677</v>
      </c>
    </row>
    <row r="222" spans="1:17">
      <c r="A222" s="277"/>
      <c r="B222" s="92"/>
      <c r="C222" s="278" t="s">
        <v>625</v>
      </c>
      <c r="D222" s="279"/>
      <c r="E222" s="280">
        <v>44444</v>
      </c>
      <c r="F222" s="280">
        <v>19115</v>
      </c>
      <c r="G222" s="280">
        <v>63559</v>
      </c>
      <c r="H222" s="280">
        <v>918</v>
      </c>
      <c r="I222" s="280"/>
      <c r="J222" s="280">
        <v>1</v>
      </c>
      <c r="K222" s="280">
        <v>11</v>
      </c>
      <c r="L222" s="280">
        <v>12</v>
      </c>
      <c r="M222" s="281">
        <v>11.625</v>
      </c>
      <c r="N222" s="281">
        <v>1</v>
      </c>
      <c r="O222" s="281">
        <v>0.28999999165534973</v>
      </c>
      <c r="P222" s="281">
        <v>2.380000114440918</v>
      </c>
      <c r="Q222" s="281">
        <v>3.6700001060962677</v>
      </c>
    </row>
    <row r="223" spans="1:17">
      <c r="A223" s="277"/>
      <c r="B223" s="92"/>
      <c r="C223" s="282"/>
      <c r="D223" s="88"/>
      <c r="E223" s="90"/>
      <c r="F223" s="90"/>
      <c r="G223" s="90"/>
      <c r="H223" s="90"/>
      <c r="I223" s="90"/>
      <c r="J223" s="90"/>
      <c r="K223" s="90"/>
      <c r="L223" s="90"/>
      <c r="M223" s="91"/>
      <c r="N223" s="91"/>
      <c r="O223" s="91"/>
      <c r="P223" s="91"/>
      <c r="Q223" s="91"/>
    </row>
    <row r="224" spans="1:17">
      <c r="A224" s="277"/>
      <c r="B224" s="92" t="s">
        <v>626</v>
      </c>
      <c r="C224" s="273" t="s">
        <v>226</v>
      </c>
      <c r="D224" s="274"/>
      <c r="E224" s="94"/>
      <c r="F224" s="94"/>
      <c r="G224" s="94"/>
      <c r="H224" s="94"/>
      <c r="I224" s="94"/>
      <c r="J224" s="94"/>
      <c r="K224" s="94"/>
      <c r="L224" s="94"/>
      <c r="M224" s="95"/>
      <c r="N224" s="95"/>
      <c r="O224" s="95"/>
      <c r="P224" s="95"/>
      <c r="Q224" s="95"/>
    </row>
    <row r="225" spans="1:17">
      <c r="A225" s="277"/>
      <c r="B225" s="92"/>
      <c r="C225" s="277"/>
      <c r="D225" s="96" t="s">
        <v>941</v>
      </c>
      <c r="E225" s="98">
        <v>35362</v>
      </c>
      <c r="F225" s="98">
        <v>8547</v>
      </c>
      <c r="G225" s="98">
        <v>43909</v>
      </c>
      <c r="H225" s="98">
        <v>3022</v>
      </c>
      <c r="I225" s="98"/>
      <c r="J225" s="98">
        <v>0</v>
      </c>
      <c r="K225" s="98">
        <v>14</v>
      </c>
      <c r="L225" s="98">
        <v>14</v>
      </c>
      <c r="M225" s="99">
        <v>14</v>
      </c>
      <c r="N225" s="99">
        <v>1</v>
      </c>
      <c r="O225" s="99">
        <v>1.7000000476837158</v>
      </c>
      <c r="P225" s="99">
        <v>2.2999999523162842</v>
      </c>
      <c r="Q225" s="99">
        <v>5</v>
      </c>
    </row>
    <row r="226" spans="1:17">
      <c r="A226" s="277"/>
      <c r="B226" s="92"/>
      <c r="C226" s="278" t="s">
        <v>628</v>
      </c>
      <c r="D226" s="279"/>
      <c r="E226" s="280">
        <v>35362</v>
      </c>
      <c r="F226" s="280">
        <v>8547</v>
      </c>
      <c r="G226" s="280">
        <v>43909</v>
      </c>
      <c r="H226" s="280">
        <v>3022</v>
      </c>
      <c r="I226" s="280"/>
      <c r="J226" s="280">
        <v>0</v>
      </c>
      <c r="K226" s="280">
        <v>14</v>
      </c>
      <c r="L226" s="280">
        <v>14</v>
      </c>
      <c r="M226" s="281">
        <v>14</v>
      </c>
      <c r="N226" s="281">
        <v>1</v>
      </c>
      <c r="O226" s="281">
        <v>1.7000000476837158</v>
      </c>
      <c r="P226" s="281">
        <v>2.2999999523162842</v>
      </c>
      <c r="Q226" s="281">
        <v>5</v>
      </c>
    </row>
    <row r="227" spans="1:17">
      <c r="A227" s="277"/>
      <c r="B227" s="92"/>
      <c r="C227" s="282"/>
      <c r="D227" s="88"/>
      <c r="E227" s="90"/>
      <c r="F227" s="90"/>
      <c r="G227" s="90"/>
      <c r="H227" s="90"/>
      <c r="I227" s="90"/>
      <c r="J227" s="90"/>
      <c r="K227" s="90"/>
      <c r="L227" s="90"/>
      <c r="M227" s="91"/>
      <c r="N227" s="91"/>
      <c r="O227" s="91"/>
      <c r="P227" s="91"/>
      <c r="Q227" s="91"/>
    </row>
    <row r="228" spans="1:17">
      <c r="A228" s="277"/>
      <c r="B228" s="92" t="s">
        <v>629</v>
      </c>
      <c r="C228" s="273" t="s">
        <v>208</v>
      </c>
      <c r="D228" s="274"/>
      <c r="E228" s="94"/>
      <c r="F228" s="94"/>
      <c r="G228" s="94"/>
      <c r="H228" s="94"/>
      <c r="I228" s="94"/>
      <c r="J228" s="94"/>
      <c r="K228" s="94"/>
      <c r="L228" s="94"/>
      <c r="M228" s="95"/>
      <c r="N228" s="95"/>
      <c r="O228" s="95"/>
      <c r="P228" s="95"/>
      <c r="Q228" s="95"/>
    </row>
    <row r="229" spans="1:17">
      <c r="A229" s="277"/>
      <c r="B229" s="92"/>
      <c r="C229" s="277"/>
      <c r="D229" s="96" t="s">
        <v>942</v>
      </c>
      <c r="E229" s="98">
        <v>123344</v>
      </c>
      <c r="F229" s="98">
        <v>32392</v>
      </c>
      <c r="G229" s="98">
        <v>155736</v>
      </c>
      <c r="H229" s="98">
        <v>14953</v>
      </c>
      <c r="I229" s="98">
        <v>2</v>
      </c>
      <c r="J229" s="98">
        <v>1</v>
      </c>
      <c r="K229" s="98">
        <v>37</v>
      </c>
      <c r="L229" s="98">
        <v>40</v>
      </c>
      <c r="M229" s="99">
        <v>39.25</v>
      </c>
      <c r="N229" s="99">
        <v>0</v>
      </c>
      <c r="O229" s="99">
        <v>1</v>
      </c>
      <c r="P229" s="99">
        <v>13.810000419616699</v>
      </c>
      <c r="Q229" s="99">
        <v>14.810000419616699</v>
      </c>
    </row>
    <row r="230" spans="1:17">
      <c r="A230" s="277"/>
      <c r="B230" s="92"/>
      <c r="C230" s="277"/>
      <c r="D230" s="92" t="s">
        <v>943</v>
      </c>
      <c r="E230" s="94">
        <v>33349</v>
      </c>
      <c r="F230" s="94">
        <v>11432</v>
      </c>
      <c r="G230" s="94">
        <v>44781</v>
      </c>
      <c r="H230" s="94">
        <v>3877</v>
      </c>
      <c r="I230" s="94"/>
      <c r="J230" s="94">
        <v>2</v>
      </c>
      <c r="K230" s="94">
        <v>8</v>
      </c>
      <c r="L230" s="94">
        <v>10</v>
      </c>
      <c r="M230" s="95">
        <v>10</v>
      </c>
      <c r="N230" s="95">
        <v>0</v>
      </c>
      <c r="O230" s="95">
        <v>2.3199999332427979</v>
      </c>
      <c r="P230" s="95">
        <v>2.559999942779541</v>
      </c>
      <c r="Q230" s="95">
        <v>4.8799998760223389</v>
      </c>
    </row>
    <row r="231" spans="1:17">
      <c r="A231" s="277"/>
      <c r="B231" s="92"/>
      <c r="C231" s="278" t="s">
        <v>632</v>
      </c>
      <c r="D231" s="279"/>
      <c r="E231" s="280">
        <v>156693</v>
      </c>
      <c r="F231" s="280">
        <v>43824</v>
      </c>
      <c r="G231" s="280">
        <v>200517</v>
      </c>
      <c r="H231" s="280">
        <v>18830</v>
      </c>
      <c r="I231" s="280">
        <v>2</v>
      </c>
      <c r="J231" s="280">
        <v>3</v>
      </c>
      <c r="K231" s="280">
        <v>45</v>
      </c>
      <c r="L231" s="280">
        <v>50</v>
      </c>
      <c r="M231" s="281">
        <v>49.25</v>
      </c>
      <c r="N231" s="281">
        <v>0</v>
      </c>
      <c r="O231" s="281">
        <v>3.3199999332427979</v>
      </c>
      <c r="P231" s="281">
        <v>16.37000036239624</v>
      </c>
      <c r="Q231" s="281">
        <v>19.690000295639038</v>
      </c>
    </row>
    <row r="232" spans="1:17">
      <c r="A232" s="277"/>
      <c r="B232" s="92"/>
      <c r="C232" s="282"/>
      <c r="D232" s="88"/>
      <c r="E232" s="90"/>
      <c r="F232" s="90"/>
      <c r="G232" s="90"/>
      <c r="H232" s="90"/>
      <c r="I232" s="90"/>
      <c r="J232" s="90"/>
      <c r="K232" s="90"/>
      <c r="L232" s="90"/>
      <c r="M232" s="91"/>
      <c r="N232" s="91"/>
      <c r="O232" s="91"/>
      <c r="P232" s="91"/>
      <c r="Q232" s="91"/>
    </row>
    <row r="233" spans="1:17">
      <c r="A233" s="277"/>
      <c r="B233" s="92" t="s">
        <v>633</v>
      </c>
      <c r="C233" s="273" t="s">
        <v>229</v>
      </c>
      <c r="D233" s="274"/>
      <c r="E233" s="94"/>
      <c r="F233" s="94"/>
      <c r="G233" s="94"/>
      <c r="H233" s="94"/>
      <c r="I233" s="94"/>
      <c r="J233" s="94"/>
      <c r="K233" s="94"/>
      <c r="L233" s="94"/>
      <c r="M233" s="95"/>
      <c r="N233" s="95"/>
      <c r="O233" s="95"/>
      <c r="P233" s="95"/>
      <c r="Q233" s="95"/>
    </row>
    <row r="234" spans="1:17">
      <c r="A234" s="277"/>
      <c r="B234" s="92"/>
      <c r="C234" s="277"/>
      <c r="D234" s="96" t="s">
        <v>944</v>
      </c>
      <c r="E234" s="98">
        <v>21734</v>
      </c>
      <c r="F234" s="98">
        <v>7736</v>
      </c>
      <c r="G234" s="98">
        <v>29470</v>
      </c>
      <c r="H234" s="98">
        <v>1797</v>
      </c>
      <c r="I234" s="98"/>
      <c r="J234" s="98">
        <v>0</v>
      </c>
      <c r="K234" s="98">
        <v>8</v>
      </c>
      <c r="L234" s="98">
        <v>8</v>
      </c>
      <c r="M234" s="99">
        <v>8</v>
      </c>
      <c r="N234" s="99">
        <v>0</v>
      </c>
      <c r="O234" s="99">
        <v>0.25</v>
      </c>
      <c r="P234" s="99">
        <v>2</v>
      </c>
      <c r="Q234" s="99">
        <v>2.25</v>
      </c>
    </row>
    <row r="235" spans="1:17">
      <c r="A235" s="277"/>
      <c r="B235" s="92"/>
      <c r="C235" s="278" t="s">
        <v>635</v>
      </c>
      <c r="D235" s="279"/>
      <c r="E235" s="280">
        <v>21734</v>
      </c>
      <c r="F235" s="280">
        <v>7736</v>
      </c>
      <c r="G235" s="280">
        <v>29470</v>
      </c>
      <c r="H235" s="280">
        <v>1797</v>
      </c>
      <c r="I235" s="280"/>
      <c r="J235" s="280">
        <v>0</v>
      </c>
      <c r="K235" s="280">
        <v>8</v>
      </c>
      <c r="L235" s="280">
        <v>8</v>
      </c>
      <c r="M235" s="281">
        <v>8</v>
      </c>
      <c r="N235" s="281">
        <v>0</v>
      </c>
      <c r="O235" s="281">
        <v>0.25</v>
      </c>
      <c r="P235" s="281">
        <v>2</v>
      </c>
      <c r="Q235" s="281">
        <v>2.25</v>
      </c>
    </row>
    <row r="236" spans="1:17">
      <c r="A236" s="277"/>
      <c r="B236" s="92"/>
      <c r="C236" s="282"/>
      <c r="D236" s="88"/>
      <c r="E236" s="90"/>
      <c r="F236" s="90"/>
      <c r="G236" s="90"/>
      <c r="H236" s="90"/>
      <c r="I236" s="90"/>
      <c r="J236" s="90"/>
      <c r="K236" s="90"/>
      <c r="L236" s="90"/>
      <c r="M236" s="91"/>
      <c r="N236" s="91"/>
      <c r="O236" s="91"/>
      <c r="P236" s="91"/>
      <c r="Q236" s="91"/>
    </row>
    <row r="237" spans="1:17">
      <c r="A237" s="277"/>
      <c r="B237" s="92" t="s">
        <v>638</v>
      </c>
      <c r="C237" s="273" t="s">
        <v>223</v>
      </c>
      <c r="D237" s="274"/>
      <c r="E237" s="94"/>
      <c r="F237" s="94"/>
      <c r="G237" s="94"/>
      <c r="H237" s="94"/>
      <c r="I237" s="94"/>
      <c r="J237" s="94"/>
      <c r="K237" s="94"/>
      <c r="L237" s="94"/>
      <c r="M237" s="95"/>
      <c r="N237" s="95"/>
      <c r="O237" s="95"/>
      <c r="P237" s="95"/>
      <c r="Q237" s="95"/>
    </row>
    <row r="238" spans="1:17">
      <c r="A238" s="277"/>
      <c r="B238" s="92"/>
      <c r="C238" s="277"/>
      <c r="D238" s="96" t="s">
        <v>945</v>
      </c>
      <c r="E238" s="98">
        <v>83800</v>
      </c>
      <c r="F238" s="98">
        <v>25954</v>
      </c>
      <c r="G238" s="98">
        <v>109754</v>
      </c>
      <c r="H238" s="98">
        <v>10152</v>
      </c>
      <c r="I238" s="98">
        <v>1</v>
      </c>
      <c r="J238" s="98">
        <v>2</v>
      </c>
      <c r="K238" s="98">
        <v>19</v>
      </c>
      <c r="L238" s="98">
        <v>22</v>
      </c>
      <c r="M238" s="99">
        <v>21</v>
      </c>
      <c r="N238" s="99">
        <v>1</v>
      </c>
      <c r="O238" s="99">
        <v>2.9300000667572021</v>
      </c>
      <c r="P238" s="99">
        <v>3.5999999046325684</v>
      </c>
      <c r="Q238" s="99">
        <v>7.5299999713897705</v>
      </c>
    </row>
    <row r="239" spans="1:17">
      <c r="A239" s="277"/>
      <c r="B239" s="92"/>
      <c r="C239" s="278" t="s">
        <v>640</v>
      </c>
      <c r="D239" s="279"/>
      <c r="E239" s="280">
        <v>83800</v>
      </c>
      <c r="F239" s="280">
        <v>25954</v>
      </c>
      <c r="G239" s="280">
        <v>109754</v>
      </c>
      <c r="H239" s="280">
        <v>10152</v>
      </c>
      <c r="I239" s="280">
        <v>1</v>
      </c>
      <c r="J239" s="280">
        <v>2</v>
      </c>
      <c r="K239" s="280">
        <v>19</v>
      </c>
      <c r="L239" s="280">
        <v>22</v>
      </c>
      <c r="M239" s="281">
        <v>21</v>
      </c>
      <c r="N239" s="281">
        <v>1</v>
      </c>
      <c r="O239" s="281">
        <v>2.9300000667572021</v>
      </c>
      <c r="P239" s="281">
        <v>3.5999999046325684</v>
      </c>
      <c r="Q239" s="281">
        <v>7.5299999713897705</v>
      </c>
    </row>
    <row r="240" spans="1:17">
      <c r="A240" s="277"/>
      <c r="B240" s="92"/>
      <c r="C240" s="282"/>
      <c r="D240" s="88"/>
      <c r="E240" s="90"/>
      <c r="F240" s="90"/>
      <c r="G240" s="90"/>
      <c r="H240" s="90"/>
      <c r="I240" s="90"/>
      <c r="J240" s="90"/>
      <c r="K240" s="90"/>
      <c r="L240" s="90"/>
      <c r="M240" s="91"/>
      <c r="N240" s="91"/>
      <c r="O240" s="91"/>
      <c r="P240" s="91"/>
      <c r="Q240" s="91"/>
    </row>
    <row r="241" spans="1:17">
      <c r="A241" s="278" t="s">
        <v>641</v>
      </c>
      <c r="B241" s="279"/>
      <c r="C241" s="278"/>
      <c r="D241" s="279"/>
      <c r="E241" s="280">
        <v>951684</v>
      </c>
      <c r="F241" s="280">
        <v>261350</v>
      </c>
      <c r="G241" s="280">
        <v>1213034</v>
      </c>
      <c r="H241" s="280">
        <v>123559</v>
      </c>
      <c r="I241" s="280">
        <v>4</v>
      </c>
      <c r="J241" s="280">
        <v>17</v>
      </c>
      <c r="K241" s="280">
        <v>350</v>
      </c>
      <c r="L241" s="280">
        <v>371</v>
      </c>
      <c r="M241" s="281">
        <v>367.875</v>
      </c>
      <c r="N241" s="281">
        <v>16.440000176429749</v>
      </c>
      <c r="O241" s="281">
        <v>32.029999762773514</v>
      </c>
      <c r="P241" s="281">
        <v>85.770001649856567</v>
      </c>
      <c r="Q241" s="281">
        <v>134.24000158905983</v>
      </c>
    </row>
    <row r="242" spans="1:17">
      <c r="A242" s="282"/>
      <c r="B242" s="88"/>
      <c r="C242" s="282"/>
      <c r="D242" s="88"/>
      <c r="E242" s="90"/>
      <c r="F242" s="90"/>
      <c r="G242" s="90"/>
      <c r="H242" s="90"/>
      <c r="I242" s="90"/>
      <c r="J242" s="90"/>
      <c r="K242" s="90"/>
      <c r="L242" s="90"/>
      <c r="M242" s="91"/>
      <c r="N242" s="91"/>
      <c r="O242" s="91"/>
      <c r="P242" s="91"/>
      <c r="Q242" s="91"/>
    </row>
    <row r="243" spans="1:17">
      <c r="A243" s="273" t="s">
        <v>642</v>
      </c>
      <c r="B243" s="274"/>
      <c r="C243" s="273"/>
      <c r="D243" s="274"/>
      <c r="E243" s="94"/>
      <c r="F243" s="94"/>
      <c r="G243" s="94"/>
      <c r="H243" s="94"/>
      <c r="I243" s="94"/>
      <c r="J243" s="94"/>
      <c r="K243" s="94"/>
      <c r="L243" s="94"/>
      <c r="M243" s="95"/>
      <c r="N243" s="95"/>
      <c r="O243" s="95"/>
      <c r="P243" s="95"/>
      <c r="Q243" s="95"/>
    </row>
    <row r="244" spans="1:17">
      <c r="A244" s="277"/>
      <c r="B244" s="92" t="s">
        <v>646</v>
      </c>
      <c r="C244" s="273" t="s">
        <v>205</v>
      </c>
      <c r="D244" s="274"/>
      <c r="E244" s="94"/>
      <c r="F244" s="94"/>
      <c r="G244" s="94"/>
      <c r="H244" s="94"/>
      <c r="I244" s="94"/>
      <c r="J244" s="94"/>
      <c r="K244" s="94"/>
      <c r="L244" s="94"/>
      <c r="M244" s="95"/>
      <c r="N244" s="95"/>
      <c r="O244" s="95"/>
      <c r="P244" s="95"/>
      <c r="Q244" s="95"/>
    </row>
    <row r="245" spans="1:17">
      <c r="A245" s="277"/>
      <c r="B245" s="92"/>
      <c r="C245" s="277"/>
      <c r="D245" s="96" t="s">
        <v>949</v>
      </c>
      <c r="E245" s="98">
        <v>141759</v>
      </c>
      <c r="F245" s="98">
        <v>34459</v>
      </c>
      <c r="G245" s="98">
        <v>176218</v>
      </c>
      <c r="H245" s="98">
        <v>22765</v>
      </c>
      <c r="I245" s="98"/>
      <c r="J245" s="98">
        <v>1</v>
      </c>
      <c r="K245" s="98">
        <v>48</v>
      </c>
      <c r="L245" s="98">
        <v>49</v>
      </c>
      <c r="M245" s="99">
        <v>48.375</v>
      </c>
      <c r="N245" s="99">
        <v>1</v>
      </c>
      <c r="O245" s="99">
        <v>2.0399999618530273</v>
      </c>
      <c r="P245" s="99">
        <v>13.880000114440918</v>
      </c>
      <c r="Q245" s="99">
        <v>16.920000076293945</v>
      </c>
    </row>
    <row r="246" spans="1:17">
      <c r="A246" s="277"/>
      <c r="B246" s="92"/>
      <c r="C246" s="278" t="s">
        <v>648</v>
      </c>
      <c r="D246" s="279"/>
      <c r="E246" s="280">
        <v>141759</v>
      </c>
      <c r="F246" s="280">
        <v>34459</v>
      </c>
      <c r="G246" s="280">
        <v>176218</v>
      </c>
      <c r="H246" s="280">
        <v>22765</v>
      </c>
      <c r="I246" s="280"/>
      <c r="J246" s="280">
        <v>1</v>
      </c>
      <c r="K246" s="280">
        <v>48</v>
      </c>
      <c r="L246" s="280">
        <v>49</v>
      </c>
      <c r="M246" s="281">
        <v>48.375</v>
      </c>
      <c r="N246" s="281">
        <v>1</v>
      </c>
      <c r="O246" s="281">
        <v>2.0399999618530273</v>
      </c>
      <c r="P246" s="281">
        <v>13.880000114440918</v>
      </c>
      <c r="Q246" s="281">
        <v>16.920000076293945</v>
      </c>
    </row>
    <row r="247" spans="1:17">
      <c r="A247" s="277"/>
      <c r="B247" s="92"/>
      <c r="C247" s="282"/>
      <c r="D247" s="88"/>
      <c r="E247" s="90"/>
      <c r="F247" s="90"/>
      <c r="G247" s="90"/>
      <c r="H247" s="90"/>
      <c r="I247" s="90"/>
      <c r="J247" s="90"/>
      <c r="K247" s="90"/>
      <c r="L247" s="90"/>
      <c r="M247" s="91"/>
      <c r="N247" s="91"/>
      <c r="O247" s="91"/>
      <c r="P247" s="91"/>
      <c r="Q247" s="91"/>
    </row>
    <row r="248" spans="1:17">
      <c r="A248" s="277"/>
      <c r="B248" s="92" t="s">
        <v>650</v>
      </c>
      <c r="C248" s="273" t="s">
        <v>221</v>
      </c>
      <c r="D248" s="274"/>
      <c r="E248" s="94"/>
      <c r="F248" s="94"/>
      <c r="G248" s="94"/>
      <c r="H248" s="94"/>
      <c r="I248" s="94"/>
      <c r="J248" s="94"/>
      <c r="K248" s="94"/>
      <c r="L248" s="94"/>
      <c r="M248" s="95"/>
      <c r="N248" s="95"/>
      <c r="O248" s="95"/>
      <c r="P248" s="95"/>
      <c r="Q248" s="95"/>
    </row>
    <row r="249" spans="1:17">
      <c r="A249" s="277"/>
      <c r="B249" s="92"/>
      <c r="C249" s="277"/>
      <c r="D249" s="96" t="s">
        <v>951</v>
      </c>
      <c r="E249" s="98">
        <v>0</v>
      </c>
      <c r="F249" s="98">
        <v>98622</v>
      </c>
      <c r="G249" s="98">
        <v>98622</v>
      </c>
      <c r="H249" s="98">
        <v>15276</v>
      </c>
      <c r="I249" s="98">
        <v>1</v>
      </c>
      <c r="J249" s="98">
        <v>0</v>
      </c>
      <c r="K249" s="98">
        <v>38</v>
      </c>
      <c r="L249" s="98">
        <v>39</v>
      </c>
      <c r="M249" s="99">
        <v>38.875</v>
      </c>
      <c r="N249" s="99">
        <v>2.5</v>
      </c>
      <c r="O249" s="99">
        <v>4.25</v>
      </c>
      <c r="P249" s="99">
        <v>3.9800000190734863</v>
      </c>
      <c r="Q249" s="99">
        <v>10.730000019073486</v>
      </c>
    </row>
    <row r="250" spans="1:17">
      <c r="A250" s="277"/>
      <c r="B250" s="92"/>
      <c r="C250" s="278" t="s">
        <v>652</v>
      </c>
      <c r="D250" s="279"/>
      <c r="E250" s="280">
        <v>0</v>
      </c>
      <c r="F250" s="280">
        <v>98622</v>
      </c>
      <c r="G250" s="280">
        <v>98622</v>
      </c>
      <c r="H250" s="280">
        <v>15276</v>
      </c>
      <c r="I250" s="280">
        <v>1</v>
      </c>
      <c r="J250" s="280">
        <v>0</v>
      </c>
      <c r="K250" s="280">
        <v>38</v>
      </c>
      <c r="L250" s="280">
        <v>39</v>
      </c>
      <c r="M250" s="281">
        <v>38.875</v>
      </c>
      <c r="N250" s="281">
        <v>2.5</v>
      </c>
      <c r="O250" s="281">
        <v>4.25</v>
      </c>
      <c r="P250" s="281">
        <v>3.9800000190734863</v>
      </c>
      <c r="Q250" s="281">
        <v>10.730000019073486</v>
      </c>
    </row>
    <row r="251" spans="1:17">
      <c r="A251" s="277"/>
      <c r="B251" s="92"/>
      <c r="C251" s="282"/>
      <c r="D251" s="88"/>
      <c r="E251" s="90"/>
      <c r="F251" s="90"/>
      <c r="G251" s="90"/>
      <c r="H251" s="90"/>
      <c r="I251" s="90"/>
      <c r="J251" s="90"/>
      <c r="K251" s="90"/>
      <c r="L251" s="90"/>
      <c r="M251" s="91"/>
      <c r="N251" s="91"/>
      <c r="O251" s="91"/>
      <c r="P251" s="91"/>
      <c r="Q251" s="91"/>
    </row>
    <row r="252" spans="1:17">
      <c r="A252" s="277"/>
      <c r="B252" s="92" t="s">
        <v>1147</v>
      </c>
      <c r="C252" s="273" t="s">
        <v>1161</v>
      </c>
      <c r="D252" s="274"/>
      <c r="E252" s="94"/>
      <c r="F252" s="94"/>
      <c r="G252" s="94"/>
      <c r="H252" s="94"/>
      <c r="I252" s="94"/>
      <c r="J252" s="94"/>
      <c r="K252" s="94"/>
      <c r="L252" s="94"/>
      <c r="M252" s="95"/>
      <c r="N252" s="95"/>
      <c r="O252" s="95"/>
      <c r="P252" s="95"/>
      <c r="Q252" s="95"/>
    </row>
    <row r="253" spans="1:17">
      <c r="A253" s="277"/>
      <c r="B253" s="92"/>
      <c r="C253" s="277"/>
      <c r="D253" s="96" t="s">
        <v>950</v>
      </c>
      <c r="E253" s="98">
        <v>178061</v>
      </c>
      <c r="F253" s="98">
        <v>48245</v>
      </c>
      <c r="G253" s="98">
        <v>226306</v>
      </c>
      <c r="H253" s="98">
        <v>23307</v>
      </c>
      <c r="I253" s="98"/>
      <c r="J253" s="98">
        <v>2</v>
      </c>
      <c r="K253" s="98">
        <v>78</v>
      </c>
      <c r="L253" s="98">
        <v>80</v>
      </c>
      <c r="M253" s="99">
        <v>82.125</v>
      </c>
      <c r="N253" s="99">
        <v>3.5</v>
      </c>
      <c r="O253" s="99">
        <v>4.3000001907348633</v>
      </c>
      <c r="P253" s="99">
        <v>21.420000076293945</v>
      </c>
      <c r="Q253" s="99">
        <v>29.220000267028809</v>
      </c>
    </row>
    <row r="254" spans="1:17">
      <c r="A254" s="277"/>
      <c r="B254" s="92"/>
      <c r="C254" s="278" t="s">
        <v>1219</v>
      </c>
      <c r="D254" s="279"/>
      <c r="E254" s="280">
        <v>178061</v>
      </c>
      <c r="F254" s="280">
        <v>48245</v>
      </c>
      <c r="G254" s="280">
        <v>226306</v>
      </c>
      <c r="H254" s="280">
        <v>23307</v>
      </c>
      <c r="I254" s="280"/>
      <c r="J254" s="280">
        <v>2</v>
      </c>
      <c r="K254" s="280">
        <v>78</v>
      </c>
      <c r="L254" s="280">
        <v>80</v>
      </c>
      <c r="M254" s="281">
        <v>82.125</v>
      </c>
      <c r="N254" s="281">
        <v>3.5</v>
      </c>
      <c r="O254" s="281">
        <v>4.3000001907348633</v>
      </c>
      <c r="P254" s="281">
        <v>21.420000076293945</v>
      </c>
      <c r="Q254" s="281">
        <v>29.220000267028809</v>
      </c>
    </row>
    <row r="255" spans="1:17">
      <c r="A255" s="277"/>
      <c r="B255" s="92"/>
      <c r="C255" s="282"/>
      <c r="D255" s="88"/>
      <c r="E255" s="90"/>
      <c r="F255" s="90"/>
      <c r="G255" s="90"/>
      <c r="H255" s="90"/>
      <c r="I255" s="90"/>
      <c r="J255" s="90"/>
      <c r="K255" s="90"/>
      <c r="L255" s="90"/>
      <c r="M255" s="91"/>
      <c r="N255" s="91"/>
      <c r="O255" s="91"/>
      <c r="P255" s="91"/>
      <c r="Q255" s="91"/>
    </row>
    <row r="256" spans="1:17">
      <c r="A256" s="277"/>
      <c r="B256" s="92" t="s">
        <v>1148</v>
      </c>
      <c r="C256" s="273" t="s">
        <v>1158</v>
      </c>
      <c r="D256" s="274"/>
      <c r="E256" s="94"/>
      <c r="F256" s="94"/>
      <c r="G256" s="94"/>
      <c r="H256" s="94"/>
      <c r="I256" s="94"/>
      <c r="J256" s="94"/>
      <c r="K256" s="94"/>
      <c r="L256" s="94"/>
      <c r="M256" s="95"/>
      <c r="N256" s="95"/>
      <c r="O256" s="95"/>
      <c r="P256" s="95"/>
      <c r="Q256" s="95"/>
    </row>
    <row r="257" spans="1:17">
      <c r="A257" s="277"/>
      <c r="B257" s="92"/>
      <c r="C257" s="277"/>
      <c r="D257" s="96" t="s">
        <v>946</v>
      </c>
      <c r="E257" s="98">
        <v>506110</v>
      </c>
      <c r="F257" s="98">
        <v>124124</v>
      </c>
      <c r="G257" s="98">
        <v>630234</v>
      </c>
      <c r="H257" s="98">
        <v>81496</v>
      </c>
      <c r="I257" s="98"/>
      <c r="J257" s="98">
        <v>3</v>
      </c>
      <c r="K257" s="98">
        <v>170</v>
      </c>
      <c r="L257" s="98">
        <v>173</v>
      </c>
      <c r="M257" s="99">
        <v>178.625</v>
      </c>
      <c r="N257" s="99">
        <v>15.939999580383301</v>
      </c>
      <c r="O257" s="99">
        <v>7</v>
      </c>
      <c r="P257" s="99">
        <v>44.319999694824219</v>
      </c>
      <c r="Q257" s="99">
        <v>67.25999927520752</v>
      </c>
    </row>
    <row r="258" spans="1:17">
      <c r="A258" s="277"/>
      <c r="B258" s="92"/>
      <c r="C258" s="277"/>
      <c r="D258" s="92" t="s">
        <v>947</v>
      </c>
      <c r="E258" s="94">
        <v>137623</v>
      </c>
      <c r="F258" s="94">
        <v>31618</v>
      </c>
      <c r="G258" s="94">
        <v>169241</v>
      </c>
      <c r="H258" s="94">
        <v>25586</v>
      </c>
      <c r="I258" s="94">
        <v>1</v>
      </c>
      <c r="J258" s="94">
        <v>1</v>
      </c>
      <c r="K258" s="94">
        <v>36</v>
      </c>
      <c r="L258" s="94">
        <v>38</v>
      </c>
      <c r="M258" s="95">
        <v>37.375</v>
      </c>
      <c r="N258" s="95">
        <v>6.4600000381469727</v>
      </c>
      <c r="O258" s="95">
        <v>5.7199997901916504</v>
      </c>
      <c r="P258" s="95">
        <v>2.5299999713897705</v>
      </c>
      <c r="Q258" s="95">
        <v>14.709999799728394</v>
      </c>
    </row>
    <row r="259" spans="1:17">
      <c r="A259" s="277"/>
      <c r="B259" s="92"/>
      <c r="C259" s="277"/>
      <c r="D259" s="96" t="s">
        <v>948</v>
      </c>
      <c r="E259" s="98">
        <v>112379</v>
      </c>
      <c r="F259" s="98">
        <v>24508</v>
      </c>
      <c r="G259" s="98">
        <v>136887</v>
      </c>
      <c r="H259" s="98">
        <v>14005</v>
      </c>
      <c r="I259" s="98">
        <v>1</v>
      </c>
      <c r="J259" s="98">
        <v>4</v>
      </c>
      <c r="K259" s="98">
        <v>24</v>
      </c>
      <c r="L259" s="98">
        <v>29</v>
      </c>
      <c r="M259" s="99">
        <v>26.875</v>
      </c>
      <c r="N259" s="99">
        <v>2.7999999523162842</v>
      </c>
      <c r="O259" s="99">
        <v>2.0299999713897705</v>
      </c>
      <c r="P259" s="99">
        <v>6.6599998474121094</v>
      </c>
      <c r="Q259" s="99">
        <v>11.489999771118164</v>
      </c>
    </row>
    <row r="260" spans="1:17">
      <c r="A260" s="277"/>
      <c r="B260" s="92"/>
      <c r="C260" s="278" t="s">
        <v>1220</v>
      </c>
      <c r="D260" s="279"/>
      <c r="E260" s="280">
        <v>756112</v>
      </c>
      <c r="F260" s="280">
        <v>180250</v>
      </c>
      <c r="G260" s="280">
        <v>936362</v>
      </c>
      <c r="H260" s="280">
        <v>121087</v>
      </c>
      <c r="I260" s="280">
        <v>2</v>
      </c>
      <c r="J260" s="280">
        <v>8</v>
      </c>
      <c r="K260" s="280">
        <v>230</v>
      </c>
      <c r="L260" s="280">
        <v>240</v>
      </c>
      <c r="M260" s="281">
        <v>242.875</v>
      </c>
      <c r="N260" s="281">
        <v>25.199999570846558</v>
      </c>
      <c r="O260" s="281">
        <v>14.749999761581421</v>
      </c>
      <c r="P260" s="281">
        <v>53.509999513626099</v>
      </c>
      <c r="Q260" s="281">
        <v>93.459998846054077</v>
      </c>
    </row>
    <row r="261" spans="1:17">
      <c r="A261" s="277"/>
      <c r="B261" s="92"/>
      <c r="C261" s="282"/>
      <c r="D261" s="88"/>
      <c r="E261" s="90"/>
      <c r="F261" s="90"/>
      <c r="G261" s="90"/>
      <c r="H261" s="90"/>
      <c r="I261" s="90"/>
      <c r="J261" s="90"/>
      <c r="K261" s="90"/>
      <c r="L261" s="90"/>
      <c r="M261" s="91"/>
      <c r="N261" s="91"/>
      <c r="O261" s="91"/>
      <c r="P261" s="91"/>
      <c r="Q261" s="91"/>
    </row>
    <row r="262" spans="1:17">
      <c r="A262" s="278" t="s">
        <v>653</v>
      </c>
      <c r="B262" s="279"/>
      <c r="C262" s="278"/>
      <c r="D262" s="279"/>
      <c r="E262" s="280">
        <v>1075932</v>
      </c>
      <c r="F262" s="280">
        <v>361576</v>
      </c>
      <c r="G262" s="280">
        <v>1437508</v>
      </c>
      <c r="H262" s="280">
        <v>182435</v>
      </c>
      <c r="I262" s="280">
        <v>3</v>
      </c>
      <c r="J262" s="280">
        <v>11</v>
      </c>
      <c r="K262" s="280">
        <v>394</v>
      </c>
      <c r="L262" s="280">
        <v>408</v>
      </c>
      <c r="M262" s="281">
        <v>412.25</v>
      </c>
      <c r="N262" s="281">
        <v>32.199999570846558</v>
      </c>
      <c r="O262" s="281">
        <v>25.339999914169312</v>
      </c>
      <c r="P262" s="281">
        <v>92.789999723434448</v>
      </c>
      <c r="Q262" s="281">
        <v>150.32999920845032</v>
      </c>
    </row>
    <row r="263" spans="1:17">
      <c r="A263" s="282"/>
      <c r="B263" s="88"/>
      <c r="C263" s="282"/>
      <c r="D263" s="88"/>
      <c r="E263" s="90"/>
      <c r="F263" s="90"/>
      <c r="G263" s="90"/>
      <c r="H263" s="90"/>
      <c r="I263" s="90"/>
      <c r="J263" s="90"/>
      <c r="K263" s="90"/>
      <c r="L263" s="90"/>
      <c r="M263" s="91"/>
      <c r="N263" s="91"/>
      <c r="O263" s="91"/>
      <c r="P263" s="91"/>
      <c r="Q263" s="91"/>
    </row>
    <row r="264" spans="1:17">
      <c r="A264" s="273" t="s">
        <v>654</v>
      </c>
      <c r="B264" s="274"/>
      <c r="C264" s="273"/>
      <c r="D264" s="274"/>
      <c r="E264" s="94"/>
      <c r="F264" s="94"/>
      <c r="G264" s="94"/>
      <c r="H264" s="94"/>
      <c r="I264" s="94"/>
      <c r="J264" s="94"/>
      <c r="K264" s="94"/>
      <c r="L264" s="94"/>
      <c r="M264" s="95"/>
      <c r="N264" s="95"/>
      <c r="O264" s="95"/>
      <c r="P264" s="95"/>
      <c r="Q264" s="95"/>
    </row>
    <row r="265" spans="1:17">
      <c r="A265" s="277"/>
      <c r="B265" s="92" t="s">
        <v>655</v>
      </c>
      <c r="C265" s="273" t="s">
        <v>1052</v>
      </c>
      <c r="D265" s="274"/>
      <c r="E265" s="94"/>
      <c r="F265" s="94"/>
      <c r="G265" s="94"/>
      <c r="H265" s="94"/>
      <c r="I265" s="94"/>
      <c r="J265" s="94"/>
      <c r="K265" s="94"/>
      <c r="L265" s="94"/>
      <c r="M265" s="95"/>
      <c r="N265" s="95"/>
      <c r="O265" s="95"/>
      <c r="P265" s="95"/>
      <c r="Q265" s="95"/>
    </row>
    <row r="266" spans="1:17">
      <c r="A266" s="277"/>
      <c r="B266" s="92"/>
      <c r="C266" s="277"/>
      <c r="D266" s="96" t="s">
        <v>952</v>
      </c>
      <c r="E266" s="98">
        <v>205875</v>
      </c>
      <c r="F266" s="98">
        <v>44717</v>
      </c>
      <c r="G266" s="98">
        <v>250592</v>
      </c>
      <c r="H266" s="98">
        <v>44276</v>
      </c>
      <c r="I266" s="98"/>
      <c r="J266" s="98">
        <v>4</v>
      </c>
      <c r="K266" s="98">
        <v>79</v>
      </c>
      <c r="L266" s="98">
        <v>83</v>
      </c>
      <c r="M266" s="99">
        <v>81.375</v>
      </c>
      <c r="N266" s="99">
        <v>10.449999809265137</v>
      </c>
      <c r="O266" s="99">
        <v>8.9499998092651367</v>
      </c>
      <c r="P266" s="99">
        <v>9.9799995422363281</v>
      </c>
      <c r="Q266" s="99">
        <v>29.379999160766602</v>
      </c>
    </row>
    <row r="267" spans="1:17">
      <c r="A267" s="277"/>
      <c r="B267" s="92"/>
      <c r="C267" s="277"/>
      <c r="D267" s="92" t="s">
        <v>953</v>
      </c>
      <c r="E267" s="94">
        <v>197340</v>
      </c>
      <c r="F267" s="94">
        <v>43954</v>
      </c>
      <c r="G267" s="94">
        <v>241294</v>
      </c>
      <c r="H267" s="94">
        <v>37321</v>
      </c>
      <c r="I267" s="94">
        <v>1</v>
      </c>
      <c r="J267" s="94">
        <v>4</v>
      </c>
      <c r="K267" s="94">
        <v>72</v>
      </c>
      <c r="L267" s="94">
        <v>77</v>
      </c>
      <c r="M267" s="95">
        <v>76.5</v>
      </c>
      <c r="N267" s="95">
        <v>12.800000190734863</v>
      </c>
      <c r="O267" s="95">
        <v>4.75</v>
      </c>
      <c r="P267" s="95">
        <v>9.9099998474121094</v>
      </c>
      <c r="Q267" s="95">
        <v>27.460000038146973</v>
      </c>
    </row>
    <row r="268" spans="1:17">
      <c r="A268" s="277"/>
      <c r="B268" s="92"/>
      <c r="C268" s="277"/>
      <c r="D268" s="96" t="s">
        <v>954</v>
      </c>
      <c r="E268" s="98">
        <v>200888</v>
      </c>
      <c r="F268" s="98">
        <v>44994</v>
      </c>
      <c r="G268" s="98">
        <v>245882</v>
      </c>
      <c r="H268" s="98">
        <v>45378</v>
      </c>
      <c r="I268" s="98"/>
      <c r="J268" s="98">
        <v>0</v>
      </c>
      <c r="K268" s="98">
        <v>87</v>
      </c>
      <c r="L268" s="98">
        <v>87</v>
      </c>
      <c r="M268" s="99">
        <v>88.375</v>
      </c>
      <c r="N268" s="99">
        <v>8.2299995422363281</v>
      </c>
      <c r="O268" s="99">
        <v>3.9100000858306885</v>
      </c>
      <c r="P268" s="99">
        <v>12.010000228881836</v>
      </c>
      <c r="Q268" s="99">
        <v>24.149999856948853</v>
      </c>
    </row>
    <row r="269" spans="1:17">
      <c r="A269" s="277"/>
      <c r="B269" s="92"/>
      <c r="C269" s="277"/>
      <c r="D269" s="92" t="s">
        <v>1221</v>
      </c>
      <c r="E269" s="94"/>
      <c r="F269" s="94"/>
      <c r="G269" s="94"/>
      <c r="H269" s="94"/>
      <c r="I269" s="94">
        <v>1</v>
      </c>
      <c r="J269" s="94">
        <v>3</v>
      </c>
      <c r="K269" s="94">
        <v>131</v>
      </c>
      <c r="L269" s="94">
        <v>135</v>
      </c>
      <c r="M269" s="95">
        <v>134.375</v>
      </c>
      <c r="N269" s="95">
        <v>19.799999237060547</v>
      </c>
      <c r="O269" s="95">
        <v>5.630000114440918</v>
      </c>
      <c r="P269" s="95">
        <v>18.280000686645508</v>
      </c>
      <c r="Q269" s="95">
        <v>43.710000038146973</v>
      </c>
    </row>
    <row r="270" spans="1:17">
      <c r="A270" s="277"/>
      <c r="B270" s="92"/>
      <c r="C270" s="277"/>
      <c r="D270" s="96" t="s">
        <v>955</v>
      </c>
      <c r="E270" s="98">
        <v>222068</v>
      </c>
      <c r="F270" s="98">
        <v>49711</v>
      </c>
      <c r="G270" s="98">
        <v>271779</v>
      </c>
      <c r="H270" s="98">
        <v>43516</v>
      </c>
      <c r="I270" s="98">
        <v>1</v>
      </c>
      <c r="J270" s="98">
        <v>4</v>
      </c>
      <c r="K270" s="98">
        <v>85</v>
      </c>
      <c r="L270" s="98">
        <v>90</v>
      </c>
      <c r="M270" s="99">
        <v>89.875</v>
      </c>
      <c r="N270" s="99">
        <v>11.949999809265137</v>
      </c>
      <c r="O270" s="99">
        <v>2</v>
      </c>
      <c r="P270" s="99">
        <v>12.430000305175781</v>
      </c>
      <c r="Q270" s="99">
        <v>26.380000114440918</v>
      </c>
    </row>
    <row r="271" spans="1:17">
      <c r="A271" s="277"/>
      <c r="B271" s="92"/>
      <c r="C271" s="277"/>
      <c r="D271" s="92" t="s">
        <v>1131</v>
      </c>
      <c r="E271" s="94">
        <v>328635</v>
      </c>
      <c r="F271" s="94">
        <v>81996</v>
      </c>
      <c r="G271" s="94">
        <v>410631</v>
      </c>
      <c r="H271" s="94">
        <v>70434</v>
      </c>
      <c r="I271" s="94">
        <v>1</v>
      </c>
      <c r="J271" s="94">
        <v>6</v>
      </c>
      <c r="K271" s="94">
        <v>132</v>
      </c>
      <c r="L271" s="94">
        <v>139</v>
      </c>
      <c r="M271" s="95">
        <v>139</v>
      </c>
      <c r="N271" s="95">
        <v>15.100000381469727</v>
      </c>
      <c r="O271" s="95">
        <v>4.5999999046325684</v>
      </c>
      <c r="P271" s="95">
        <v>20.379999160766602</v>
      </c>
      <c r="Q271" s="95">
        <v>40.079999446868896</v>
      </c>
    </row>
    <row r="272" spans="1:17">
      <c r="A272" s="277"/>
      <c r="B272" s="92"/>
      <c r="C272" s="277"/>
      <c r="D272" s="96" t="s">
        <v>956</v>
      </c>
      <c r="E272" s="98">
        <v>278561</v>
      </c>
      <c r="F272" s="98">
        <v>104924</v>
      </c>
      <c r="G272" s="98">
        <v>383485</v>
      </c>
      <c r="H272" s="98">
        <v>84549</v>
      </c>
      <c r="I272" s="98"/>
      <c r="J272" s="98">
        <v>7</v>
      </c>
      <c r="K272" s="98">
        <v>123</v>
      </c>
      <c r="L272" s="98">
        <v>130</v>
      </c>
      <c r="M272" s="99">
        <v>129.5</v>
      </c>
      <c r="N272" s="99">
        <v>9.119999885559082</v>
      </c>
      <c r="O272" s="99">
        <v>9.0900001525878906</v>
      </c>
      <c r="P272" s="99">
        <v>14.420000076293945</v>
      </c>
      <c r="Q272" s="99">
        <v>32.630000114440918</v>
      </c>
    </row>
    <row r="273" spans="1:17">
      <c r="A273" s="277"/>
      <c r="B273" s="92"/>
      <c r="C273" s="277"/>
      <c r="D273" s="92" t="s">
        <v>957</v>
      </c>
      <c r="E273" s="94">
        <v>12326</v>
      </c>
      <c r="F273" s="94">
        <v>2928</v>
      </c>
      <c r="G273" s="94">
        <v>15254</v>
      </c>
      <c r="H273" s="94">
        <v>1905</v>
      </c>
      <c r="I273" s="94"/>
      <c r="J273" s="94">
        <v>3</v>
      </c>
      <c r="K273" s="94">
        <v>1</v>
      </c>
      <c r="L273" s="94">
        <v>4</v>
      </c>
      <c r="M273" s="95">
        <v>3</v>
      </c>
      <c r="N273" s="95">
        <v>0</v>
      </c>
      <c r="O273" s="95">
        <v>0.10000000149011612</v>
      </c>
      <c r="P273" s="95">
        <v>2.2799999713897705</v>
      </c>
      <c r="Q273" s="95">
        <v>2.3799999728798866</v>
      </c>
    </row>
    <row r="274" spans="1:17">
      <c r="A274" s="277"/>
      <c r="B274" s="92"/>
      <c r="C274" s="277"/>
      <c r="D274" s="96" t="s">
        <v>958</v>
      </c>
      <c r="E274" s="98">
        <v>257714</v>
      </c>
      <c r="F274" s="98">
        <v>67418</v>
      </c>
      <c r="G274" s="98">
        <v>325132</v>
      </c>
      <c r="H274" s="98">
        <v>42993</v>
      </c>
      <c r="I274" s="98">
        <v>1</v>
      </c>
      <c r="J274" s="98">
        <v>10</v>
      </c>
      <c r="K274" s="98">
        <v>90</v>
      </c>
      <c r="L274" s="98">
        <v>101</v>
      </c>
      <c r="M274" s="99">
        <v>99.5</v>
      </c>
      <c r="N274" s="99">
        <v>14.020000457763672</v>
      </c>
      <c r="O274" s="99">
        <v>2.630000114440918</v>
      </c>
      <c r="P274" s="99">
        <v>12.960000038146973</v>
      </c>
      <c r="Q274" s="99">
        <v>29.610000610351563</v>
      </c>
    </row>
    <row r="275" spans="1:17">
      <c r="A275" s="277"/>
      <c r="B275" s="92"/>
      <c r="C275" s="278" t="s">
        <v>1132</v>
      </c>
      <c r="D275" s="279"/>
      <c r="E275" s="280">
        <v>1703407</v>
      </c>
      <c r="F275" s="280">
        <v>440642</v>
      </c>
      <c r="G275" s="280">
        <v>2144049</v>
      </c>
      <c r="H275" s="280">
        <v>370372</v>
      </c>
      <c r="I275" s="280">
        <v>5</v>
      </c>
      <c r="J275" s="280">
        <v>41</v>
      </c>
      <c r="K275" s="280">
        <v>800</v>
      </c>
      <c r="L275" s="280">
        <v>846</v>
      </c>
      <c r="M275" s="281">
        <v>841.5</v>
      </c>
      <c r="N275" s="281">
        <v>101.46999931335449</v>
      </c>
      <c r="O275" s="281">
        <v>41.660000182688236</v>
      </c>
      <c r="P275" s="281">
        <v>112.64999985694885</v>
      </c>
      <c r="Q275" s="281">
        <v>255.77999935299158</v>
      </c>
    </row>
    <row r="276" spans="1:17">
      <c r="A276" s="277"/>
      <c r="B276" s="92"/>
      <c r="C276" s="282"/>
      <c r="D276" s="88"/>
      <c r="E276" s="90"/>
      <c r="F276" s="90"/>
      <c r="G276" s="90"/>
      <c r="H276" s="90"/>
      <c r="I276" s="90"/>
      <c r="J276" s="90"/>
      <c r="K276" s="90"/>
      <c r="L276" s="90"/>
      <c r="M276" s="91"/>
      <c r="N276" s="91"/>
      <c r="O276" s="91"/>
      <c r="P276" s="91"/>
      <c r="Q276" s="91"/>
    </row>
    <row r="277" spans="1:17">
      <c r="A277" s="277"/>
      <c r="B277" s="92" t="s">
        <v>665</v>
      </c>
      <c r="C277" s="273" t="s">
        <v>195</v>
      </c>
      <c r="D277" s="274"/>
      <c r="E277" s="94"/>
      <c r="F277" s="94"/>
      <c r="G277" s="94"/>
      <c r="H277" s="94"/>
      <c r="I277" s="94"/>
      <c r="J277" s="94"/>
      <c r="K277" s="94"/>
      <c r="L277" s="94"/>
      <c r="M277" s="95"/>
      <c r="N277" s="95"/>
      <c r="O277" s="95"/>
      <c r="P277" s="95"/>
      <c r="Q277" s="95"/>
    </row>
    <row r="278" spans="1:17">
      <c r="A278" s="277"/>
      <c r="B278" s="92"/>
      <c r="C278" s="277"/>
      <c r="D278" s="96" t="s">
        <v>959</v>
      </c>
      <c r="E278" s="98">
        <v>416410</v>
      </c>
      <c r="F278" s="98">
        <v>89912</v>
      </c>
      <c r="G278" s="98">
        <v>506322</v>
      </c>
      <c r="H278" s="98">
        <v>47350</v>
      </c>
      <c r="I278" s="98">
        <v>2</v>
      </c>
      <c r="J278" s="98">
        <v>9</v>
      </c>
      <c r="K278" s="98">
        <v>135</v>
      </c>
      <c r="L278" s="98">
        <v>146</v>
      </c>
      <c r="M278" s="99">
        <v>141.5</v>
      </c>
      <c r="N278" s="99">
        <v>10.350000381469727</v>
      </c>
      <c r="O278" s="99">
        <v>9.0200004577636719</v>
      </c>
      <c r="P278" s="99">
        <v>24.260000228881836</v>
      </c>
      <c r="Q278" s="99">
        <v>43.630001068115234</v>
      </c>
    </row>
    <row r="279" spans="1:17">
      <c r="A279" s="277"/>
      <c r="B279" s="92"/>
      <c r="C279" s="277"/>
      <c r="D279" s="92" t="s">
        <v>960</v>
      </c>
      <c r="E279" s="94"/>
      <c r="F279" s="94"/>
      <c r="G279" s="94"/>
      <c r="H279" s="94"/>
      <c r="I279" s="94"/>
      <c r="J279" s="94">
        <v>3</v>
      </c>
      <c r="K279" s="94">
        <v>17</v>
      </c>
      <c r="L279" s="94">
        <v>20</v>
      </c>
      <c r="M279" s="95">
        <v>19.125</v>
      </c>
      <c r="N279" s="95">
        <v>1</v>
      </c>
      <c r="O279" s="95">
        <v>1.8999999761581421</v>
      </c>
      <c r="P279" s="95">
        <v>2.5</v>
      </c>
      <c r="Q279" s="95">
        <v>5.3999999761581421</v>
      </c>
    </row>
    <row r="280" spans="1:17">
      <c r="A280" s="277"/>
      <c r="B280" s="92"/>
      <c r="C280" s="278" t="s">
        <v>669</v>
      </c>
      <c r="D280" s="279"/>
      <c r="E280" s="280">
        <v>416410</v>
      </c>
      <c r="F280" s="280">
        <v>89912</v>
      </c>
      <c r="G280" s="280">
        <v>506322</v>
      </c>
      <c r="H280" s="280">
        <v>47350</v>
      </c>
      <c r="I280" s="280">
        <v>2</v>
      </c>
      <c r="J280" s="280">
        <v>12</v>
      </c>
      <c r="K280" s="280">
        <v>152</v>
      </c>
      <c r="L280" s="280">
        <v>166</v>
      </c>
      <c r="M280" s="281">
        <v>160.625</v>
      </c>
      <c r="N280" s="281">
        <v>11.350000381469727</v>
      </c>
      <c r="O280" s="281">
        <v>10.920000433921814</v>
      </c>
      <c r="P280" s="281">
        <v>26.760000228881836</v>
      </c>
      <c r="Q280" s="281">
        <v>49.030001044273376</v>
      </c>
    </row>
    <row r="281" spans="1:17">
      <c r="A281" s="277"/>
      <c r="B281" s="92"/>
      <c r="C281" s="282"/>
      <c r="D281" s="88"/>
      <c r="E281" s="90"/>
      <c r="F281" s="90"/>
      <c r="G281" s="90"/>
      <c r="H281" s="90"/>
      <c r="I281" s="90"/>
      <c r="J281" s="90"/>
      <c r="K281" s="90"/>
      <c r="L281" s="90"/>
      <c r="M281" s="91"/>
      <c r="N281" s="91"/>
      <c r="O281" s="91"/>
      <c r="P281" s="91"/>
      <c r="Q281" s="91"/>
    </row>
    <row r="282" spans="1:17">
      <c r="A282" s="277"/>
      <c r="B282" s="92" t="s">
        <v>670</v>
      </c>
      <c r="C282" s="273" t="s">
        <v>199</v>
      </c>
      <c r="D282" s="274"/>
      <c r="E282" s="94"/>
      <c r="F282" s="94"/>
      <c r="G282" s="94"/>
      <c r="H282" s="94"/>
      <c r="I282" s="94"/>
      <c r="J282" s="94"/>
      <c r="K282" s="94"/>
      <c r="L282" s="94"/>
      <c r="M282" s="95"/>
      <c r="N282" s="95"/>
      <c r="O282" s="95"/>
      <c r="P282" s="95"/>
      <c r="Q282" s="95"/>
    </row>
    <row r="283" spans="1:17">
      <c r="A283" s="277"/>
      <c r="B283" s="92"/>
      <c r="C283" s="277"/>
      <c r="D283" s="96" t="s">
        <v>961</v>
      </c>
      <c r="E283" s="98">
        <v>295245</v>
      </c>
      <c r="F283" s="98">
        <v>101951</v>
      </c>
      <c r="G283" s="98">
        <v>397196</v>
      </c>
      <c r="H283" s="98">
        <v>46950</v>
      </c>
      <c r="I283" s="98">
        <v>3</v>
      </c>
      <c r="J283" s="98">
        <v>1</v>
      </c>
      <c r="K283" s="98">
        <v>106</v>
      </c>
      <c r="L283" s="98">
        <v>110</v>
      </c>
      <c r="M283" s="99">
        <v>110</v>
      </c>
      <c r="N283" s="99">
        <v>5.5999999046325684</v>
      </c>
      <c r="O283" s="99">
        <v>4.8400001525878906</v>
      </c>
      <c r="P283" s="99">
        <v>21.809999465942383</v>
      </c>
      <c r="Q283" s="99">
        <v>32.249999523162842</v>
      </c>
    </row>
    <row r="284" spans="1:17">
      <c r="A284" s="277"/>
      <c r="B284" s="92"/>
      <c r="C284" s="278" t="s">
        <v>672</v>
      </c>
      <c r="D284" s="279"/>
      <c r="E284" s="280">
        <v>295245</v>
      </c>
      <c r="F284" s="280">
        <v>101951</v>
      </c>
      <c r="G284" s="280">
        <v>397196</v>
      </c>
      <c r="H284" s="280">
        <v>46950</v>
      </c>
      <c r="I284" s="280">
        <v>3</v>
      </c>
      <c r="J284" s="280">
        <v>1</v>
      </c>
      <c r="K284" s="280">
        <v>106</v>
      </c>
      <c r="L284" s="280">
        <v>110</v>
      </c>
      <c r="M284" s="281">
        <v>110</v>
      </c>
      <c r="N284" s="281">
        <v>5.5999999046325684</v>
      </c>
      <c r="O284" s="281">
        <v>4.8400001525878906</v>
      </c>
      <c r="P284" s="281">
        <v>21.809999465942383</v>
      </c>
      <c r="Q284" s="281">
        <v>32.249999523162842</v>
      </c>
    </row>
    <row r="285" spans="1:17">
      <c r="A285" s="277"/>
      <c r="B285" s="92"/>
      <c r="C285" s="282"/>
      <c r="D285" s="88"/>
      <c r="E285" s="90"/>
      <c r="F285" s="90"/>
      <c r="G285" s="90"/>
      <c r="H285" s="90"/>
      <c r="I285" s="90"/>
      <c r="J285" s="90"/>
      <c r="K285" s="90"/>
      <c r="L285" s="90"/>
      <c r="M285" s="91"/>
      <c r="N285" s="91"/>
      <c r="O285" s="91"/>
      <c r="P285" s="91"/>
      <c r="Q285" s="91"/>
    </row>
    <row r="286" spans="1:17">
      <c r="A286" s="277"/>
      <c r="B286" s="92" t="s">
        <v>673</v>
      </c>
      <c r="C286" s="273" t="s">
        <v>201</v>
      </c>
      <c r="D286" s="274"/>
      <c r="E286" s="94"/>
      <c r="F286" s="94"/>
      <c r="G286" s="94"/>
      <c r="H286" s="94"/>
      <c r="I286" s="94"/>
      <c r="J286" s="94"/>
      <c r="K286" s="94"/>
      <c r="L286" s="94"/>
      <c r="M286" s="95"/>
      <c r="N286" s="95"/>
      <c r="O286" s="95"/>
      <c r="P286" s="95"/>
      <c r="Q286" s="95"/>
    </row>
    <row r="287" spans="1:17">
      <c r="A287" s="277"/>
      <c r="B287" s="92"/>
      <c r="C287" s="277"/>
      <c r="D287" s="96" t="s">
        <v>962</v>
      </c>
      <c r="E287" s="98">
        <v>38798</v>
      </c>
      <c r="F287" s="98">
        <v>21547</v>
      </c>
      <c r="G287" s="98">
        <v>60345</v>
      </c>
      <c r="H287" s="98">
        <v>4976</v>
      </c>
      <c r="I287" s="98"/>
      <c r="J287" s="98">
        <v>0</v>
      </c>
      <c r="K287" s="98">
        <v>17</v>
      </c>
      <c r="L287" s="98">
        <v>17</v>
      </c>
      <c r="M287" s="99">
        <v>16.875</v>
      </c>
      <c r="N287" s="99">
        <v>0.94999998807907104</v>
      </c>
      <c r="O287" s="99">
        <v>1</v>
      </c>
      <c r="P287" s="99">
        <v>3</v>
      </c>
      <c r="Q287" s="99">
        <v>4.949999988079071</v>
      </c>
    </row>
    <row r="288" spans="1:17">
      <c r="A288" s="277"/>
      <c r="B288" s="92"/>
      <c r="C288" s="277"/>
      <c r="D288" s="92" t="s">
        <v>963</v>
      </c>
      <c r="E288" s="94">
        <v>245756</v>
      </c>
      <c r="F288" s="94">
        <v>69789</v>
      </c>
      <c r="G288" s="94">
        <v>315545</v>
      </c>
      <c r="H288" s="94">
        <v>34207</v>
      </c>
      <c r="I288" s="94">
        <v>2</v>
      </c>
      <c r="J288" s="94">
        <v>6</v>
      </c>
      <c r="K288" s="94">
        <v>83</v>
      </c>
      <c r="L288" s="94">
        <v>91</v>
      </c>
      <c r="M288" s="95">
        <v>89.125</v>
      </c>
      <c r="N288" s="95">
        <v>7.4600000381469727</v>
      </c>
      <c r="O288" s="95">
        <v>2.7000000476837158</v>
      </c>
      <c r="P288" s="95">
        <v>17.629999160766602</v>
      </c>
      <c r="Q288" s="95">
        <v>27.78999924659729</v>
      </c>
    </row>
    <row r="289" spans="1:17">
      <c r="A289" s="277"/>
      <c r="B289" s="92"/>
      <c r="C289" s="278" t="s">
        <v>676</v>
      </c>
      <c r="D289" s="279"/>
      <c r="E289" s="280">
        <v>284554</v>
      </c>
      <c r="F289" s="280">
        <v>91336</v>
      </c>
      <c r="G289" s="280">
        <v>375890</v>
      </c>
      <c r="H289" s="280">
        <v>39183</v>
      </c>
      <c r="I289" s="280">
        <v>2</v>
      </c>
      <c r="J289" s="280">
        <v>6</v>
      </c>
      <c r="K289" s="280">
        <v>100</v>
      </c>
      <c r="L289" s="280">
        <v>108</v>
      </c>
      <c r="M289" s="281">
        <v>106</v>
      </c>
      <c r="N289" s="281">
        <v>8.4100000262260437</v>
      </c>
      <c r="O289" s="281">
        <v>3.7000000476837158</v>
      </c>
      <c r="P289" s="281">
        <v>20.629999160766602</v>
      </c>
      <c r="Q289" s="281">
        <v>32.739999234676361</v>
      </c>
    </row>
    <row r="290" spans="1:17">
      <c r="A290" s="277"/>
      <c r="B290" s="92"/>
      <c r="C290" s="282"/>
      <c r="D290" s="88"/>
      <c r="E290" s="90"/>
      <c r="F290" s="90"/>
      <c r="G290" s="90"/>
      <c r="H290" s="90"/>
      <c r="I290" s="90"/>
      <c r="J290" s="90"/>
      <c r="K290" s="90"/>
      <c r="L290" s="90"/>
      <c r="M290" s="91"/>
      <c r="N290" s="91"/>
      <c r="O290" s="91"/>
      <c r="P290" s="91"/>
      <c r="Q290" s="91"/>
    </row>
    <row r="291" spans="1:17">
      <c r="A291" s="277"/>
      <c r="B291" s="92" t="s">
        <v>677</v>
      </c>
      <c r="C291" s="273" t="s">
        <v>207</v>
      </c>
      <c r="D291" s="274"/>
      <c r="E291" s="94"/>
      <c r="F291" s="94"/>
      <c r="G291" s="94"/>
      <c r="H291" s="94"/>
      <c r="I291" s="94"/>
      <c r="J291" s="94"/>
      <c r="K291" s="94"/>
      <c r="L291" s="94"/>
      <c r="M291" s="95"/>
      <c r="N291" s="95"/>
      <c r="O291" s="95"/>
      <c r="P291" s="95"/>
      <c r="Q291" s="95"/>
    </row>
    <row r="292" spans="1:17">
      <c r="A292" s="277"/>
      <c r="B292" s="92"/>
      <c r="C292" s="277"/>
      <c r="D292" s="96" t="s">
        <v>1133</v>
      </c>
      <c r="E292" s="98">
        <v>155185</v>
      </c>
      <c r="F292" s="98">
        <v>53937</v>
      </c>
      <c r="G292" s="98">
        <v>209122</v>
      </c>
      <c r="H292" s="98">
        <v>21167</v>
      </c>
      <c r="I292" s="98"/>
      <c r="J292" s="98">
        <v>1</v>
      </c>
      <c r="K292" s="98">
        <v>71</v>
      </c>
      <c r="L292" s="98">
        <v>72</v>
      </c>
      <c r="M292" s="99">
        <v>73.125</v>
      </c>
      <c r="N292" s="99">
        <v>3.940000057220459</v>
      </c>
      <c r="O292" s="99">
        <v>3</v>
      </c>
      <c r="P292" s="99">
        <v>11.689999580383301</v>
      </c>
      <c r="Q292" s="99">
        <v>18.62999963760376</v>
      </c>
    </row>
    <row r="293" spans="1:17">
      <c r="A293" s="277"/>
      <c r="B293" s="92"/>
      <c r="C293" s="278" t="s">
        <v>679</v>
      </c>
      <c r="D293" s="279"/>
      <c r="E293" s="280">
        <v>155185</v>
      </c>
      <c r="F293" s="280">
        <v>53937</v>
      </c>
      <c r="G293" s="280">
        <v>209122</v>
      </c>
      <c r="H293" s="280">
        <v>21167</v>
      </c>
      <c r="I293" s="280"/>
      <c r="J293" s="280">
        <v>1</v>
      </c>
      <c r="K293" s="280">
        <v>71</v>
      </c>
      <c r="L293" s="280">
        <v>72</v>
      </c>
      <c r="M293" s="281">
        <v>73.125</v>
      </c>
      <c r="N293" s="281">
        <v>3.940000057220459</v>
      </c>
      <c r="O293" s="281">
        <v>3</v>
      </c>
      <c r="P293" s="281">
        <v>11.689999580383301</v>
      </c>
      <c r="Q293" s="281">
        <v>18.62999963760376</v>
      </c>
    </row>
    <row r="294" spans="1:17">
      <c r="A294" s="277"/>
      <c r="B294" s="92"/>
      <c r="C294" s="282"/>
      <c r="D294" s="88"/>
      <c r="E294" s="90"/>
      <c r="F294" s="90"/>
      <c r="G294" s="90"/>
      <c r="H294" s="90"/>
      <c r="I294" s="90"/>
      <c r="J294" s="90"/>
      <c r="K294" s="90"/>
      <c r="L294" s="90"/>
      <c r="M294" s="91"/>
      <c r="N294" s="91"/>
      <c r="O294" s="91"/>
      <c r="P294" s="91"/>
      <c r="Q294" s="91"/>
    </row>
    <row r="295" spans="1:17">
      <c r="A295" s="277"/>
      <c r="B295" s="92" t="s">
        <v>680</v>
      </c>
      <c r="C295" s="273" t="s">
        <v>214</v>
      </c>
      <c r="D295" s="274"/>
      <c r="E295" s="94"/>
      <c r="F295" s="94"/>
      <c r="G295" s="94"/>
      <c r="H295" s="94"/>
      <c r="I295" s="94"/>
      <c r="J295" s="94"/>
      <c r="K295" s="94"/>
      <c r="L295" s="94"/>
      <c r="M295" s="95"/>
      <c r="N295" s="95"/>
      <c r="O295" s="95"/>
      <c r="P295" s="95"/>
      <c r="Q295" s="95"/>
    </row>
    <row r="296" spans="1:17">
      <c r="A296" s="277"/>
      <c r="B296" s="92"/>
      <c r="C296" s="277"/>
      <c r="D296" s="96" t="s">
        <v>964</v>
      </c>
      <c r="E296" s="98">
        <v>192797</v>
      </c>
      <c r="F296" s="98">
        <v>63639</v>
      </c>
      <c r="G296" s="98">
        <v>256436</v>
      </c>
      <c r="H296" s="98">
        <v>29213</v>
      </c>
      <c r="I296" s="98"/>
      <c r="J296" s="98">
        <v>3</v>
      </c>
      <c r="K296" s="98">
        <v>64</v>
      </c>
      <c r="L296" s="98">
        <v>67</v>
      </c>
      <c r="M296" s="99">
        <v>66.125</v>
      </c>
      <c r="N296" s="99">
        <v>9.2799997329711914</v>
      </c>
      <c r="O296" s="99">
        <v>2.5399999618530273</v>
      </c>
      <c r="P296" s="99">
        <v>10.079999923706055</v>
      </c>
      <c r="Q296" s="99">
        <v>21.899999618530273</v>
      </c>
    </row>
    <row r="297" spans="1:17">
      <c r="A297" s="277"/>
      <c r="B297" s="92"/>
      <c r="C297" s="278" t="s">
        <v>682</v>
      </c>
      <c r="D297" s="279"/>
      <c r="E297" s="280">
        <v>192797</v>
      </c>
      <c r="F297" s="280">
        <v>63639</v>
      </c>
      <c r="G297" s="280">
        <v>256436</v>
      </c>
      <c r="H297" s="280">
        <v>29213</v>
      </c>
      <c r="I297" s="280"/>
      <c r="J297" s="280">
        <v>3</v>
      </c>
      <c r="K297" s="280">
        <v>64</v>
      </c>
      <c r="L297" s="280">
        <v>67</v>
      </c>
      <c r="M297" s="281">
        <v>66.125</v>
      </c>
      <c r="N297" s="281">
        <v>9.2799997329711914</v>
      </c>
      <c r="O297" s="281">
        <v>2.5399999618530273</v>
      </c>
      <c r="P297" s="281">
        <v>10.079999923706055</v>
      </c>
      <c r="Q297" s="281">
        <v>21.899999618530273</v>
      </c>
    </row>
    <row r="298" spans="1:17">
      <c r="A298" s="277"/>
      <c r="B298" s="92"/>
      <c r="C298" s="282"/>
      <c r="D298" s="88"/>
      <c r="E298" s="90"/>
      <c r="F298" s="90"/>
      <c r="G298" s="90"/>
      <c r="H298" s="90"/>
      <c r="I298" s="90"/>
      <c r="J298" s="90"/>
      <c r="K298" s="90"/>
      <c r="L298" s="90"/>
      <c r="M298" s="91"/>
      <c r="N298" s="91"/>
      <c r="O298" s="91"/>
      <c r="P298" s="91"/>
      <c r="Q298" s="91"/>
    </row>
    <row r="299" spans="1:17">
      <c r="A299" s="277"/>
      <c r="B299" s="92" t="s">
        <v>683</v>
      </c>
      <c r="C299" s="273" t="s">
        <v>222</v>
      </c>
      <c r="D299" s="274"/>
      <c r="E299" s="94"/>
      <c r="F299" s="94"/>
      <c r="G299" s="94"/>
      <c r="H299" s="94"/>
      <c r="I299" s="94"/>
      <c r="J299" s="94"/>
      <c r="K299" s="94"/>
      <c r="L299" s="94"/>
      <c r="M299" s="95"/>
      <c r="N299" s="95"/>
      <c r="O299" s="95"/>
      <c r="P299" s="95"/>
      <c r="Q299" s="95"/>
    </row>
    <row r="300" spans="1:17">
      <c r="A300" s="277"/>
      <c r="B300" s="92"/>
      <c r="C300" s="277"/>
      <c r="D300" s="96" t="s">
        <v>965</v>
      </c>
      <c r="E300" s="98">
        <v>116065</v>
      </c>
      <c r="F300" s="98">
        <v>27269</v>
      </c>
      <c r="G300" s="98">
        <v>143334</v>
      </c>
      <c r="H300" s="98">
        <v>11325</v>
      </c>
      <c r="I300" s="98">
        <v>1</v>
      </c>
      <c r="J300" s="98">
        <v>3</v>
      </c>
      <c r="K300" s="98">
        <v>33</v>
      </c>
      <c r="L300" s="98">
        <v>37</v>
      </c>
      <c r="M300" s="99">
        <v>35.75</v>
      </c>
      <c r="N300" s="99">
        <v>1.5</v>
      </c>
      <c r="O300" s="99">
        <v>1.5</v>
      </c>
      <c r="P300" s="99">
        <v>7.1999998092651367</v>
      </c>
      <c r="Q300" s="99">
        <v>10.199999809265137</v>
      </c>
    </row>
    <row r="301" spans="1:17">
      <c r="A301" s="277"/>
      <c r="B301" s="92"/>
      <c r="C301" s="278" t="s">
        <v>685</v>
      </c>
      <c r="D301" s="279"/>
      <c r="E301" s="280">
        <v>116065</v>
      </c>
      <c r="F301" s="280">
        <v>27269</v>
      </c>
      <c r="G301" s="280">
        <v>143334</v>
      </c>
      <c r="H301" s="280">
        <v>11325</v>
      </c>
      <c r="I301" s="280">
        <v>1</v>
      </c>
      <c r="J301" s="280">
        <v>3</v>
      </c>
      <c r="K301" s="280">
        <v>33</v>
      </c>
      <c r="L301" s="280">
        <v>37</v>
      </c>
      <c r="M301" s="281">
        <v>35.75</v>
      </c>
      <c r="N301" s="281">
        <v>1.5</v>
      </c>
      <c r="O301" s="281">
        <v>1.5</v>
      </c>
      <c r="P301" s="281">
        <v>7.1999998092651367</v>
      </c>
      <c r="Q301" s="281">
        <v>10.199999809265137</v>
      </c>
    </row>
    <row r="302" spans="1:17">
      <c r="A302" s="277"/>
      <c r="B302" s="92"/>
      <c r="C302" s="282"/>
      <c r="D302" s="88"/>
      <c r="E302" s="90"/>
      <c r="F302" s="90"/>
      <c r="G302" s="90"/>
      <c r="H302" s="90"/>
      <c r="I302" s="90"/>
      <c r="J302" s="90"/>
      <c r="K302" s="90"/>
      <c r="L302" s="90"/>
      <c r="M302" s="91"/>
      <c r="N302" s="91"/>
      <c r="O302" s="91"/>
      <c r="P302" s="91"/>
      <c r="Q302" s="91"/>
    </row>
    <row r="303" spans="1:17">
      <c r="A303" s="277"/>
      <c r="B303" s="92" t="s">
        <v>686</v>
      </c>
      <c r="C303" s="273" t="s">
        <v>224</v>
      </c>
      <c r="D303" s="274"/>
      <c r="E303" s="94"/>
      <c r="F303" s="94"/>
      <c r="G303" s="94"/>
      <c r="H303" s="94"/>
      <c r="I303" s="94"/>
      <c r="J303" s="94"/>
      <c r="K303" s="94"/>
      <c r="L303" s="94"/>
      <c r="M303" s="95"/>
      <c r="N303" s="95"/>
      <c r="O303" s="95"/>
      <c r="P303" s="95"/>
      <c r="Q303" s="95"/>
    </row>
    <row r="304" spans="1:17">
      <c r="A304" s="277"/>
      <c r="B304" s="92"/>
      <c r="C304" s="277"/>
      <c r="D304" s="96" t="s">
        <v>966</v>
      </c>
      <c r="E304" s="98">
        <v>51184</v>
      </c>
      <c r="F304" s="98">
        <v>12469</v>
      </c>
      <c r="G304" s="98">
        <v>63653</v>
      </c>
      <c r="H304" s="98">
        <v>5278</v>
      </c>
      <c r="I304" s="98">
        <v>1</v>
      </c>
      <c r="J304" s="98">
        <v>3</v>
      </c>
      <c r="K304" s="98">
        <v>15</v>
      </c>
      <c r="L304" s="98">
        <v>19</v>
      </c>
      <c r="M304" s="99">
        <v>17.25</v>
      </c>
      <c r="N304" s="99">
        <v>0</v>
      </c>
      <c r="O304" s="99">
        <v>0.93000000715255737</v>
      </c>
      <c r="P304" s="99">
        <v>3.2400000095367432</v>
      </c>
      <c r="Q304" s="99">
        <v>4.1700000166893005</v>
      </c>
    </row>
    <row r="305" spans="1:17">
      <c r="A305" s="277"/>
      <c r="B305" s="92"/>
      <c r="C305" s="278" t="s">
        <v>688</v>
      </c>
      <c r="D305" s="279"/>
      <c r="E305" s="280">
        <v>51184</v>
      </c>
      <c r="F305" s="280">
        <v>12469</v>
      </c>
      <c r="G305" s="280">
        <v>63653</v>
      </c>
      <c r="H305" s="280">
        <v>5278</v>
      </c>
      <c r="I305" s="280">
        <v>1</v>
      </c>
      <c r="J305" s="280">
        <v>3</v>
      </c>
      <c r="K305" s="280">
        <v>15</v>
      </c>
      <c r="L305" s="280">
        <v>19</v>
      </c>
      <c r="M305" s="281">
        <v>17.25</v>
      </c>
      <c r="N305" s="281">
        <v>0</v>
      </c>
      <c r="O305" s="281">
        <v>0.93000000715255737</v>
      </c>
      <c r="P305" s="281">
        <v>3.2400000095367432</v>
      </c>
      <c r="Q305" s="281">
        <v>4.1700000166893005</v>
      </c>
    </row>
    <row r="306" spans="1:17">
      <c r="A306" s="277"/>
      <c r="B306" s="92"/>
      <c r="C306" s="282"/>
      <c r="D306" s="88"/>
      <c r="E306" s="90"/>
      <c r="F306" s="90"/>
      <c r="G306" s="90"/>
      <c r="H306" s="90"/>
      <c r="I306" s="90"/>
      <c r="J306" s="90"/>
      <c r="K306" s="90"/>
      <c r="L306" s="90"/>
      <c r="M306" s="91"/>
      <c r="N306" s="91"/>
      <c r="O306" s="91"/>
      <c r="P306" s="91"/>
      <c r="Q306" s="91"/>
    </row>
    <row r="307" spans="1:17">
      <c r="A307" s="277"/>
      <c r="B307" s="92" t="s">
        <v>1150</v>
      </c>
      <c r="C307" s="273" t="s">
        <v>1159</v>
      </c>
      <c r="D307" s="274"/>
      <c r="E307" s="94"/>
      <c r="F307" s="94"/>
      <c r="G307" s="94"/>
      <c r="H307" s="94"/>
      <c r="I307" s="94"/>
      <c r="J307" s="94"/>
      <c r="K307" s="94"/>
      <c r="L307" s="94"/>
      <c r="M307" s="95"/>
      <c r="N307" s="95"/>
      <c r="O307" s="95"/>
      <c r="P307" s="95"/>
      <c r="Q307" s="95"/>
    </row>
    <row r="308" spans="1:17">
      <c r="A308" s="277"/>
      <c r="B308" s="92"/>
      <c r="C308" s="277"/>
      <c r="D308" s="96" t="s">
        <v>967</v>
      </c>
      <c r="E308" s="98">
        <v>45493</v>
      </c>
      <c r="F308" s="98">
        <v>20390</v>
      </c>
      <c r="G308" s="98">
        <v>65883</v>
      </c>
      <c r="H308" s="98">
        <v>5482</v>
      </c>
      <c r="I308" s="98"/>
      <c r="J308" s="98">
        <v>3</v>
      </c>
      <c r="K308" s="98">
        <v>20</v>
      </c>
      <c r="L308" s="98">
        <v>23</v>
      </c>
      <c r="M308" s="99">
        <v>21.5</v>
      </c>
      <c r="N308" s="99">
        <v>1</v>
      </c>
      <c r="O308" s="99">
        <v>3.880000114440918</v>
      </c>
      <c r="P308" s="99">
        <v>0</v>
      </c>
      <c r="Q308" s="99">
        <v>4.880000114440918</v>
      </c>
    </row>
    <row r="309" spans="1:17">
      <c r="A309" s="277"/>
      <c r="B309" s="92"/>
      <c r="C309" s="277"/>
      <c r="D309" s="92" t="s">
        <v>968</v>
      </c>
      <c r="E309" s="94">
        <v>101292</v>
      </c>
      <c r="F309" s="94">
        <v>13935</v>
      </c>
      <c r="G309" s="94">
        <v>115227</v>
      </c>
      <c r="H309" s="94">
        <v>7289</v>
      </c>
      <c r="I309" s="94">
        <v>2</v>
      </c>
      <c r="J309" s="94">
        <v>3</v>
      </c>
      <c r="K309" s="94">
        <v>24</v>
      </c>
      <c r="L309" s="94">
        <v>29</v>
      </c>
      <c r="M309" s="95">
        <v>26.875</v>
      </c>
      <c r="N309" s="95">
        <v>1</v>
      </c>
      <c r="O309" s="95">
        <v>0.89999997615814209</v>
      </c>
      <c r="P309" s="95">
        <v>7.7300000190734863</v>
      </c>
      <c r="Q309" s="95">
        <v>9.6299999952316284</v>
      </c>
    </row>
    <row r="310" spans="1:17">
      <c r="A310" s="277"/>
      <c r="B310" s="92"/>
      <c r="C310" s="278" t="s">
        <v>1222</v>
      </c>
      <c r="D310" s="279"/>
      <c r="E310" s="280">
        <v>146785</v>
      </c>
      <c r="F310" s="280">
        <v>34325</v>
      </c>
      <c r="G310" s="280">
        <v>181110</v>
      </c>
      <c r="H310" s="280">
        <v>12771</v>
      </c>
      <c r="I310" s="280">
        <v>2</v>
      </c>
      <c r="J310" s="280">
        <v>6</v>
      </c>
      <c r="K310" s="280">
        <v>44</v>
      </c>
      <c r="L310" s="280">
        <v>52</v>
      </c>
      <c r="M310" s="281">
        <v>48.375</v>
      </c>
      <c r="N310" s="281">
        <v>2</v>
      </c>
      <c r="O310" s="281">
        <v>4.7800000905990601</v>
      </c>
      <c r="P310" s="281">
        <v>7.7300000190734863</v>
      </c>
      <c r="Q310" s="281">
        <v>14.510000109672546</v>
      </c>
    </row>
    <row r="311" spans="1:17">
      <c r="A311" s="277"/>
      <c r="B311" s="92"/>
      <c r="C311" s="282"/>
      <c r="D311" s="88"/>
      <c r="E311" s="90"/>
      <c r="F311" s="90"/>
      <c r="G311" s="90"/>
      <c r="H311" s="90"/>
      <c r="I311" s="90"/>
      <c r="J311" s="90"/>
      <c r="K311" s="90"/>
      <c r="L311" s="90"/>
      <c r="M311" s="91"/>
      <c r="N311" s="91"/>
      <c r="O311" s="91"/>
      <c r="P311" s="91"/>
      <c r="Q311" s="91"/>
    </row>
    <row r="312" spans="1:17">
      <c r="A312" s="277"/>
      <c r="B312" s="92" t="s">
        <v>1151</v>
      </c>
      <c r="C312" s="273" t="s">
        <v>1162</v>
      </c>
      <c r="D312" s="274"/>
      <c r="E312" s="94"/>
      <c r="F312" s="94"/>
      <c r="G312" s="94"/>
      <c r="H312" s="94"/>
      <c r="I312" s="94"/>
      <c r="J312" s="94"/>
      <c r="K312" s="94"/>
      <c r="L312" s="94"/>
      <c r="M312" s="95"/>
      <c r="N312" s="95"/>
      <c r="O312" s="95"/>
      <c r="P312" s="95"/>
      <c r="Q312" s="95"/>
    </row>
    <row r="313" spans="1:17">
      <c r="A313" s="277"/>
      <c r="B313" s="92"/>
      <c r="C313" s="277"/>
      <c r="D313" s="96" t="s">
        <v>1223</v>
      </c>
      <c r="E313" s="98">
        <v>64063</v>
      </c>
      <c r="F313" s="98">
        <v>40727</v>
      </c>
      <c r="G313" s="98">
        <v>104790</v>
      </c>
      <c r="H313" s="98">
        <v>9032</v>
      </c>
      <c r="I313" s="98">
        <v>1</v>
      </c>
      <c r="J313" s="98">
        <v>3</v>
      </c>
      <c r="K313" s="98">
        <v>19</v>
      </c>
      <c r="L313" s="98">
        <v>23</v>
      </c>
      <c r="M313" s="99">
        <v>21.375</v>
      </c>
      <c r="N313" s="99">
        <v>1.559999942779541</v>
      </c>
      <c r="O313" s="99">
        <v>0</v>
      </c>
      <c r="P313" s="99">
        <v>6</v>
      </c>
      <c r="Q313" s="99">
        <v>7.559999942779541</v>
      </c>
    </row>
    <row r="314" spans="1:17">
      <c r="A314" s="277"/>
      <c r="B314" s="92"/>
      <c r="C314" s="278" t="s">
        <v>1224</v>
      </c>
      <c r="D314" s="279"/>
      <c r="E314" s="280">
        <v>64063</v>
      </c>
      <c r="F314" s="280">
        <v>40727</v>
      </c>
      <c r="G314" s="280">
        <v>104790</v>
      </c>
      <c r="H314" s="280">
        <v>9032</v>
      </c>
      <c r="I314" s="280">
        <v>1</v>
      </c>
      <c r="J314" s="280">
        <v>3</v>
      </c>
      <c r="K314" s="280">
        <v>19</v>
      </c>
      <c r="L314" s="280">
        <v>23</v>
      </c>
      <c r="M314" s="281">
        <v>21.375</v>
      </c>
      <c r="N314" s="281">
        <v>1.559999942779541</v>
      </c>
      <c r="O314" s="281">
        <v>0</v>
      </c>
      <c r="P314" s="281">
        <v>6</v>
      </c>
      <c r="Q314" s="281">
        <v>7.559999942779541</v>
      </c>
    </row>
    <row r="315" spans="1:17">
      <c r="A315" s="277"/>
      <c r="B315" s="92"/>
      <c r="C315" s="282"/>
      <c r="D315" s="88"/>
      <c r="E315" s="90"/>
      <c r="F315" s="90"/>
      <c r="G315" s="90"/>
      <c r="H315" s="90"/>
      <c r="I315" s="90"/>
      <c r="J315" s="90"/>
      <c r="K315" s="90"/>
      <c r="L315" s="90"/>
      <c r="M315" s="91"/>
      <c r="N315" s="91"/>
      <c r="O315" s="91"/>
      <c r="P315" s="91"/>
      <c r="Q315" s="91"/>
    </row>
    <row r="316" spans="1:17">
      <c r="A316" s="278" t="s">
        <v>691</v>
      </c>
      <c r="B316" s="279"/>
      <c r="C316" s="278"/>
      <c r="D316" s="279"/>
      <c r="E316" s="280">
        <v>3425695</v>
      </c>
      <c r="F316" s="280">
        <v>956207</v>
      </c>
      <c r="G316" s="280">
        <v>4381902</v>
      </c>
      <c r="H316" s="280">
        <v>592641</v>
      </c>
      <c r="I316" s="280">
        <v>17</v>
      </c>
      <c r="J316" s="280">
        <v>79</v>
      </c>
      <c r="K316" s="280">
        <v>1404</v>
      </c>
      <c r="L316" s="280">
        <v>1500</v>
      </c>
      <c r="M316" s="281">
        <v>1480.125</v>
      </c>
      <c r="N316" s="281">
        <v>145.10999935865402</v>
      </c>
      <c r="O316" s="281">
        <v>73.870000876486301</v>
      </c>
      <c r="P316" s="281">
        <v>227.78999805450439</v>
      </c>
      <c r="Q316" s="281">
        <v>446.76999828964472</v>
      </c>
    </row>
    <row r="317" spans="1:17">
      <c r="A317" s="282"/>
      <c r="B317" s="88"/>
      <c r="C317" s="282"/>
      <c r="D317" s="88"/>
      <c r="E317" s="90"/>
      <c r="F317" s="90"/>
      <c r="G317" s="90"/>
      <c r="H317" s="90"/>
      <c r="I317" s="90"/>
      <c r="J317" s="90"/>
      <c r="K317" s="90"/>
      <c r="L317" s="90"/>
      <c r="M317" s="91"/>
      <c r="N317" s="91"/>
      <c r="O317" s="91"/>
      <c r="P317" s="91"/>
      <c r="Q317" s="91"/>
    </row>
    <row r="318" spans="1:17">
      <c r="A318" s="273" t="s">
        <v>692</v>
      </c>
      <c r="B318" s="274"/>
      <c r="C318" s="273"/>
      <c r="D318" s="274"/>
      <c r="E318" s="94"/>
      <c r="F318" s="94"/>
      <c r="G318" s="94"/>
      <c r="H318" s="94"/>
      <c r="I318" s="94"/>
      <c r="J318" s="94"/>
      <c r="K318" s="94"/>
      <c r="L318" s="94"/>
      <c r="M318" s="95"/>
      <c r="N318" s="95"/>
      <c r="O318" s="95"/>
      <c r="P318" s="95"/>
      <c r="Q318" s="95"/>
    </row>
    <row r="319" spans="1:17">
      <c r="A319" s="277"/>
      <c r="B319" s="92" t="s">
        <v>693</v>
      </c>
      <c r="C319" s="273" t="s">
        <v>188</v>
      </c>
      <c r="D319" s="274"/>
      <c r="E319" s="94"/>
      <c r="F319" s="94"/>
      <c r="G319" s="94"/>
      <c r="H319" s="94"/>
      <c r="I319" s="94"/>
      <c r="J319" s="94"/>
      <c r="K319" s="94"/>
      <c r="L319" s="94"/>
      <c r="M319" s="95"/>
      <c r="N319" s="95"/>
      <c r="O319" s="95"/>
      <c r="P319" s="95"/>
      <c r="Q319" s="95"/>
    </row>
    <row r="320" spans="1:17">
      <c r="A320" s="277"/>
      <c r="B320" s="92"/>
      <c r="C320" s="277"/>
      <c r="D320" s="96" t="s">
        <v>969</v>
      </c>
      <c r="E320" s="98">
        <v>64201</v>
      </c>
      <c r="F320" s="98">
        <v>11037</v>
      </c>
      <c r="G320" s="98">
        <v>75238</v>
      </c>
      <c r="H320" s="98">
        <v>5360</v>
      </c>
      <c r="I320" s="98"/>
      <c r="J320" s="98">
        <v>0</v>
      </c>
      <c r="K320" s="98">
        <v>14</v>
      </c>
      <c r="L320" s="98">
        <v>14</v>
      </c>
      <c r="M320" s="99">
        <v>14</v>
      </c>
      <c r="N320" s="99">
        <v>0</v>
      </c>
      <c r="O320" s="99">
        <v>1.4099999666213989</v>
      </c>
      <c r="P320" s="99">
        <v>4.75</v>
      </c>
      <c r="Q320" s="99">
        <v>6.1599999666213989</v>
      </c>
    </row>
    <row r="321" spans="1:17">
      <c r="A321" s="277"/>
      <c r="B321" s="92"/>
      <c r="C321" s="277"/>
      <c r="D321" s="92" t="s">
        <v>970</v>
      </c>
      <c r="E321" s="94">
        <v>187546</v>
      </c>
      <c r="F321" s="94">
        <v>47668</v>
      </c>
      <c r="G321" s="94">
        <v>235214</v>
      </c>
      <c r="H321" s="94">
        <v>20734</v>
      </c>
      <c r="I321" s="94"/>
      <c r="J321" s="94">
        <v>1</v>
      </c>
      <c r="K321" s="94">
        <v>56</v>
      </c>
      <c r="L321" s="94">
        <v>57</v>
      </c>
      <c r="M321" s="95">
        <v>58.125</v>
      </c>
      <c r="N321" s="95">
        <v>4</v>
      </c>
      <c r="O321" s="95">
        <v>2</v>
      </c>
      <c r="P321" s="95">
        <v>12.539999961853027</v>
      </c>
      <c r="Q321" s="95">
        <v>18.539999961853027</v>
      </c>
    </row>
    <row r="322" spans="1:17">
      <c r="A322" s="277"/>
      <c r="B322" s="92"/>
      <c r="C322" s="277"/>
      <c r="D322" s="96" t="s">
        <v>971</v>
      </c>
      <c r="E322" s="98">
        <v>248938</v>
      </c>
      <c r="F322" s="98">
        <v>81386</v>
      </c>
      <c r="G322" s="98">
        <v>330324</v>
      </c>
      <c r="H322" s="98">
        <v>24578</v>
      </c>
      <c r="I322" s="98"/>
      <c r="J322" s="98">
        <v>3</v>
      </c>
      <c r="K322" s="98">
        <v>73</v>
      </c>
      <c r="L322" s="98">
        <v>76</v>
      </c>
      <c r="M322" s="99">
        <v>76.875</v>
      </c>
      <c r="N322" s="99">
        <v>3.7000000476837158</v>
      </c>
      <c r="O322" s="99">
        <v>2.7999999523162842</v>
      </c>
      <c r="P322" s="99">
        <v>18.100000381469727</v>
      </c>
      <c r="Q322" s="99">
        <v>24.600000381469727</v>
      </c>
    </row>
    <row r="323" spans="1:17">
      <c r="A323" s="277"/>
      <c r="B323" s="92"/>
      <c r="C323" s="277"/>
      <c r="D323" s="92" t="s">
        <v>972</v>
      </c>
      <c r="E323" s="94">
        <v>107907</v>
      </c>
      <c r="F323" s="94">
        <v>51641</v>
      </c>
      <c r="G323" s="94">
        <v>159548</v>
      </c>
      <c r="H323" s="94">
        <v>11287</v>
      </c>
      <c r="I323" s="94">
        <v>2</v>
      </c>
      <c r="J323" s="94">
        <v>2</v>
      </c>
      <c r="K323" s="94">
        <v>30</v>
      </c>
      <c r="L323" s="94">
        <v>34</v>
      </c>
      <c r="M323" s="95">
        <v>32.625</v>
      </c>
      <c r="N323" s="95">
        <v>3.0999999046325684</v>
      </c>
      <c r="O323" s="95">
        <v>1.6000000238418579</v>
      </c>
      <c r="P323" s="95">
        <v>8.0900001525878906</v>
      </c>
      <c r="Q323" s="95">
        <v>12.790000081062317</v>
      </c>
    </row>
    <row r="324" spans="1:17">
      <c r="A324" s="277"/>
      <c r="B324" s="92"/>
      <c r="C324" s="277"/>
      <c r="D324" s="96" t="s">
        <v>973</v>
      </c>
      <c r="E324" s="98">
        <v>260843</v>
      </c>
      <c r="F324" s="98">
        <v>89814</v>
      </c>
      <c r="G324" s="98">
        <v>350657</v>
      </c>
      <c r="H324" s="98">
        <v>27651</v>
      </c>
      <c r="I324" s="98">
        <v>1</v>
      </c>
      <c r="J324" s="98">
        <v>3</v>
      </c>
      <c r="K324" s="98">
        <v>87</v>
      </c>
      <c r="L324" s="98">
        <v>91</v>
      </c>
      <c r="M324" s="99">
        <v>91</v>
      </c>
      <c r="N324" s="99">
        <v>4.25</v>
      </c>
      <c r="O324" s="99">
        <v>4.8000001907348633</v>
      </c>
      <c r="P324" s="99">
        <v>20.979999542236328</v>
      </c>
      <c r="Q324" s="99">
        <v>30.029999732971191</v>
      </c>
    </row>
    <row r="325" spans="1:17">
      <c r="A325" s="277"/>
      <c r="B325" s="92"/>
      <c r="C325" s="278" t="s">
        <v>699</v>
      </c>
      <c r="D325" s="279"/>
      <c r="E325" s="280">
        <v>869435</v>
      </c>
      <c r="F325" s="280">
        <v>281546</v>
      </c>
      <c r="G325" s="280">
        <v>1150981</v>
      </c>
      <c r="H325" s="280">
        <v>89610</v>
      </c>
      <c r="I325" s="280">
        <v>3</v>
      </c>
      <c r="J325" s="280">
        <v>9</v>
      </c>
      <c r="K325" s="280">
        <v>260</v>
      </c>
      <c r="L325" s="280">
        <v>272</v>
      </c>
      <c r="M325" s="281">
        <v>272.625</v>
      </c>
      <c r="N325" s="281">
        <v>15.049999952316284</v>
      </c>
      <c r="O325" s="281">
        <v>12.610000133514404</v>
      </c>
      <c r="P325" s="281">
        <v>64.460000038146973</v>
      </c>
      <c r="Q325" s="281">
        <v>92.120000123977661</v>
      </c>
    </row>
    <row r="326" spans="1:17">
      <c r="A326" s="277"/>
      <c r="B326" s="92"/>
      <c r="C326" s="282"/>
      <c r="D326" s="88"/>
      <c r="E326" s="90"/>
      <c r="F326" s="90"/>
      <c r="G326" s="90"/>
      <c r="H326" s="90"/>
      <c r="I326" s="90"/>
      <c r="J326" s="90"/>
      <c r="K326" s="90"/>
      <c r="L326" s="90"/>
      <c r="M326" s="91"/>
      <c r="N326" s="91"/>
      <c r="O326" s="91"/>
      <c r="P326" s="91"/>
      <c r="Q326" s="91"/>
    </row>
    <row r="327" spans="1:17">
      <c r="A327" s="277"/>
      <c r="B327" s="92" t="s">
        <v>700</v>
      </c>
      <c r="C327" s="273" t="s">
        <v>189</v>
      </c>
      <c r="D327" s="274"/>
      <c r="E327" s="94"/>
      <c r="F327" s="94"/>
      <c r="G327" s="94"/>
      <c r="H327" s="94"/>
      <c r="I327" s="94"/>
      <c r="J327" s="94"/>
      <c r="K327" s="94"/>
      <c r="L327" s="94"/>
      <c r="M327" s="95"/>
      <c r="N327" s="95"/>
      <c r="O327" s="95"/>
      <c r="P327" s="95"/>
      <c r="Q327" s="95"/>
    </row>
    <row r="328" spans="1:17">
      <c r="A328" s="277"/>
      <c r="B328" s="92"/>
      <c r="C328" s="277"/>
      <c r="D328" s="96" t="s">
        <v>974</v>
      </c>
      <c r="E328" s="98">
        <v>90837</v>
      </c>
      <c r="F328" s="98">
        <v>20550</v>
      </c>
      <c r="G328" s="98">
        <v>111387</v>
      </c>
      <c r="H328" s="98">
        <v>11030</v>
      </c>
      <c r="I328" s="98"/>
      <c r="J328" s="98">
        <v>2</v>
      </c>
      <c r="K328" s="98">
        <v>24</v>
      </c>
      <c r="L328" s="98">
        <v>26</v>
      </c>
      <c r="M328" s="99">
        <v>25</v>
      </c>
      <c r="N328" s="99">
        <v>4</v>
      </c>
      <c r="O328" s="99">
        <v>0</v>
      </c>
      <c r="P328" s="99">
        <v>6.6700000762939453</v>
      </c>
      <c r="Q328" s="99">
        <v>10.670000076293945</v>
      </c>
    </row>
    <row r="329" spans="1:17">
      <c r="A329" s="277"/>
      <c r="B329" s="92"/>
      <c r="C329" s="277"/>
      <c r="D329" s="92" t="s">
        <v>975</v>
      </c>
      <c r="E329" s="94"/>
      <c r="F329" s="94"/>
      <c r="G329" s="94"/>
      <c r="H329" s="94"/>
      <c r="I329" s="94"/>
      <c r="J329" s="94">
        <v>7</v>
      </c>
      <c r="K329" s="94">
        <v>1</v>
      </c>
      <c r="L329" s="94">
        <v>8</v>
      </c>
      <c r="M329" s="95">
        <v>6.125</v>
      </c>
      <c r="N329" s="95">
        <v>0</v>
      </c>
      <c r="O329" s="95">
        <v>0.20000000298023224</v>
      </c>
      <c r="P329" s="95">
        <v>1.9600000381469727</v>
      </c>
      <c r="Q329" s="95">
        <v>2.1600000411272049</v>
      </c>
    </row>
    <row r="330" spans="1:17">
      <c r="A330" s="277"/>
      <c r="B330" s="92"/>
      <c r="C330" s="277"/>
      <c r="D330" s="96" t="s">
        <v>976</v>
      </c>
      <c r="E330" s="98">
        <v>153223</v>
      </c>
      <c r="F330" s="98">
        <v>37186</v>
      </c>
      <c r="G330" s="98">
        <v>190409</v>
      </c>
      <c r="H330" s="98">
        <v>13851</v>
      </c>
      <c r="I330" s="98"/>
      <c r="J330" s="98">
        <v>12</v>
      </c>
      <c r="K330" s="98">
        <v>30</v>
      </c>
      <c r="L330" s="98">
        <v>42</v>
      </c>
      <c r="M330" s="99">
        <v>36.875</v>
      </c>
      <c r="N330" s="99">
        <v>3.5299999713897705</v>
      </c>
      <c r="O330" s="99">
        <v>4.320000171661377</v>
      </c>
      <c r="P330" s="99">
        <v>10.020000457763672</v>
      </c>
      <c r="Q330" s="99">
        <v>17.870000600814819</v>
      </c>
    </row>
    <row r="331" spans="1:17">
      <c r="A331" s="277"/>
      <c r="B331" s="92"/>
      <c r="C331" s="277"/>
      <c r="D331" s="92" t="s">
        <v>977</v>
      </c>
      <c r="E331" s="94">
        <v>94152</v>
      </c>
      <c r="F331" s="94">
        <v>15966</v>
      </c>
      <c r="G331" s="94">
        <v>110118</v>
      </c>
      <c r="H331" s="94">
        <v>9641</v>
      </c>
      <c r="I331" s="94"/>
      <c r="J331" s="94">
        <v>1</v>
      </c>
      <c r="K331" s="94">
        <v>23</v>
      </c>
      <c r="L331" s="94">
        <v>24</v>
      </c>
      <c r="M331" s="95">
        <v>24</v>
      </c>
      <c r="N331" s="95">
        <v>1.5</v>
      </c>
      <c r="O331" s="95">
        <v>3.2999999523162842</v>
      </c>
      <c r="P331" s="95">
        <v>5</v>
      </c>
      <c r="Q331" s="95">
        <v>9.7999999523162842</v>
      </c>
    </row>
    <row r="332" spans="1:17">
      <c r="A332" s="277"/>
      <c r="B332" s="92"/>
      <c r="C332" s="277"/>
      <c r="D332" s="96" t="s">
        <v>978</v>
      </c>
      <c r="E332" s="98">
        <v>467196</v>
      </c>
      <c r="F332" s="98">
        <v>111400</v>
      </c>
      <c r="G332" s="98">
        <v>578596</v>
      </c>
      <c r="H332" s="98">
        <v>65226</v>
      </c>
      <c r="I332" s="98">
        <v>3</v>
      </c>
      <c r="J332" s="98">
        <v>17</v>
      </c>
      <c r="K332" s="98">
        <v>136</v>
      </c>
      <c r="L332" s="98">
        <v>156</v>
      </c>
      <c r="M332" s="99">
        <v>145</v>
      </c>
      <c r="N332" s="99">
        <v>11.800000190734863</v>
      </c>
      <c r="O332" s="99">
        <v>17.329999923706055</v>
      </c>
      <c r="P332" s="99">
        <v>21.989999771118164</v>
      </c>
      <c r="Q332" s="99">
        <v>51.119999885559082</v>
      </c>
    </row>
    <row r="333" spans="1:17">
      <c r="A333" s="277"/>
      <c r="B333" s="92"/>
      <c r="C333" s="278" t="s">
        <v>706</v>
      </c>
      <c r="D333" s="279"/>
      <c r="E333" s="280">
        <v>805408</v>
      </c>
      <c r="F333" s="280">
        <v>185102</v>
      </c>
      <c r="G333" s="280">
        <v>990510</v>
      </c>
      <c r="H333" s="280">
        <v>99748</v>
      </c>
      <c r="I333" s="280">
        <v>3</v>
      </c>
      <c r="J333" s="280">
        <v>39</v>
      </c>
      <c r="K333" s="280">
        <v>214</v>
      </c>
      <c r="L333" s="280">
        <v>256</v>
      </c>
      <c r="M333" s="281">
        <v>237</v>
      </c>
      <c r="N333" s="281">
        <v>20.830000162124634</v>
      </c>
      <c r="O333" s="281">
        <v>25.150000050663948</v>
      </c>
      <c r="P333" s="281">
        <v>45.640000343322754</v>
      </c>
      <c r="Q333" s="281">
        <v>91.620000556111336</v>
      </c>
    </row>
    <row r="334" spans="1:17">
      <c r="A334" s="277"/>
      <c r="B334" s="92"/>
      <c r="C334" s="282"/>
      <c r="D334" s="88"/>
      <c r="E334" s="90"/>
      <c r="F334" s="90"/>
      <c r="G334" s="90"/>
      <c r="H334" s="90"/>
      <c r="I334" s="90"/>
      <c r="J334" s="90"/>
      <c r="K334" s="90"/>
      <c r="L334" s="90"/>
      <c r="M334" s="91"/>
      <c r="N334" s="91"/>
      <c r="O334" s="91"/>
      <c r="P334" s="91"/>
      <c r="Q334" s="91"/>
    </row>
    <row r="335" spans="1:17">
      <c r="A335" s="277"/>
      <c r="B335" s="92" t="s">
        <v>707</v>
      </c>
      <c r="C335" s="273" t="s">
        <v>215</v>
      </c>
      <c r="D335" s="274"/>
      <c r="E335" s="94"/>
      <c r="F335" s="94"/>
      <c r="G335" s="94"/>
      <c r="H335" s="94"/>
      <c r="I335" s="94"/>
      <c r="J335" s="94"/>
      <c r="K335" s="94"/>
      <c r="L335" s="94"/>
      <c r="M335" s="95"/>
      <c r="N335" s="95"/>
      <c r="O335" s="95"/>
      <c r="P335" s="95"/>
      <c r="Q335" s="95"/>
    </row>
    <row r="336" spans="1:17">
      <c r="A336" s="277"/>
      <c r="B336" s="92"/>
      <c r="C336" s="277"/>
      <c r="D336" s="96" t="s">
        <v>979</v>
      </c>
      <c r="E336" s="98">
        <v>128711</v>
      </c>
      <c r="F336" s="98">
        <v>49390</v>
      </c>
      <c r="G336" s="98">
        <v>178101</v>
      </c>
      <c r="H336" s="98">
        <v>18439</v>
      </c>
      <c r="I336" s="98">
        <v>2</v>
      </c>
      <c r="J336" s="98">
        <v>9</v>
      </c>
      <c r="K336" s="98">
        <v>34</v>
      </c>
      <c r="L336" s="98">
        <v>45</v>
      </c>
      <c r="M336" s="99">
        <v>41.375</v>
      </c>
      <c r="N336" s="99">
        <v>5.179999828338623</v>
      </c>
      <c r="O336" s="99">
        <v>1.2300000190734863</v>
      </c>
      <c r="P336" s="99">
        <v>8.3000001907348633</v>
      </c>
      <c r="Q336" s="99">
        <v>14.710000038146973</v>
      </c>
    </row>
    <row r="337" spans="1:17">
      <c r="A337" s="277"/>
      <c r="B337" s="92"/>
      <c r="C337" s="278" t="s">
        <v>709</v>
      </c>
      <c r="D337" s="279"/>
      <c r="E337" s="280">
        <v>128711</v>
      </c>
      <c r="F337" s="280">
        <v>49390</v>
      </c>
      <c r="G337" s="280">
        <v>178101</v>
      </c>
      <c r="H337" s="280">
        <v>18439</v>
      </c>
      <c r="I337" s="280">
        <v>2</v>
      </c>
      <c r="J337" s="280">
        <v>9</v>
      </c>
      <c r="K337" s="280">
        <v>34</v>
      </c>
      <c r="L337" s="280">
        <v>45</v>
      </c>
      <c r="M337" s="281">
        <v>41.375</v>
      </c>
      <c r="N337" s="281">
        <v>5.179999828338623</v>
      </c>
      <c r="O337" s="281">
        <v>1.2300000190734863</v>
      </c>
      <c r="P337" s="281">
        <v>8.3000001907348633</v>
      </c>
      <c r="Q337" s="281">
        <v>14.710000038146973</v>
      </c>
    </row>
    <row r="338" spans="1:17">
      <c r="A338" s="277"/>
      <c r="B338" s="92"/>
      <c r="C338" s="282"/>
      <c r="D338" s="88"/>
      <c r="E338" s="90"/>
      <c r="F338" s="90"/>
      <c r="G338" s="90"/>
      <c r="H338" s="90"/>
      <c r="I338" s="90"/>
      <c r="J338" s="90"/>
      <c r="K338" s="90"/>
      <c r="L338" s="90"/>
      <c r="M338" s="91"/>
      <c r="N338" s="91"/>
      <c r="O338" s="91"/>
      <c r="P338" s="91"/>
      <c r="Q338" s="91"/>
    </row>
    <row r="339" spans="1:17">
      <c r="A339" s="278" t="s">
        <v>710</v>
      </c>
      <c r="B339" s="279"/>
      <c r="C339" s="278"/>
      <c r="D339" s="279"/>
      <c r="E339" s="280">
        <v>1803554</v>
      </c>
      <c r="F339" s="280">
        <v>516038</v>
      </c>
      <c r="G339" s="280">
        <v>2319592</v>
      </c>
      <c r="H339" s="280">
        <v>207797</v>
      </c>
      <c r="I339" s="280">
        <v>8</v>
      </c>
      <c r="J339" s="280">
        <v>57</v>
      </c>
      <c r="K339" s="280">
        <v>508</v>
      </c>
      <c r="L339" s="280">
        <v>573</v>
      </c>
      <c r="M339" s="281">
        <v>551</v>
      </c>
      <c r="N339" s="281">
        <v>41.059999942779541</v>
      </c>
      <c r="O339" s="281">
        <v>38.990000203251839</v>
      </c>
      <c r="P339" s="281">
        <v>118.40000057220459</v>
      </c>
      <c r="Q339" s="281">
        <v>198.45000071823597</v>
      </c>
    </row>
    <row r="340" spans="1:17">
      <c r="A340" s="282"/>
      <c r="B340" s="88"/>
      <c r="C340" s="282"/>
      <c r="D340" s="88"/>
      <c r="E340" s="90"/>
      <c r="F340" s="90"/>
      <c r="G340" s="90"/>
      <c r="H340" s="90"/>
      <c r="I340" s="90"/>
      <c r="J340" s="90"/>
      <c r="K340" s="90"/>
      <c r="L340" s="90"/>
      <c r="M340" s="91"/>
      <c r="N340" s="91"/>
      <c r="O340" s="91"/>
      <c r="P340" s="91"/>
      <c r="Q340" s="91"/>
    </row>
    <row r="341" spans="1:17">
      <c r="A341" s="273" t="s">
        <v>711</v>
      </c>
      <c r="B341" s="274"/>
      <c r="C341" s="273"/>
      <c r="D341" s="274"/>
      <c r="E341" s="94"/>
      <c r="F341" s="94"/>
      <c r="G341" s="94"/>
      <c r="H341" s="94"/>
      <c r="I341" s="94"/>
      <c r="J341" s="94"/>
      <c r="K341" s="94"/>
      <c r="L341" s="94"/>
      <c r="M341" s="95"/>
      <c r="N341" s="95"/>
      <c r="O341" s="95"/>
      <c r="P341" s="95"/>
      <c r="Q341" s="95"/>
    </row>
    <row r="342" spans="1:17">
      <c r="A342" s="277"/>
      <c r="B342" s="92" t="s">
        <v>712</v>
      </c>
      <c r="C342" s="273" t="s">
        <v>190</v>
      </c>
      <c r="D342" s="274"/>
      <c r="E342" s="94"/>
      <c r="F342" s="94"/>
      <c r="G342" s="94"/>
      <c r="H342" s="94"/>
      <c r="I342" s="94"/>
      <c r="J342" s="94"/>
      <c r="K342" s="94"/>
      <c r="L342" s="94"/>
      <c r="M342" s="95"/>
      <c r="N342" s="95"/>
      <c r="O342" s="95"/>
      <c r="P342" s="95"/>
      <c r="Q342" s="95"/>
    </row>
    <row r="343" spans="1:17">
      <c r="A343" s="277"/>
      <c r="B343" s="92"/>
      <c r="C343" s="277"/>
      <c r="D343" s="96" t="s">
        <v>980</v>
      </c>
      <c r="E343" s="98">
        <v>212953</v>
      </c>
      <c r="F343" s="98">
        <v>44109</v>
      </c>
      <c r="G343" s="98">
        <v>257062</v>
      </c>
      <c r="H343" s="98">
        <v>31328</v>
      </c>
      <c r="I343" s="98">
        <v>1</v>
      </c>
      <c r="J343" s="98">
        <v>6</v>
      </c>
      <c r="K343" s="98">
        <v>77</v>
      </c>
      <c r="L343" s="98">
        <v>84</v>
      </c>
      <c r="M343" s="99">
        <v>81.75</v>
      </c>
      <c r="N343" s="99">
        <v>6.25</v>
      </c>
      <c r="O343" s="99">
        <v>0.75</v>
      </c>
      <c r="P343" s="99">
        <v>19.450000762939453</v>
      </c>
      <c r="Q343" s="99">
        <v>26.450000762939453</v>
      </c>
    </row>
    <row r="344" spans="1:17">
      <c r="A344" s="277"/>
      <c r="B344" s="92"/>
      <c r="C344" s="277"/>
      <c r="D344" s="92" t="s">
        <v>981</v>
      </c>
      <c r="E344" s="94">
        <v>89347</v>
      </c>
      <c r="F344" s="94">
        <v>21584</v>
      </c>
      <c r="G344" s="94">
        <v>110931</v>
      </c>
      <c r="H344" s="94">
        <v>11579</v>
      </c>
      <c r="I344" s="94"/>
      <c r="J344" s="94">
        <v>2</v>
      </c>
      <c r="K344" s="94">
        <v>44</v>
      </c>
      <c r="L344" s="94">
        <v>46</v>
      </c>
      <c r="M344" s="95">
        <v>45.125</v>
      </c>
      <c r="N344" s="95">
        <v>2.059999942779541</v>
      </c>
      <c r="O344" s="95">
        <v>1.5</v>
      </c>
      <c r="P344" s="95">
        <v>7.3499999046325684</v>
      </c>
      <c r="Q344" s="95">
        <v>10.909999847412109</v>
      </c>
    </row>
    <row r="345" spans="1:17">
      <c r="A345" s="277"/>
      <c r="B345" s="92"/>
      <c r="C345" s="278" t="s">
        <v>714</v>
      </c>
      <c r="D345" s="279"/>
      <c r="E345" s="280">
        <v>302300</v>
      </c>
      <c r="F345" s="280">
        <v>65693</v>
      </c>
      <c r="G345" s="280">
        <v>367993</v>
      </c>
      <c r="H345" s="280">
        <v>42907</v>
      </c>
      <c r="I345" s="280">
        <v>1</v>
      </c>
      <c r="J345" s="280">
        <v>8</v>
      </c>
      <c r="K345" s="280">
        <v>121</v>
      </c>
      <c r="L345" s="280">
        <v>130</v>
      </c>
      <c r="M345" s="281">
        <v>126.875</v>
      </c>
      <c r="N345" s="281">
        <v>8.309999942779541</v>
      </c>
      <c r="O345" s="281">
        <v>2.25</v>
      </c>
      <c r="P345" s="281">
        <v>26.800000667572021</v>
      </c>
      <c r="Q345" s="281">
        <v>37.360000610351563</v>
      </c>
    </row>
    <row r="346" spans="1:17">
      <c r="A346" s="277"/>
      <c r="B346" s="92"/>
      <c r="C346" s="282"/>
      <c r="D346" s="88"/>
      <c r="E346" s="90"/>
      <c r="F346" s="90"/>
      <c r="G346" s="90"/>
      <c r="H346" s="90"/>
      <c r="I346" s="90"/>
      <c r="J346" s="90"/>
      <c r="K346" s="90"/>
      <c r="L346" s="90"/>
      <c r="M346" s="91"/>
      <c r="N346" s="91"/>
      <c r="O346" s="91"/>
      <c r="P346" s="91"/>
      <c r="Q346" s="91"/>
    </row>
    <row r="347" spans="1:17">
      <c r="A347" s="277"/>
      <c r="B347" s="92" t="s">
        <v>715</v>
      </c>
      <c r="C347" s="273" t="s">
        <v>186</v>
      </c>
      <c r="D347" s="274"/>
      <c r="E347" s="94"/>
      <c r="F347" s="94"/>
      <c r="G347" s="94"/>
      <c r="H347" s="94"/>
      <c r="I347" s="94"/>
      <c r="J347" s="94"/>
      <c r="K347" s="94"/>
      <c r="L347" s="94"/>
      <c r="M347" s="95"/>
      <c r="N347" s="95"/>
      <c r="O347" s="95"/>
      <c r="P347" s="95"/>
      <c r="Q347" s="95"/>
    </row>
    <row r="348" spans="1:17">
      <c r="A348" s="277"/>
      <c r="B348" s="92"/>
      <c r="C348" s="277"/>
      <c r="D348" s="96" t="s">
        <v>982</v>
      </c>
      <c r="E348" s="98">
        <v>351455</v>
      </c>
      <c r="F348" s="98">
        <v>92528</v>
      </c>
      <c r="G348" s="98">
        <v>443983</v>
      </c>
      <c r="H348" s="98">
        <v>42081</v>
      </c>
      <c r="I348" s="98"/>
      <c r="J348" s="98">
        <v>1</v>
      </c>
      <c r="K348" s="98">
        <v>101</v>
      </c>
      <c r="L348" s="98">
        <v>102</v>
      </c>
      <c r="M348" s="99">
        <v>105.625</v>
      </c>
      <c r="N348" s="99">
        <v>2</v>
      </c>
      <c r="O348" s="99">
        <v>10.640000343322754</v>
      </c>
      <c r="P348" s="99">
        <v>25.590000152587891</v>
      </c>
      <c r="Q348" s="99">
        <v>38.230000495910645</v>
      </c>
    </row>
    <row r="349" spans="1:17">
      <c r="A349" s="277"/>
      <c r="B349" s="92"/>
      <c r="C349" s="277"/>
      <c r="D349" s="92" t="s">
        <v>983</v>
      </c>
      <c r="E349" s="94">
        <v>370922</v>
      </c>
      <c r="F349" s="94">
        <v>88880</v>
      </c>
      <c r="G349" s="94">
        <v>459802</v>
      </c>
      <c r="H349" s="94">
        <v>43944</v>
      </c>
      <c r="I349" s="94">
        <v>1</v>
      </c>
      <c r="J349" s="94">
        <v>4</v>
      </c>
      <c r="K349" s="94">
        <v>111</v>
      </c>
      <c r="L349" s="94">
        <v>116</v>
      </c>
      <c r="M349" s="95">
        <v>116.625</v>
      </c>
      <c r="N349" s="95">
        <v>6.5500001907348633</v>
      </c>
      <c r="O349" s="95">
        <v>8.2299995422363281</v>
      </c>
      <c r="P349" s="95">
        <v>27.180000305175781</v>
      </c>
      <c r="Q349" s="95">
        <v>41.960000038146973</v>
      </c>
    </row>
    <row r="350" spans="1:17">
      <c r="A350" s="277"/>
      <c r="B350" s="92"/>
      <c r="C350" s="277"/>
      <c r="D350" s="96" t="s">
        <v>984</v>
      </c>
      <c r="E350" s="98">
        <v>320450</v>
      </c>
      <c r="F350" s="98">
        <v>60062</v>
      </c>
      <c r="G350" s="98">
        <v>380512</v>
      </c>
      <c r="H350" s="98">
        <v>44215</v>
      </c>
      <c r="I350" s="98"/>
      <c r="J350" s="98">
        <v>1</v>
      </c>
      <c r="K350" s="98">
        <v>111</v>
      </c>
      <c r="L350" s="98">
        <v>112</v>
      </c>
      <c r="M350" s="99">
        <v>112.5</v>
      </c>
      <c r="N350" s="99">
        <v>10.409999847412109</v>
      </c>
      <c r="O350" s="99">
        <v>6.9200000762939453</v>
      </c>
      <c r="P350" s="99">
        <v>20.600000381469727</v>
      </c>
      <c r="Q350" s="99">
        <v>37.930000305175781</v>
      </c>
    </row>
    <row r="351" spans="1:17">
      <c r="A351" s="277"/>
      <c r="B351" s="92"/>
      <c r="C351" s="277"/>
      <c r="D351" s="92" t="s">
        <v>985</v>
      </c>
      <c r="E351" s="94">
        <v>352358</v>
      </c>
      <c r="F351" s="94">
        <v>66473</v>
      </c>
      <c r="G351" s="94">
        <v>418831</v>
      </c>
      <c r="H351" s="94">
        <v>45998</v>
      </c>
      <c r="I351" s="94">
        <v>1</v>
      </c>
      <c r="J351" s="94">
        <v>3</v>
      </c>
      <c r="K351" s="94">
        <v>115</v>
      </c>
      <c r="L351" s="94">
        <v>119</v>
      </c>
      <c r="M351" s="95">
        <v>120.125</v>
      </c>
      <c r="N351" s="95">
        <v>10.439999580383301</v>
      </c>
      <c r="O351" s="95">
        <v>8.4899997711181641</v>
      </c>
      <c r="P351" s="95">
        <v>22.430000305175781</v>
      </c>
      <c r="Q351" s="95">
        <v>41.359999656677246</v>
      </c>
    </row>
    <row r="352" spans="1:17">
      <c r="A352" s="277"/>
      <c r="B352" s="92"/>
      <c r="C352" s="277"/>
      <c r="D352" s="96" t="s">
        <v>1225</v>
      </c>
      <c r="E352" s="98">
        <v>203769</v>
      </c>
      <c r="F352" s="98">
        <v>75344</v>
      </c>
      <c r="G352" s="98">
        <v>279113</v>
      </c>
      <c r="H352" s="98">
        <v>22364</v>
      </c>
      <c r="I352" s="98"/>
      <c r="J352" s="98">
        <v>1</v>
      </c>
      <c r="K352" s="98">
        <v>58</v>
      </c>
      <c r="L352" s="98">
        <v>59</v>
      </c>
      <c r="M352" s="99">
        <v>58.875</v>
      </c>
      <c r="N352" s="99">
        <v>4.6599998474121094</v>
      </c>
      <c r="O352" s="99">
        <v>6.25</v>
      </c>
      <c r="P352" s="99">
        <v>13.409999847412109</v>
      </c>
      <c r="Q352" s="99">
        <v>24.319999694824219</v>
      </c>
    </row>
    <row r="353" spans="1:17">
      <c r="A353" s="277"/>
      <c r="B353" s="92"/>
      <c r="C353" s="277"/>
      <c r="D353" s="92" t="s">
        <v>1226</v>
      </c>
      <c r="E353" s="94">
        <v>310556</v>
      </c>
      <c r="F353" s="94">
        <v>112208</v>
      </c>
      <c r="G353" s="94">
        <v>422764</v>
      </c>
      <c r="H353" s="94">
        <v>38128</v>
      </c>
      <c r="I353" s="94">
        <v>2</v>
      </c>
      <c r="J353" s="94">
        <v>3</v>
      </c>
      <c r="K353" s="94">
        <v>102</v>
      </c>
      <c r="L353" s="94">
        <v>107</v>
      </c>
      <c r="M353" s="95">
        <v>107.25</v>
      </c>
      <c r="N353" s="95">
        <v>10.130000114440918</v>
      </c>
      <c r="O353" s="95">
        <v>9.4300003051757813</v>
      </c>
      <c r="P353" s="95">
        <v>18.549999237060547</v>
      </c>
      <c r="Q353" s="95">
        <v>38.109999656677246</v>
      </c>
    </row>
    <row r="354" spans="1:17">
      <c r="A354" s="277"/>
      <c r="B354" s="92"/>
      <c r="C354" s="278" t="s">
        <v>719</v>
      </c>
      <c r="D354" s="279"/>
      <c r="E354" s="280">
        <v>1909510</v>
      </c>
      <c r="F354" s="280">
        <v>495495</v>
      </c>
      <c r="G354" s="280">
        <v>2405005</v>
      </c>
      <c r="H354" s="280">
        <v>236730</v>
      </c>
      <c r="I354" s="280">
        <v>4</v>
      </c>
      <c r="J354" s="280">
        <v>13</v>
      </c>
      <c r="K354" s="280">
        <v>598</v>
      </c>
      <c r="L354" s="280">
        <v>615</v>
      </c>
      <c r="M354" s="281">
        <v>621</v>
      </c>
      <c r="N354" s="281">
        <v>44.189999580383301</v>
      </c>
      <c r="O354" s="281">
        <v>49.960000038146973</v>
      </c>
      <c r="P354" s="281">
        <v>127.76000022888184</v>
      </c>
      <c r="Q354" s="281">
        <v>221.90999984741211</v>
      </c>
    </row>
    <row r="355" spans="1:17">
      <c r="A355" s="277"/>
      <c r="B355" s="92"/>
      <c r="C355" s="282"/>
      <c r="D355" s="88"/>
      <c r="E355" s="90"/>
      <c r="F355" s="90"/>
      <c r="G355" s="90"/>
      <c r="H355" s="90"/>
      <c r="I355" s="90"/>
      <c r="J355" s="90"/>
      <c r="K355" s="90"/>
      <c r="L355" s="90"/>
      <c r="M355" s="91"/>
      <c r="N355" s="91"/>
      <c r="O355" s="91"/>
      <c r="P355" s="91"/>
      <c r="Q355" s="91"/>
    </row>
    <row r="356" spans="1:17">
      <c r="A356" s="277"/>
      <c r="B356" s="92" t="s">
        <v>720</v>
      </c>
      <c r="C356" s="273" t="s">
        <v>197</v>
      </c>
      <c r="D356" s="274"/>
      <c r="E356" s="94"/>
      <c r="F356" s="94"/>
      <c r="G356" s="94"/>
      <c r="H356" s="94"/>
      <c r="I356" s="94"/>
      <c r="J356" s="94"/>
      <c r="K356" s="94"/>
      <c r="L356" s="94"/>
      <c r="M356" s="95"/>
      <c r="N356" s="95"/>
      <c r="O356" s="95"/>
      <c r="P356" s="95"/>
      <c r="Q356" s="95"/>
    </row>
    <row r="357" spans="1:17">
      <c r="A357" s="277"/>
      <c r="B357" s="92"/>
      <c r="C357" s="277"/>
      <c r="D357" s="96" t="s">
        <v>986</v>
      </c>
      <c r="E357" s="98">
        <v>315671</v>
      </c>
      <c r="F357" s="98">
        <v>74431</v>
      </c>
      <c r="G357" s="98">
        <v>390102</v>
      </c>
      <c r="H357" s="98">
        <v>35837</v>
      </c>
      <c r="I357" s="98">
        <v>7</v>
      </c>
      <c r="J357" s="98">
        <v>4</v>
      </c>
      <c r="K357" s="98">
        <v>105</v>
      </c>
      <c r="L357" s="98">
        <v>116</v>
      </c>
      <c r="M357" s="99">
        <v>112.875</v>
      </c>
      <c r="N357" s="99">
        <v>5.6999998092651367</v>
      </c>
      <c r="O357" s="99">
        <v>4</v>
      </c>
      <c r="P357" s="99">
        <v>24.959999084472656</v>
      </c>
      <c r="Q357" s="99">
        <v>34.659998893737793</v>
      </c>
    </row>
    <row r="358" spans="1:17">
      <c r="A358" s="277"/>
      <c r="B358" s="92"/>
      <c r="C358" s="278" t="s">
        <v>723</v>
      </c>
      <c r="D358" s="279"/>
      <c r="E358" s="280">
        <v>315671</v>
      </c>
      <c r="F358" s="280">
        <v>74431</v>
      </c>
      <c r="G358" s="280">
        <v>390102</v>
      </c>
      <c r="H358" s="280">
        <v>35837</v>
      </c>
      <c r="I358" s="280">
        <v>7</v>
      </c>
      <c r="J358" s="280">
        <v>4</v>
      </c>
      <c r="K358" s="280">
        <v>105</v>
      </c>
      <c r="L358" s="280">
        <v>116</v>
      </c>
      <c r="M358" s="281">
        <v>112.875</v>
      </c>
      <c r="N358" s="281">
        <v>5.6999998092651367</v>
      </c>
      <c r="O358" s="281">
        <v>4</v>
      </c>
      <c r="P358" s="281">
        <v>24.959999084472656</v>
      </c>
      <c r="Q358" s="281">
        <v>34.659998893737793</v>
      </c>
    </row>
    <row r="359" spans="1:17">
      <c r="A359" s="277"/>
      <c r="B359" s="92"/>
      <c r="C359" s="282"/>
      <c r="D359" s="88"/>
      <c r="E359" s="90"/>
      <c r="F359" s="90"/>
      <c r="G359" s="90"/>
      <c r="H359" s="90"/>
      <c r="I359" s="90"/>
      <c r="J359" s="90"/>
      <c r="K359" s="90"/>
      <c r="L359" s="90"/>
      <c r="M359" s="91"/>
      <c r="N359" s="91"/>
      <c r="O359" s="91"/>
      <c r="P359" s="91"/>
      <c r="Q359" s="91"/>
    </row>
    <row r="360" spans="1:17">
      <c r="A360" s="277"/>
      <c r="B360" s="92" t="s">
        <v>724</v>
      </c>
      <c r="C360" s="273" t="s">
        <v>212</v>
      </c>
      <c r="D360" s="274"/>
      <c r="E360" s="94"/>
      <c r="F360" s="94"/>
      <c r="G360" s="94"/>
      <c r="H360" s="94"/>
      <c r="I360" s="94"/>
      <c r="J360" s="94"/>
      <c r="K360" s="94"/>
      <c r="L360" s="94"/>
      <c r="M360" s="95"/>
      <c r="N360" s="95"/>
      <c r="O360" s="95"/>
      <c r="P360" s="95"/>
      <c r="Q360" s="95"/>
    </row>
    <row r="361" spans="1:17">
      <c r="A361" s="277"/>
      <c r="B361" s="92"/>
      <c r="C361" s="277"/>
      <c r="D361" s="96" t="s">
        <v>987</v>
      </c>
      <c r="E361" s="98">
        <v>82641</v>
      </c>
      <c r="F361" s="98">
        <v>15474</v>
      </c>
      <c r="G361" s="98">
        <v>98115</v>
      </c>
      <c r="H361" s="98">
        <v>10428</v>
      </c>
      <c r="I361" s="98"/>
      <c r="J361" s="98">
        <v>2</v>
      </c>
      <c r="K361" s="98">
        <v>23</v>
      </c>
      <c r="L361" s="98">
        <v>25</v>
      </c>
      <c r="M361" s="99">
        <v>24.625</v>
      </c>
      <c r="N361" s="99">
        <v>1</v>
      </c>
      <c r="O361" s="99">
        <v>4</v>
      </c>
      <c r="P361" s="99">
        <v>3.5</v>
      </c>
      <c r="Q361" s="99">
        <v>8.5</v>
      </c>
    </row>
    <row r="362" spans="1:17">
      <c r="A362" s="277"/>
      <c r="B362" s="92"/>
      <c r="C362" s="278" t="s">
        <v>726</v>
      </c>
      <c r="D362" s="279"/>
      <c r="E362" s="280">
        <v>82641</v>
      </c>
      <c r="F362" s="280">
        <v>15474</v>
      </c>
      <c r="G362" s="280">
        <v>98115</v>
      </c>
      <c r="H362" s="280">
        <v>10428</v>
      </c>
      <c r="I362" s="280"/>
      <c r="J362" s="280">
        <v>2</v>
      </c>
      <c r="K362" s="280">
        <v>23</v>
      </c>
      <c r="L362" s="280">
        <v>25</v>
      </c>
      <c r="M362" s="281">
        <v>24.625</v>
      </c>
      <c r="N362" s="281">
        <v>1</v>
      </c>
      <c r="O362" s="281">
        <v>4</v>
      </c>
      <c r="P362" s="281">
        <v>3.5</v>
      </c>
      <c r="Q362" s="281">
        <v>8.5</v>
      </c>
    </row>
    <row r="363" spans="1:17">
      <c r="A363" s="277"/>
      <c r="B363" s="92"/>
      <c r="C363" s="282"/>
      <c r="D363" s="88"/>
      <c r="E363" s="90"/>
      <c r="F363" s="90"/>
      <c r="G363" s="90"/>
      <c r="H363" s="90"/>
      <c r="I363" s="90"/>
      <c r="J363" s="90"/>
      <c r="K363" s="90"/>
      <c r="L363" s="90"/>
      <c r="M363" s="91"/>
      <c r="N363" s="91"/>
      <c r="O363" s="91"/>
      <c r="P363" s="91"/>
      <c r="Q363" s="91"/>
    </row>
    <row r="364" spans="1:17">
      <c r="A364" s="277"/>
      <c r="B364" s="92" t="s">
        <v>727</v>
      </c>
      <c r="C364" s="273" t="s">
        <v>217</v>
      </c>
      <c r="D364" s="274"/>
      <c r="E364" s="94"/>
      <c r="F364" s="94"/>
      <c r="G364" s="94"/>
      <c r="H364" s="94"/>
      <c r="I364" s="94"/>
      <c r="J364" s="94"/>
      <c r="K364" s="94"/>
      <c r="L364" s="94"/>
      <c r="M364" s="95"/>
      <c r="N364" s="95"/>
      <c r="O364" s="95"/>
      <c r="P364" s="95"/>
      <c r="Q364" s="95"/>
    </row>
    <row r="365" spans="1:17">
      <c r="A365" s="277"/>
      <c r="B365" s="92"/>
      <c r="C365" s="277"/>
      <c r="D365" s="96" t="s">
        <v>988</v>
      </c>
      <c r="E365" s="98">
        <v>100741</v>
      </c>
      <c r="F365" s="98">
        <v>29469</v>
      </c>
      <c r="G365" s="98">
        <v>130210</v>
      </c>
      <c r="H365" s="98">
        <v>16123</v>
      </c>
      <c r="I365" s="98"/>
      <c r="J365" s="98">
        <v>5</v>
      </c>
      <c r="K365" s="98">
        <v>31</v>
      </c>
      <c r="L365" s="98">
        <v>36</v>
      </c>
      <c r="M365" s="99">
        <v>33.25</v>
      </c>
      <c r="N365" s="99">
        <v>1</v>
      </c>
      <c r="O365" s="99">
        <v>1.7000000476837158</v>
      </c>
      <c r="P365" s="99">
        <v>9.4600000381469727</v>
      </c>
      <c r="Q365" s="99">
        <v>12.160000085830688</v>
      </c>
    </row>
    <row r="366" spans="1:17">
      <c r="A366" s="277"/>
      <c r="B366" s="92"/>
      <c r="C366" s="278" t="s">
        <v>729</v>
      </c>
      <c r="D366" s="279"/>
      <c r="E366" s="280">
        <v>100741</v>
      </c>
      <c r="F366" s="280">
        <v>29469</v>
      </c>
      <c r="G366" s="280">
        <v>130210</v>
      </c>
      <c r="H366" s="280">
        <v>16123</v>
      </c>
      <c r="I366" s="280"/>
      <c r="J366" s="280">
        <v>5</v>
      </c>
      <c r="K366" s="280">
        <v>31</v>
      </c>
      <c r="L366" s="280">
        <v>36</v>
      </c>
      <c r="M366" s="281">
        <v>33.25</v>
      </c>
      <c r="N366" s="281">
        <v>1</v>
      </c>
      <c r="O366" s="281">
        <v>1.7000000476837158</v>
      </c>
      <c r="P366" s="281">
        <v>9.4600000381469727</v>
      </c>
      <c r="Q366" s="281">
        <v>12.160000085830688</v>
      </c>
    </row>
    <row r="367" spans="1:17">
      <c r="A367" s="277"/>
      <c r="B367" s="92"/>
      <c r="C367" s="282"/>
      <c r="D367" s="88"/>
      <c r="E367" s="90"/>
      <c r="F367" s="90"/>
      <c r="G367" s="90"/>
      <c r="H367" s="90"/>
      <c r="I367" s="90"/>
      <c r="J367" s="90"/>
      <c r="K367" s="90"/>
      <c r="L367" s="90"/>
      <c r="M367" s="91"/>
      <c r="N367" s="91"/>
      <c r="O367" s="91"/>
      <c r="P367" s="91"/>
      <c r="Q367" s="91"/>
    </row>
    <row r="368" spans="1:17">
      <c r="A368" s="277"/>
      <c r="B368" s="92" t="s">
        <v>730</v>
      </c>
      <c r="C368" s="273" t="s">
        <v>200</v>
      </c>
      <c r="D368" s="274"/>
      <c r="E368" s="94"/>
      <c r="F368" s="94"/>
      <c r="G368" s="94"/>
      <c r="H368" s="94"/>
      <c r="I368" s="94"/>
      <c r="J368" s="94"/>
      <c r="K368" s="94"/>
      <c r="L368" s="94"/>
      <c r="M368" s="95"/>
      <c r="N368" s="95"/>
      <c r="O368" s="95"/>
      <c r="P368" s="95"/>
      <c r="Q368" s="95"/>
    </row>
    <row r="369" spans="1:17">
      <c r="A369" s="277"/>
      <c r="B369" s="92"/>
      <c r="C369" s="277"/>
      <c r="D369" s="96" t="s">
        <v>989</v>
      </c>
      <c r="E369" s="98">
        <v>266707</v>
      </c>
      <c r="F369" s="98">
        <v>87844</v>
      </c>
      <c r="G369" s="98">
        <v>354551</v>
      </c>
      <c r="H369" s="98">
        <v>43853</v>
      </c>
      <c r="I369" s="98"/>
      <c r="J369" s="98">
        <v>3</v>
      </c>
      <c r="K369" s="98">
        <v>86</v>
      </c>
      <c r="L369" s="98">
        <v>89</v>
      </c>
      <c r="M369" s="99">
        <v>89.75</v>
      </c>
      <c r="N369" s="99">
        <v>9</v>
      </c>
      <c r="O369" s="99">
        <v>5.8299999237060547</v>
      </c>
      <c r="P369" s="99">
        <v>16.549999237060547</v>
      </c>
      <c r="Q369" s="99">
        <v>31.379999160766602</v>
      </c>
    </row>
    <row r="370" spans="1:17">
      <c r="A370" s="277"/>
      <c r="B370" s="92"/>
      <c r="C370" s="278" t="s">
        <v>732</v>
      </c>
      <c r="D370" s="279"/>
      <c r="E370" s="280">
        <v>266707</v>
      </c>
      <c r="F370" s="280">
        <v>87844</v>
      </c>
      <c r="G370" s="280">
        <v>354551</v>
      </c>
      <c r="H370" s="280">
        <v>43853</v>
      </c>
      <c r="I370" s="280"/>
      <c r="J370" s="280">
        <v>3</v>
      </c>
      <c r="K370" s="280">
        <v>86</v>
      </c>
      <c r="L370" s="280">
        <v>89</v>
      </c>
      <c r="M370" s="281">
        <v>89.75</v>
      </c>
      <c r="N370" s="281">
        <v>9</v>
      </c>
      <c r="O370" s="281">
        <v>5.8299999237060547</v>
      </c>
      <c r="P370" s="281">
        <v>16.549999237060547</v>
      </c>
      <c r="Q370" s="281">
        <v>31.379999160766602</v>
      </c>
    </row>
    <row r="371" spans="1:17">
      <c r="A371" s="277"/>
      <c r="B371" s="92"/>
      <c r="C371" s="282"/>
      <c r="D371" s="88"/>
      <c r="E371" s="90"/>
      <c r="F371" s="90"/>
      <c r="G371" s="90"/>
      <c r="H371" s="90"/>
      <c r="I371" s="90"/>
      <c r="J371" s="90"/>
      <c r="K371" s="90"/>
      <c r="L371" s="90"/>
      <c r="M371" s="91"/>
      <c r="N371" s="91"/>
      <c r="O371" s="91"/>
      <c r="P371" s="91"/>
      <c r="Q371" s="91"/>
    </row>
    <row r="372" spans="1:17">
      <c r="A372" s="277"/>
      <c r="B372" s="92" t="s">
        <v>733</v>
      </c>
      <c r="C372" s="273" t="s">
        <v>202</v>
      </c>
      <c r="D372" s="274"/>
      <c r="E372" s="94"/>
      <c r="F372" s="94"/>
      <c r="G372" s="94"/>
      <c r="H372" s="94"/>
      <c r="I372" s="94"/>
      <c r="J372" s="94"/>
      <c r="K372" s="94"/>
      <c r="L372" s="94"/>
      <c r="M372" s="95"/>
      <c r="N372" s="95"/>
      <c r="O372" s="95"/>
      <c r="P372" s="95"/>
      <c r="Q372" s="95"/>
    </row>
    <row r="373" spans="1:17">
      <c r="A373" s="277"/>
      <c r="B373" s="92"/>
      <c r="C373" s="277"/>
      <c r="D373" s="96" t="s">
        <v>990</v>
      </c>
      <c r="E373" s="98">
        <v>219635</v>
      </c>
      <c r="F373" s="98">
        <v>66262</v>
      </c>
      <c r="G373" s="98">
        <v>285897</v>
      </c>
      <c r="H373" s="98">
        <v>21291</v>
      </c>
      <c r="I373" s="98">
        <v>1</v>
      </c>
      <c r="J373" s="98">
        <v>3</v>
      </c>
      <c r="K373" s="98">
        <v>81</v>
      </c>
      <c r="L373" s="98">
        <v>85</v>
      </c>
      <c r="M373" s="99">
        <v>84</v>
      </c>
      <c r="N373" s="99">
        <v>5.190000057220459</v>
      </c>
      <c r="O373" s="99">
        <v>6.25</v>
      </c>
      <c r="P373" s="99">
        <v>15.470000267028809</v>
      </c>
      <c r="Q373" s="99">
        <v>26.910000324249268</v>
      </c>
    </row>
    <row r="374" spans="1:17">
      <c r="A374" s="277"/>
      <c r="B374" s="92"/>
      <c r="C374" s="277"/>
      <c r="D374" s="92" t="s">
        <v>991</v>
      </c>
      <c r="E374" s="94">
        <v>112061</v>
      </c>
      <c r="F374" s="94">
        <v>37575</v>
      </c>
      <c r="G374" s="94">
        <v>149636</v>
      </c>
      <c r="H374" s="94">
        <v>14155</v>
      </c>
      <c r="I374" s="94">
        <v>2</v>
      </c>
      <c r="J374" s="94">
        <v>1</v>
      </c>
      <c r="K374" s="94">
        <v>39</v>
      </c>
      <c r="L374" s="94">
        <v>42</v>
      </c>
      <c r="M374" s="95">
        <v>41.375</v>
      </c>
      <c r="N374" s="95">
        <v>2.7100000381469727</v>
      </c>
      <c r="O374" s="95">
        <v>2.75</v>
      </c>
      <c r="P374" s="95">
        <v>8.7100000381469727</v>
      </c>
      <c r="Q374" s="95">
        <v>14.170000076293945</v>
      </c>
    </row>
    <row r="375" spans="1:17">
      <c r="A375" s="277"/>
      <c r="B375" s="92"/>
      <c r="C375" s="278" t="s">
        <v>736</v>
      </c>
      <c r="D375" s="279"/>
      <c r="E375" s="280">
        <v>331696</v>
      </c>
      <c r="F375" s="280">
        <v>103837</v>
      </c>
      <c r="G375" s="280">
        <v>435533</v>
      </c>
      <c r="H375" s="280">
        <v>35446</v>
      </c>
      <c r="I375" s="280">
        <v>3</v>
      </c>
      <c r="J375" s="280">
        <v>4</v>
      </c>
      <c r="K375" s="280">
        <v>120</v>
      </c>
      <c r="L375" s="280">
        <v>127</v>
      </c>
      <c r="M375" s="281">
        <v>125.375</v>
      </c>
      <c r="N375" s="281">
        <v>7.9000000953674316</v>
      </c>
      <c r="O375" s="281">
        <v>9</v>
      </c>
      <c r="P375" s="281">
        <v>24.180000305175781</v>
      </c>
      <c r="Q375" s="281">
        <v>41.080000400543213</v>
      </c>
    </row>
    <row r="376" spans="1:17">
      <c r="A376" s="277"/>
      <c r="B376" s="92"/>
      <c r="C376" s="282"/>
      <c r="D376" s="88"/>
      <c r="E376" s="90"/>
      <c r="F376" s="90"/>
      <c r="G376" s="90"/>
      <c r="H376" s="90"/>
      <c r="I376" s="90"/>
      <c r="J376" s="90"/>
      <c r="K376" s="90"/>
      <c r="L376" s="90"/>
      <c r="M376" s="91"/>
      <c r="N376" s="91"/>
      <c r="O376" s="91"/>
      <c r="P376" s="91"/>
      <c r="Q376" s="91"/>
    </row>
    <row r="377" spans="1:17">
      <c r="A377" s="277"/>
      <c r="B377" s="92" t="s">
        <v>737</v>
      </c>
      <c r="C377" s="273" t="s">
        <v>211</v>
      </c>
      <c r="D377" s="274"/>
      <c r="E377" s="94"/>
      <c r="F377" s="94"/>
      <c r="G377" s="94"/>
      <c r="H377" s="94"/>
      <c r="I377" s="94"/>
      <c r="J377" s="94"/>
      <c r="K377" s="94"/>
      <c r="L377" s="94"/>
      <c r="M377" s="95"/>
      <c r="N377" s="95"/>
      <c r="O377" s="95"/>
      <c r="P377" s="95"/>
      <c r="Q377" s="95"/>
    </row>
    <row r="378" spans="1:17">
      <c r="A378" s="277"/>
      <c r="B378" s="92"/>
      <c r="C378" s="277"/>
      <c r="D378" s="96" t="s">
        <v>992</v>
      </c>
      <c r="E378" s="98">
        <v>151806</v>
      </c>
      <c r="F378" s="98">
        <v>35041</v>
      </c>
      <c r="G378" s="98">
        <v>186847</v>
      </c>
      <c r="H378" s="98">
        <v>10251</v>
      </c>
      <c r="I378" s="98">
        <v>1</v>
      </c>
      <c r="J378" s="98">
        <v>6</v>
      </c>
      <c r="K378" s="98">
        <v>31</v>
      </c>
      <c r="L378" s="98">
        <v>38</v>
      </c>
      <c r="M378" s="99">
        <v>35.375</v>
      </c>
      <c r="N378" s="99">
        <v>1</v>
      </c>
      <c r="O378" s="99">
        <v>5.059999942779541</v>
      </c>
      <c r="P378" s="99">
        <v>11.989999771118164</v>
      </c>
      <c r="Q378" s="99">
        <v>18.049999713897705</v>
      </c>
    </row>
    <row r="379" spans="1:17">
      <c r="A379" s="277"/>
      <c r="B379" s="92"/>
      <c r="C379" s="278" t="s">
        <v>739</v>
      </c>
      <c r="D379" s="279"/>
      <c r="E379" s="280">
        <v>151806</v>
      </c>
      <c r="F379" s="280">
        <v>35041</v>
      </c>
      <c r="G379" s="280">
        <v>186847</v>
      </c>
      <c r="H379" s="280">
        <v>10251</v>
      </c>
      <c r="I379" s="280">
        <v>1</v>
      </c>
      <c r="J379" s="280">
        <v>6</v>
      </c>
      <c r="K379" s="280">
        <v>31</v>
      </c>
      <c r="L379" s="280">
        <v>38</v>
      </c>
      <c r="M379" s="281">
        <v>35.375</v>
      </c>
      <c r="N379" s="281">
        <v>1</v>
      </c>
      <c r="O379" s="281">
        <v>5.059999942779541</v>
      </c>
      <c r="P379" s="281">
        <v>11.989999771118164</v>
      </c>
      <c r="Q379" s="281">
        <v>18.049999713897705</v>
      </c>
    </row>
    <row r="380" spans="1:17">
      <c r="A380" s="277"/>
      <c r="B380" s="92"/>
      <c r="C380" s="282"/>
      <c r="D380" s="88"/>
      <c r="E380" s="90"/>
      <c r="F380" s="90"/>
      <c r="G380" s="90"/>
      <c r="H380" s="90"/>
      <c r="I380" s="90"/>
      <c r="J380" s="90"/>
      <c r="K380" s="90"/>
      <c r="L380" s="90"/>
      <c r="M380" s="91"/>
      <c r="N380" s="91"/>
      <c r="O380" s="91"/>
      <c r="P380" s="91"/>
      <c r="Q380" s="91"/>
    </row>
    <row r="381" spans="1:17">
      <c r="A381" s="277"/>
      <c r="B381" s="92" t="s">
        <v>740</v>
      </c>
      <c r="C381" s="273" t="s">
        <v>196</v>
      </c>
      <c r="D381" s="274"/>
      <c r="E381" s="94"/>
      <c r="F381" s="94"/>
      <c r="G381" s="94"/>
      <c r="H381" s="94"/>
      <c r="I381" s="94"/>
      <c r="J381" s="94"/>
      <c r="K381" s="94"/>
      <c r="L381" s="94"/>
      <c r="M381" s="95"/>
      <c r="N381" s="95"/>
      <c r="O381" s="95"/>
      <c r="P381" s="95"/>
      <c r="Q381" s="95"/>
    </row>
    <row r="382" spans="1:17">
      <c r="A382" s="277"/>
      <c r="B382" s="92"/>
      <c r="C382" s="277"/>
      <c r="D382" s="96" t="s">
        <v>993</v>
      </c>
      <c r="E382" s="98">
        <v>275948</v>
      </c>
      <c r="F382" s="98">
        <v>74095</v>
      </c>
      <c r="G382" s="98">
        <v>350043</v>
      </c>
      <c r="H382" s="98">
        <v>40755</v>
      </c>
      <c r="I382" s="98">
        <v>3</v>
      </c>
      <c r="J382" s="98">
        <v>6</v>
      </c>
      <c r="K382" s="98">
        <v>96</v>
      </c>
      <c r="L382" s="98">
        <v>105</v>
      </c>
      <c r="M382" s="99">
        <v>102.375</v>
      </c>
      <c r="N382" s="99">
        <v>6.8499999046325684</v>
      </c>
      <c r="O382" s="99">
        <v>6.2300000190734863</v>
      </c>
      <c r="P382" s="99">
        <v>21.389999389648438</v>
      </c>
      <c r="Q382" s="99">
        <v>34.469999313354492</v>
      </c>
    </row>
    <row r="383" spans="1:17">
      <c r="A383" s="277"/>
      <c r="B383" s="92"/>
      <c r="C383" s="277"/>
      <c r="D383" s="92" t="s">
        <v>994</v>
      </c>
      <c r="E383" s="94">
        <v>299399</v>
      </c>
      <c r="F383" s="94">
        <v>111718</v>
      </c>
      <c r="G383" s="94">
        <v>411117</v>
      </c>
      <c r="H383" s="94">
        <v>69417</v>
      </c>
      <c r="I383" s="94">
        <v>2</v>
      </c>
      <c r="J383" s="94">
        <v>8</v>
      </c>
      <c r="K383" s="94">
        <v>103</v>
      </c>
      <c r="L383" s="94">
        <v>113</v>
      </c>
      <c r="M383" s="95">
        <v>109.25</v>
      </c>
      <c r="N383" s="95">
        <v>5.3600001335144043</v>
      </c>
      <c r="O383" s="95">
        <v>5.0999999046325684</v>
      </c>
      <c r="P383" s="95">
        <v>25.700000762939453</v>
      </c>
      <c r="Q383" s="95">
        <v>36.160000801086426</v>
      </c>
    </row>
    <row r="384" spans="1:17">
      <c r="A384" s="277"/>
      <c r="B384" s="92"/>
      <c r="C384" s="278" t="s">
        <v>742</v>
      </c>
      <c r="D384" s="279"/>
      <c r="E384" s="280">
        <v>575347</v>
      </c>
      <c r="F384" s="280">
        <v>185813</v>
      </c>
      <c r="G384" s="280">
        <v>761160</v>
      </c>
      <c r="H384" s="280">
        <v>110172</v>
      </c>
      <c r="I384" s="280">
        <v>5</v>
      </c>
      <c r="J384" s="280">
        <v>14</v>
      </c>
      <c r="K384" s="280">
        <v>199</v>
      </c>
      <c r="L384" s="280">
        <v>218</v>
      </c>
      <c r="M384" s="281">
        <v>211.625</v>
      </c>
      <c r="N384" s="281">
        <v>12.210000038146973</v>
      </c>
      <c r="O384" s="281">
        <v>11.329999923706055</v>
      </c>
      <c r="P384" s="281">
        <v>47.090000152587891</v>
      </c>
      <c r="Q384" s="281">
        <v>70.630000114440918</v>
      </c>
    </row>
    <row r="385" spans="1:17">
      <c r="A385" s="277"/>
      <c r="B385" s="92"/>
      <c r="C385" s="282"/>
      <c r="D385" s="88"/>
      <c r="E385" s="90"/>
      <c r="F385" s="90"/>
      <c r="G385" s="90"/>
      <c r="H385" s="90"/>
      <c r="I385" s="90"/>
      <c r="J385" s="90"/>
      <c r="K385" s="90"/>
      <c r="L385" s="90"/>
      <c r="M385" s="91"/>
      <c r="N385" s="91"/>
      <c r="O385" s="91"/>
      <c r="P385" s="91"/>
      <c r="Q385" s="91"/>
    </row>
    <row r="386" spans="1:17">
      <c r="A386" s="277"/>
      <c r="B386" s="92" t="s">
        <v>746</v>
      </c>
      <c r="C386" s="273" t="s">
        <v>220</v>
      </c>
      <c r="D386" s="274"/>
      <c r="E386" s="94"/>
      <c r="F386" s="94"/>
      <c r="G386" s="94"/>
      <c r="H386" s="94"/>
      <c r="I386" s="94"/>
      <c r="J386" s="94"/>
      <c r="K386" s="94"/>
      <c r="L386" s="94"/>
      <c r="M386" s="95"/>
      <c r="N386" s="95"/>
      <c r="O386" s="95"/>
      <c r="P386" s="95"/>
      <c r="Q386" s="95"/>
    </row>
    <row r="387" spans="1:17">
      <c r="A387" s="277"/>
      <c r="B387" s="92"/>
      <c r="C387" s="277"/>
      <c r="D387" s="96" t="s">
        <v>996</v>
      </c>
      <c r="E387" s="98">
        <v>83553</v>
      </c>
      <c r="F387" s="98">
        <v>883</v>
      </c>
      <c r="G387" s="98">
        <v>84436</v>
      </c>
      <c r="H387" s="98">
        <v>5126</v>
      </c>
      <c r="I387" s="98">
        <v>2</v>
      </c>
      <c r="J387" s="98">
        <v>1</v>
      </c>
      <c r="K387" s="98">
        <v>12</v>
      </c>
      <c r="L387" s="98">
        <v>15</v>
      </c>
      <c r="M387" s="99">
        <v>13.875</v>
      </c>
      <c r="N387" s="99">
        <v>2.75</v>
      </c>
      <c r="O387" s="99">
        <v>1</v>
      </c>
      <c r="P387" s="99">
        <v>1.559999942779541</v>
      </c>
      <c r="Q387" s="99">
        <v>5.309999942779541</v>
      </c>
    </row>
    <row r="388" spans="1:17">
      <c r="A388" s="277"/>
      <c r="B388" s="92"/>
      <c r="C388" s="278" t="s">
        <v>748</v>
      </c>
      <c r="D388" s="279"/>
      <c r="E388" s="280">
        <v>83553</v>
      </c>
      <c r="F388" s="280">
        <v>883</v>
      </c>
      <c r="G388" s="280">
        <v>84436</v>
      </c>
      <c r="H388" s="280">
        <v>5126</v>
      </c>
      <c r="I388" s="280">
        <v>2</v>
      </c>
      <c r="J388" s="280">
        <v>1</v>
      </c>
      <c r="K388" s="280">
        <v>12</v>
      </c>
      <c r="L388" s="280">
        <v>15</v>
      </c>
      <c r="M388" s="281">
        <v>13.875</v>
      </c>
      <c r="N388" s="281">
        <v>2.75</v>
      </c>
      <c r="O388" s="281">
        <v>1</v>
      </c>
      <c r="P388" s="281">
        <v>1.559999942779541</v>
      </c>
      <c r="Q388" s="281">
        <v>5.309999942779541</v>
      </c>
    </row>
    <row r="389" spans="1:17">
      <c r="A389" s="277"/>
      <c r="B389" s="92"/>
      <c r="C389" s="282"/>
      <c r="D389" s="88"/>
      <c r="E389" s="90"/>
      <c r="F389" s="90"/>
      <c r="G389" s="90"/>
      <c r="H389" s="90"/>
      <c r="I389" s="90"/>
      <c r="J389" s="90"/>
      <c r="K389" s="90"/>
      <c r="L389" s="90"/>
      <c r="M389" s="91"/>
      <c r="N389" s="91"/>
      <c r="O389" s="91"/>
      <c r="P389" s="91"/>
      <c r="Q389" s="91"/>
    </row>
    <row r="390" spans="1:17">
      <c r="A390" s="277"/>
      <c r="B390" s="92" t="s">
        <v>749</v>
      </c>
      <c r="C390" s="273" t="s">
        <v>219</v>
      </c>
      <c r="D390" s="274"/>
      <c r="E390" s="94"/>
      <c r="F390" s="94"/>
      <c r="G390" s="94"/>
      <c r="H390" s="94"/>
      <c r="I390" s="94"/>
      <c r="J390" s="94"/>
      <c r="K390" s="94"/>
      <c r="L390" s="94"/>
      <c r="M390" s="95"/>
      <c r="N390" s="95"/>
      <c r="O390" s="95"/>
      <c r="P390" s="95"/>
      <c r="Q390" s="95"/>
    </row>
    <row r="391" spans="1:17">
      <c r="A391" s="277"/>
      <c r="B391" s="92"/>
      <c r="C391" s="277"/>
      <c r="D391" s="96" t="s">
        <v>997</v>
      </c>
      <c r="E391" s="98">
        <v>118490</v>
      </c>
      <c r="F391" s="98">
        <v>29395</v>
      </c>
      <c r="G391" s="98">
        <v>147885</v>
      </c>
      <c r="H391" s="98">
        <v>8494</v>
      </c>
      <c r="I391" s="98"/>
      <c r="J391" s="98">
        <v>2</v>
      </c>
      <c r="K391" s="98">
        <v>32</v>
      </c>
      <c r="L391" s="98">
        <v>34</v>
      </c>
      <c r="M391" s="99">
        <v>33.5</v>
      </c>
      <c r="N391" s="99">
        <v>4.0999999046325684</v>
      </c>
      <c r="O391" s="99">
        <v>3.9000000953674316</v>
      </c>
      <c r="P391" s="99">
        <v>4.5500001907348633</v>
      </c>
      <c r="Q391" s="99">
        <v>12.550000190734863</v>
      </c>
    </row>
    <row r="392" spans="1:17">
      <c r="A392" s="277"/>
      <c r="B392" s="92"/>
      <c r="C392" s="278" t="s">
        <v>751</v>
      </c>
      <c r="D392" s="279"/>
      <c r="E392" s="280">
        <v>118490</v>
      </c>
      <c r="F392" s="280">
        <v>29395</v>
      </c>
      <c r="G392" s="280">
        <v>147885</v>
      </c>
      <c r="H392" s="280">
        <v>8494</v>
      </c>
      <c r="I392" s="280"/>
      <c r="J392" s="280">
        <v>2</v>
      </c>
      <c r="K392" s="280">
        <v>32</v>
      </c>
      <c r="L392" s="280">
        <v>34</v>
      </c>
      <c r="M392" s="281">
        <v>33.5</v>
      </c>
      <c r="N392" s="281">
        <v>4.0999999046325684</v>
      </c>
      <c r="O392" s="281">
        <v>3.9000000953674316</v>
      </c>
      <c r="P392" s="281">
        <v>4.5500001907348633</v>
      </c>
      <c r="Q392" s="281">
        <v>12.550000190734863</v>
      </c>
    </row>
    <row r="393" spans="1:17">
      <c r="A393" s="277"/>
      <c r="B393" s="92"/>
      <c r="C393" s="282"/>
      <c r="D393" s="88"/>
      <c r="E393" s="90"/>
      <c r="F393" s="90"/>
      <c r="G393" s="90"/>
      <c r="H393" s="90"/>
      <c r="I393" s="90"/>
      <c r="J393" s="90"/>
      <c r="K393" s="90"/>
      <c r="L393" s="90"/>
      <c r="M393" s="91"/>
      <c r="N393" s="91"/>
      <c r="O393" s="91"/>
      <c r="P393" s="91"/>
      <c r="Q393" s="91"/>
    </row>
    <row r="394" spans="1:17">
      <c r="A394" s="277"/>
      <c r="B394" s="92" t="s">
        <v>752</v>
      </c>
      <c r="C394" s="273" t="s">
        <v>206</v>
      </c>
      <c r="D394" s="274"/>
      <c r="E394" s="94"/>
      <c r="F394" s="94"/>
      <c r="G394" s="94"/>
      <c r="H394" s="94"/>
      <c r="I394" s="94"/>
      <c r="J394" s="94"/>
      <c r="K394" s="94"/>
      <c r="L394" s="94"/>
      <c r="M394" s="95"/>
      <c r="N394" s="95"/>
      <c r="O394" s="95"/>
      <c r="P394" s="95"/>
      <c r="Q394" s="95"/>
    </row>
    <row r="395" spans="1:17">
      <c r="A395" s="277"/>
      <c r="B395" s="92"/>
      <c r="C395" s="277"/>
      <c r="D395" s="96" t="s">
        <v>998</v>
      </c>
      <c r="E395" s="98">
        <v>109555</v>
      </c>
      <c r="F395" s="98">
        <v>79360</v>
      </c>
      <c r="G395" s="98">
        <v>188915</v>
      </c>
      <c r="H395" s="98">
        <v>9856</v>
      </c>
      <c r="I395" s="98"/>
      <c r="J395" s="98">
        <v>0</v>
      </c>
      <c r="K395" s="98">
        <v>22</v>
      </c>
      <c r="L395" s="98">
        <v>22</v>
      </c>
      <c r="M395" s="99">
        <v>21.625</v>
      </c>
      <c r="N395" s="99">
        <v>2</v>
      </c>
      <c r="O395" s="99">
        <v>2.9500000476837158</v>
      </c>
      <c r="P395" s="99">
        <v>5.5</v>
      </c>
      <c r="Q395" s="99">
        <v>10.450000047683716</v>
      </c>
    </row>
    <row r="396" spans="1:17">
      <c r="A396" s="277"/>
      <c r="B396" s="92"/>
      <c r="C396" s="277"/>
      <c r="D396" s="92" t="s">
        <v>999</v>
      </c>
      <c r="E396" s="94">
        <v>74281</v>
      </c>
      <c r="F396" s="94">
        <v>26718</v>
      </c>
      <c r="G396" s="94">
        <v>100999</v>
      </c>
      <c r="H396" s="94">
        <v>6775</v>
      </c>
      <c r="I396" s="94"/>
      <c r="J396" s="94">
        <v>1</v>
      </c>
      <c r="K396" s="94">
        <v>20</v>
      </c>
      <c r="L396" s="94">
        <v>21</v>
      </c>
      <c r="M396" s="95">
        <v>20.75</v>
      </c>
      <c r="N396" s="95">
        <v>2.7699999809265137</v>
      </c>
      <c r="O396" s="95">
        <v>1.7999999523162842</v>
      </c>
      <c r="P396" s="95">
        <v>4.3000001907348633</v>
      </c>
      <c r="Q396" s="95">
        <v>8.8700001239776611</v>
      </c>
    </row>
    <row r="397" spans="1:17">
      <c r="A397" s="277"/>
      <c r="B397" s="92"/>
      <c r="C397" s="278" t="s">
        <v>755</v>
      </c>
      <c r="D397" s="279"/>
      <c r="E397" s="280">
        <v>183836</v>
      </c>
      <c r="F397" s="280">
        <v>106078</v>
      </c>
      <c r="G397" s="280">
        <v>289914</v>
      </c>
      <c r="H397" s="280">
        <v>16631</v>
      </c>
      <c r="I397" s="280"/>
      <c r="J397" s="280">
        <v>1</v>
      </c>
      <c r="K397" s="280">
        <v>42</v>
      </c>
      <c r="L397" s="280">
        <v>43</v>
      </c>
      <c r="M397" s="281">
        <v>42.375</v>
      </c>
      <c r="N397" s="281">
        <v>4.7699999809265137</v>
      </c>
      <c r="O397" s="281">
        <v>4.75</v>
      </c>
      <c r="P397" s="281">
        <v>9.8000001907348633</v>
      </c>
      <c r="Q397" s="281">
        <v>19.320000171661377</v>
      </c>
    </row>
    <row r="398" spans="1:17">
      <c r="A398" s="277"/>
      <c r="B398" s="92"/>
      <c r="C398" s="282"/>
      <c r="D398" s="88"/>
      <c r="E398" s="90"/>
      <c r="F398" s="90"/>
      <c r="G398" s="90"/>
      <c r="H398" s="90"/>
      <c r="I398" s="90"/>
      <c r="J398" s="90"/>
      <c r="K398" s="90"/>
      <c r="L398" s="90"/>
      <c r="M398" s="91"/>
      <c r="N398" s="91"/>
      <c r="O398" s="91"/>
      <c r="P398" s="91"/>
      <c r="Q398" s="91"/>
    </row>
    <row r="399" spans="1:17">
      <c r="A399" s="277"/>
      <c r="B399" s="92" t="s">
        <v>756</v>
      </c>
      <c r="C399" s="273" t="s">
        <v>213</v>
      </c>
      <c r="D399" s="274"/>
      <c r="E399" s="94"/>
      <c r="F399" s="94"/>
      <c r="G399" s="94"/>
      <c r="H399" s="94"/>
      <c r="I399" s="94"/>
      <c r="J399" s="94"/>
      <c r="K399" s="94"/>
      <c r="L399" s="94"/>
      <c r="M399" s="95"/>
      <c r="N399" s="95"/>
      <c r="O399" s="95"/>
      <c r="P399" s="95"/>
      <c r="Q399" s="95"/>
    </row>
    <row r="400" spans="1:17">
      <c r="A400" s="277"/>
      <c r="B400" s="92"/>
      <c r="C400" s="277"/>
      <c r="D400" s="96" t="s">
        <v>1000</v>
      </c>
      <c r="E400" s="98">
        <v>130090</v>
      </c>
      <c r="F400" s="98">
        <v>47105</v>
      </c>
      <c r="G400" s="98">
        <v>177195</v>
      </c>
      <c r="H400" s="98">
        <v>16913</v>
      </c>
      <c r="I400" s="98">
        <v>2</v>
      </c>
      <c r="J400" s="98">
        <v>6</v>
      </c>
      <c r="K400" s="98">
        <v>30</v>
      </c>
      <c r="L400" s="98">
        <v>38</v>
      </c>
      <c r="M400" s="99">
        <v>35.125</v>
      </c>
      <c r="N400" s="99">
        <v>4.5300002098083496</v>
      </c>
      <c r="O400" s="99">
        <v>0</v>
      </c>
      <c r="P400" s="99">
        <v>9.869999885559082</v>
      </c>
      <c r="Q400" s="99">
        <v>14.400000095367432</v>
      </c>
    </row>
    <row r="401" spans="1:17">
      <c r="A401" s="277"/>
      <c r="B401" s="92"/>
      <c r="C401" s="278" t="s">
        <v>758</v>
      </c>
      <c r="D401" s="279"/>
      <c r="E401" s="280">
        <v>130090</v>
      </c>
      <c r="F401" s="280">
        <v>47105</v>
      </c>
      <c r="G401" s="280">
        <v>177195</v>
      </c>
      <c r="H401" s="280">
        <v>16913</v>
      </c>
      <c r="I401" s="280">
        <v>2</v>
      </c>
      <c r="J401" s="280">
        <v>6</v>
      </c>
      <c r="K401" s="280">
        <v>30</v>
      </c>
      <c r="L401" s="280">
        <v>38</v>
      </c>
      <c r="M401" s="281">
        <v>35.125</v>
      </c>
      <c r="N401" s="281">
        <v>4.5300002098083496</v>
      </c>
      <c r="O401" s="281">
        <v>0</v>
      </c>
      <c r="P401" s="281">
        <v>9.869999885559082</v>
      </c>
      <c r="Q401" s="281">
        <v>14.400000095367432</v>
      </c>
    </row>
    <row r="402" spans="1:17">
      <c r="A402" s="277"/>
      <c r="B402" s="92"/>
      <c r="C402" s="282"/>
      <c r="D402" s="88"/>
      <c r="E402" s="90"/>
      <c r="F402" s="90"/>
      <c r="G402" s="90"/>
      <c r="H402" s="90"/>
      <c r="I402" s="90"/>
      <c r="J402" s="90"/>
      <c r="K402" s="90"/>
      <c r="L402" s="90"/>
      <c r="M402" s="91"/>
      <c r="N402" s="91"/>
      <c r="O402" s="91"/>
      <c r="P402" s="91"/>
      <c r="Q402" s="91"/>
    </row>
    <row r="403" spans="1:17">
      <c r="A403" s="278" t="s">
        <v>759</v>
      </c>
      <c r="B403" s="279"/>
      <c r="C403" s="278"/>
      <c r="D403" s="279"/>
      <c r="E403" s="280">
        <v>4552388</v>
      </c>
      <c r="F403" s="280">
        <v>1276558</v>
      </c>
      <c r="G403" s="280">
        <v>5828946</v>
      </c>
      <c r="H403" s="280">
        <v>588911</v>
      </c>
      <c r="I403" s="280">
        <v>25</v>
      </c>
      <c r="J403" s="280">
        <v>69</v>
      </c>
      <c r="K403" s="280">
        <v>1430</v>
      </c>
      <c r="L403" s="280">
        <v>1524</v>
      </c>
      <c r="M403" s="281">
        <v>1505.625</v>
      </c>
      <c r="N403" s="281">
        <v>106.45999956130981</v>
      </c>
      <c r="O403" s="281">
        <v>102.77999997138977</v>
      </c>
      <c r="P403" s="281">
        <v>318.06999969482422</v>
      </c>
      <c r="Q403" s="281">
        <v>527.3099992275238</v>
      </c>
    </row>
    <row r="404" spans="1:17">
      <c r="A404" s="282"/>
      <c r="B404" s="88"/>
      <c r="C404" s="282"/>
      <c r="D404" s="88"/>
      <c r="E404" s="90"/>
      <c r="F404" s="90"/>
      <c r="G404" s="90"/>
      <c r="H404" s="90"/>
      <c r="I404" s="90"/>
      <c r="J404" s="90"/>
      <c r="K404" s="90"/>
      <c r="L404" s="90"/>
      <c r="M404" s="91"/>
      <c r="N404" s="91"/>
      <c r="O404" s="91"/>
      <c r="P404" s="91"/>
      <c r="Q404" s="91"/>
    </row>
    <row r="405" spans="1:17">
      <c r="A405" s="278" t="s">
        <v>107</v>
      </c>
      <c r="B405" s="279"/>
      <c r="C405" s="278"/>
      <c r="D405" s="279"/>
      <c r="E405" s="280">
        <v>46581570</v>
      </c>
      <c r="F405" s="280">
        <v>12180853</v>
      </c>
      <c r="G405" s="280">
        <v>58762423</v>
      </c>
      <c r="H405" s="280">
        <v>5928307</v>
      </c>
      <c r="I405" s="280">
        <v>117</v>
      </c>
      <c r="J405" s="280">
        <v>494</v>
      </c>
      <c r="K405" s="280">
        <v>15789</v>
      </c>
      <c r="L405" s="280">
        <v>16400</v>
      </c>
      <c r="M405" s="281">
        <v>16544.375</v>
      </c>
      <c r="N405" s="281">
        <v>1266.3399992585182</v>
      </c>
      <c r="O405" s="281">
        <v>895.20000221580267</v>
      </c>
      <c r="P405" s="281">
        <v>3076.0033006668091</v>
      </c>
      <c r="Q405" s="281">
        <v>5237.54330214113</v>
      </c>
    </row>
    <row r="406" spans="1:17">
      <c r="A406" s="278"/>
      <c r="B406" s="279"/>
      <c r="C406" s="278"/>
      <c r="D406" s="279"/>
      <c r="E406" s="280"/>
      <c r="F406" s="280"/>
      <c r="G406" s="280"/>
      <c r="H406" s="280"/>
      <c r="I406" s="280"/>
      <c r="J406" s="280"/>
      <c r="K406" s="280"/>
      <c r="L406" s="280"/>
      <c r="M406" s="281"/>
      <c r="N406" s="281"/>
      <c r="O406" s="281"/>
      <c r="P406" s="281"/>
      <c r="Q406" s="281"/>
    </row>
    <row r="407" spans="1:17">
      <c r="A407" s="283" t="s">
        <v>1001</v>
      </c>
      <c r="B407" s="279"/>
      <c r="C407" s="278"/>
      <c r="D407" s="279"/>
      <c r="E407" s="90"/>
      <c r="F407" s="90"/>
      <c r="G407" s="90"/>
      <c r="H407" s="89"/>
      <c r="I407" s="90"/>
      <c r="J407" s="90"/>
      <c r="K407" s="90"/>
      <c r="L407" s="90"/>
      <c r="M407" s="91"/>
      <c r="N407" s="91"/>
      <c r="O407" s="91"/>
      <c r="P407" s="91"/>
      <c r="Q407" s="91"/>
    </row>
    <row r="408" spans="1:17">
      <c r="A408" s="273" t="s">
        <v>487</v>
      </c>
      <c r="B408" s="274"/>
      <c r="C408" s="273"/>
      <c r="D408" s="274"/>
      <c r="E408" s="275"/>
      <c r="F408" s="275"/>
      <c r="G408" s="275"/>
      <c r="H408" s="275"/>
      <c r="I408" s="275"/>
      <c r="J408" s="275"/>
      <c r="K408" s="275"/>
      <c r="L408" s="275"/>
      <c r="M408" s="276"/>
      <c r="N408" s="276"/>
      <c r="O408" s="276"/>
      <c r="P408" s="276"/>
      <c r="Q408" s="276"/>
    </row>
    <row r="409" spans="1:17">
      <c r="A409" s="277"/>
      <c r="B409" s="92" t="s">
        <v>330</v>
      </c>
      <c r="C409" s="273" t="s">
        <v>180</v>
      </c>
      <c r="D409" s="274"/>
      <c r="E409" s="94"/>
      <c r="F409" s="94"/>
      <c r="G409" s="94"/>
      <c r="H409" s="94"/>
      <c r="I409" s="94"/>
      <c r="J409" s="94"/>
      <c r="K409" s="94"/>
      <c r="L409" s="94"/>
      <c r="M409" s="95"/>
      <c r="N409" s="95"/>
      <c r="O409" s="95"/>
      <c r="P409" s="95"/>
      <c r="Q409" s="95"/>
    </row>
    <row r="410" spans="1:17">
      <c r="A410" s="277"/>
      <c r="B410" s="92"/>
      <c r="C410" s="277"/>
      <c r="D410" s="96" t="s">
        <v>1002</v>
      </c>
      <c r="E410" s="98"/>
      <c r="F410" s="98"/>
      <c r="G410" s="98"/>
      <c r="H410" s="98"/>
      <c r="I410" s="98"/>
      <c r="J410" s="98">
        <v>0</v>
      </c>
      <c r="K410" s="98">
        <v>33</v>
      </c>
      <c r="L410" s="98">
        <v>33</v>
      </c>
      <c r="M410" s="99">
        <v>35.25</v>
      </c>
      <c r="N410" s="99">
        <v>1</v>
      </c>
      <c r="O410" s="99">
        <v>3.2799999713897705</v>
      </c>
      <c r="P410" s="99">
        <v>5.5799999237060547</v>
      </c>
      <c r="Q410" s="99">
        <v>9.8599998950958252</v>
      </c>
    </row>
    <row r="411" spans="1:17">
      <c r="A411" s="277"/>
      <c r="B411" s="92"/>
      <c r="C411" s="277"/>
      <c r="D411" s="92" t="s">
        <v>1003</v>
      </c>
      <c r="E411" s="94"/>
      <c r="F411" s="94"/>
      <c r="G411" s="94"/>
      <c r="H411" s="94"/>
      <c r="I411" s="94"/>
      <c r="J411" s="94">
        <v>1</v>
      </c>
      <c r="K411" s="94">
        <v>89</v>
      </c>
      <c r="L411" s="94">
        <v>90</v>
      </c>
      <c r="M411" s="95">
        <v>91.75</v>
      </c>
      <c r="N411" s="95">
        <v>5.1500000953674316</v>
      </c>
      <c r="O411" s="95">
        <v>6.9000000953674316</v>
      </c>
      <c r="P411" s="95">
        <v>9.0100002288818359</v>
      </c>
      <c r="Q411" s="95">
        <v>21.060000419616699</v>
      </c>
    </row>
    <row r="412" spans="1:17">
      <c r="A412" s="277"/>
      <c r="B412" s="92"/>
      <c r="C412" s="277"/>
      <c r="D412" s="96" t="s">
        <v>1004</v>
      </c>
      <c r="E412" s="98"/>
      <c r="F412" s="98"/>
      <c r="G412" s="98"/>
      <c r="H412" s="98"/>
      <c r="I412" s="98"/>
      <c r="J412" s="98">
        <v>8</v>
      </c>
      <c r="K412" s="98">
        <v>115</v>
      </c>
      <c r="L412" s="98">
        <v>123</v>
      </c>
      <c r="M412" s="99">
        <v>120.625</v>
      </c>
      <c r="N412" s="99">
        <v>2</v>
      </c>
      <c r="O412" s="99">
        <v>20.180000305175781</v>
      </c>
      <c r="P412" s="99">
        <v>17.540000915527344</v>
      </c>
      <c r="Q412" s="99">
        <v>39.720001220703125</v>
      </c>
    </row>
    <row r="413" spans="1:17">
      <c r="A413" s="277"/>
      <c r="B413" s="92"/>
      <c r="C413" s="277"/>
      <c r="D413" s="92" t="s">
        <v>1005</v>
      </c>
      <c r="E413" s="94"/>
      <c r="F413" s="94"/>
      <c r="G413" s="94"/>
      <c r="H413" s="94"/>
      <c r="I413" s="94"/>
      <c r="J413" s="94">
        <v>3</v>
      </c>
      <c r="K413" s="94">
        <v>48</v>
      </c>
      <c r="L413" s="94">
        <v>51</v>
      </c>
      <c r="M413" s="95">
        <v>50.125</v>
      </c>
      <c r="N413" s="95">
        <v>3.0299999713897705</v>
      </c>
      <c r="O413" s="95">
        <v>2</v>
      </c>
      <c r="P413" s="95">
        <v>12.899999618530273</v>
      </c>
      <c r="Q413" s="95">
        <v>17.929999589920044</v>
      </c>
    </row>
    <row r="414" spans="1:17">
      <c r="A414" s="277"/>
      <c r="B414" s="92"/>
      <c r="C414" s="277"/>
      <c r="D414" s="96" t="s">
        <v>1006</v>
      </c>
      <c r="E414" s="98"/>
      <c r="F414" s="98"/>
      <c r="G414" s="98"/>
      <c r="H414" s="98"/>
      <c r="I414" s="98"/>
      <c r="J414" s="98">
        <v>0</v>
      </c>
      <c r="K414" s="98">
        <v>23</v>
      </c>
      <c r="L414" s="98">
        <v>23</v>
      </c>
      <c r="M414" s="99">
        <v>23</v>
      </c>
      <c r="N414" s="99">
        <v>1.8799999952316284</v>
      </c>
      <c r="O414" s="99">
        <v>0.15000000596046448</v>
      </c>
      <c r="P414" s="99">
        <v>0</v>
      </c>
      <c r="Q414" s="99">
        <v>2.0300000011920929</v>
      </c>
    </row>
    <row r="415" spans="1:17">
      <c r="A415" s="277"/>
      <c r="B415" s="92"/>
      <c r="C415" s="277"/>
      <c r="D415" s="92" t="s">
        <v>1007</v>
      </c>
      <c r="E415" s="94"/>
      <c r="F415" s="94"/>
      <c r="G415" s="94"/>
      <c r="H415" s="94"/>
      <c r="I415" s="94"/>
      <c r="J415" s="94">
        <v>0</v>
      </c>
      <c r="K415" s="94">
        <v>148</v>
      </c>
      <c r="L415" s="94">
        <v>148</v>
      </c>
      <c r="M415" s="95">
        <v>153.25</v>
      </c>
      <c r="N415" s="95">
        <v>2</v>
      </c>
      <c r="O415" s="95">
        <v>8.4499998092651367</v>
      </c>
      <c r="P415" s="95">
        <v>30.899999618530273</v>
      </c>
      <c r="Q415" s="95">
        <v>41.34999942779541</v>
      </c>
    </row>
    <row r="416" spans="1:17">
      <c r="A416" s="277"/>
      <c r="B416" s="92"/>
      <c r="C416" s="277"/>
      <c r="D416" s="96" t="s">
        <v>1008</v>
      </c>
      <c r="E416" s="98"/>
      <c r="F416" s="98"/>
      <c r="G416" s="98"/>
      <c r="H416" s="98"/>
      <c r="I416" s="98"/>
      <c r="J416" s="98">
        <v>0</v>
      </c>
      <c r="K416" s="98">
        <v>70</v>
      </c>
      <c r="L416" s="98">
        <v>70</v>
      </c>
      <c r="M416" s="99">
        <v>71.25</v>
      </c>
      <c r="N416" s="99">
        <v>0.60000002384185791</v>
      </c>
      <c r="O416" s="99">
        <v>6.25</v>
      </c>
      <c r="P416" s="99">
        <v>5.75</v>
      </c>
      <c r="Q416" s="99">
        <v>12.600000023841858</v>
      </c>
    </row>
    <row r="417" spans="1:17">
      <c r="A417" s="277"/>
      <c r="B417" s="92"/>
      <c r="C417" s="277"/>
      <c r="D417" s="92" t="s">
        <v>1009</v>
      </c>
      <c r="E417" s="94"/>
      <c r="F417" s="94"/>
      <c r="G417" s="94"/>
      <c r="H417" s="94"/>
      <c r="I417" s="94"/>
      <c r="J417" s="94">
        <v>1</v>
      </c>
      <c r="K417" s="94">
        <v>23</v>
      </c>
      <c r="L417" s="94">
        <v>24</v>
      </c>
      <c r="M417" s="95">
        <v>23.5</v>
      </c>
      <c r="N417" s="95">
        <v>1</v>
      </c>
      <c r="O417" s="95">
        <v>2</v>
      </c>
      <c r="P417" s="95">
        <v>5</v>
      </c>
      <c r="Q417" s="95">
        <v>8</v>
      </c>
    </row>
    <row r="418" spans="1:17">
      <c r="A418" s="277"/>
      <c r="B418" s="92"/>
      <c r="C418" s="277"/>
      <c r="D418" s="96" t="s">
        <v>1010</v>
      </c>
      <c r="E418" s="98"/>
      <c r="F418" s="98"/>
      <c r="G418" s="98"/>
      <c r="H418" s="98"/>
      <c r="I418" s="98"/>
      <c r="J418" s="98">
        <v>0</v>
      </c>
      <c r="K418" s="98">
        <v>26</v>
      </c>
      <c r="L418" s="98">
        <v>26</v>
      </c>
      <c r="M418" s="99">
        <v>26</v>
      </c>
      <c r="N418" s="99">
        <v>0.40000000596046448</v>
      </c>
      <c r="O418" s="99">
        <v>0</v>
      </c>
      <c r="P418" s="99">
        <v>2.7000000476837158</v>
      </c>
      <c r="Q418" s="99">
        <v>3.1000000536441803</v>
      </c>
    </row>
    <row r="419" spans="1:17">
      <c r="A419" s="277"/>
      <c r="B419" s="92"/>
      <c r="C419" s="277"/>
      <c r="D419" s="92" t="s">
        <v>1011</v>
      </c>
      <c r="E419" s="94"/>
      <c r="F419" s="94"/>
      <c r="G419" s="94"/>
      <c r="H419" s="94"/>
      <c r="I419" s="94">
        <v>2</v>
      </c>
      <c r="J419" s="94">
        <v>0</v>
      </c>
      <c r="K419" s="94">
        <v>107</v>
      </c>
      <c r="L419" s="94">
        <v>109</v>
      </c>
      <c r="M419" s="95">
        <v>107.5</v>
      </c>
      <c r="N419" s="95">
        <v>5.0300002098083496</v>
      </c>
      <c r="O419" s="95">
        <v>13.090000152587891</v>
      </c>
      <c r="P419" s="95">
        <v>8</v>
      </c>
      <c r="Q419" s="95">
        <v>26.12000036239624</v>
      </c>
    </row>
    <row r="420" spans="1:17">
      <c r="A420" s="277"/>
      <c r="B420" s="92"/>
      <c r="C420" s="277"/>
      <c r="D420" s="96" t="s">
        <v>1012</v>
      </c>
      <c r="E420" s="98"/>
      <c r="F420" s="98"/>
      <c r="G420" s="98"/>
      <c r="H420" s="98"/>
      <c r="I420" s="98"/>
      <c r="J420" s="98">
        <v>2</v>
      </c>
      <c r="K420" s="98">
        <v>38</v>
      </c>
      <c r="L420" s="98">
        <v>40</v>
      </c>
      <c r="M420" s="99">
        <v>39.5</v>
      </c>
      <c r="N420" s="99">
        <v>1.7000000476837158</v>
      </c>
      <c r="O420" s="99">
        <v>0</v>
      </c>
      <c r="P420" s="99">
        <v>9</v>
      </c>
      <c r="Q420" s="99">
        <v>10.700000047683716</v>
      </c>
    </row>
    <row r="421" spans="1:17">
      <c r="A421" s="277"/>
      <c r="B421" s="92"/>
      <c r="C421" s="277"/>
      <c r="D421" s="92" t="s">
        <v>1013</v>
      </c>
      <c r="E421" s="94"/>
      <c r="F421" s="94"/>
      <c r="G421" s="94"/>
      <c r="H421" s="94"/>
      <c r="I421" s="94"/>
      <c r="J421" s="94">
        <v>0</v>
      </c>
      <c r="K421" s="94">
        <v>127</v>
      </c>
      <c r="L421" s="94">
        <v>127</v>
      </c>
      <c r="M421" s="95">
        <v>128.25</v>
      </c>
      <c r="N421" s="95">
        <v>4</v>
      </c>
      <c r="O421" s="95">
        <v>7.690000057220459</v>
      </c>
      <c r="P421" s="95">
        <v>26.889999389648438</v>
      </c>
      <c r="Q421" s="95">
        <v>38.579999446868896</v>
      </c>
    </row>
    <row r="422" spans="1:17">
      <c r="A422" s="277"/>
      <c r="B422" s="92"/>
      <c r="C422" s="277"/>
      <c r="D422" s="96" t="s">
        <v>1014</v>
      </c>
      <c r="E422" s="98"/>
      <c r="F422" s="98"/>
      <c r="G422" s="98"/>
      <c r="H422" s="98"/>
      <c r="I422" s="98"/>
      <c r="J422" s="98">
        <v>0</v>
      </c>
      <c r="K422" s="98">
        <v>75</v>
      </c>
      <c r="L422" s="98">
        <v>75</v>
      </c>
      <c r="M422" s="99">
        <v>77.125</v>
      </c>
      <c r="N422" s="99">
        <v>5.0799999237060547</v>
      </c>
      <c r="O422" s="99">
        <v>2.9000000953674316</v>
      </c>
      <c r="P422" s="99">
        <v>12.350000381469727</v>
      </c>
      <c r="Q422" s="99">
        <v>20.330000400543213</v>
      </c>
    </row>
    <row r="423" spans="1:17">
      <c r="A423" s="277"/>
      <c r="B423" s="92"/>
      <c r="C423" s="277"/>
      <c r="D423" s="92" t="s">
        <v>1015</v>
      </c>
      <c r="E423" s="94"/>
      <c r="F423" s="94"/>
      <c r="G423" s="94"/>
      <c r="H423" s="94"/>
      <c r="I423" s="94">
        <v>2</v>
      </c>
      <c r="J423" s="94">
        <v>0</v>
      </c>
      <c r="K423" s="94">
        <v>50</v>
      </c>
      <c r="L423" s="94">
        <v>52</v>
      </c>
      <c r="M423" s="95">
        <v>52.125</v>
      </c>
      <c r="N423" s="95">
        <v>2</v>
      </c>
      <c r="O423" s="95">
        <v>3.2000000476837158</v>
      </c>
      <c r="P423" s="95">
        <v>7.8899998664855957</v>
      </c>
      <c r="Q423" s="95">
        <v>13.089999914169312</v>
      </c>
    </row>
    <row r="424" spans="1:17">
      <c r="A424" s="277"/>
      <c r="B424" s="92"/>
      <c r="C424" s="277"/>
      <c r="D424" s="96" t="s">
        <v>1016</v>
      </c>
      <c r="E424" s="98"/>
      <c r="F424" s="98"/>
      <c r="G424" s="98"/>
      <c r="H424" s="98"/>
      <c r="I424" s="98"/>
      <c r="J424" s="98">
        <v>0</v>
      </c>
      <c r="K424" s="98">
        <v>51</v>
      </c>
      <c r="L424" s="98">
        <v>51</v>
      </c>
      <c r="M424" s="99">
        <v>51</v>
      </c>
      <c r="N424" s="99">
        <v>1</v>
      </c>
      <c r="O424" s="99">
        <v>5.5300002098083496</v>
      </c>
      <c r="P424" s="99">
        <v>12.5</v>
      </c>
      <c r="Q424" s="99">
        <v>19.03000020980835</v>
      </c>
    </row>
    <row r="425" spans="1:17">
      <c r="A425" s="277"/>
      <c r="B425" s="92"/>
      <c r="C425" s="277"/>
      <c r="D425" s="92" t="s">
        <v>1017</v>
      </c>
      <c r="E425" s="94"/>
      <c r="F425" s="94"/>
      <c r="G425" s="94"/>
      <c r="H425" s="94"/>
      <c r="I425" s="94"/>
      <c r="J425" s="94">
        <v>0</v>
      </c>
      <c r="K425" s="94">
        <v>61</v>
      </c>
      <c r="L425" s="94">
        <v>61</v>
      </c>
      <c r="M425" s="95">
        <v>62</v>
      </c>
      <c r="N425" s="95">
        <v>5.3000001907348633</v>
      </c>
      <c r="O425" s="95">
        <v>4</v>
      </c>
      <c r="P425" s="95">
        <v>11.800000190734863</v>
      </c>
      <c r="Q425" s="95">
        <v>21.100000381469727</v>
      </c>
    </row>
    <row r="426" spans="1:17">
      <c r="A426" s="277"/>
      <c r="B426" s="92"/>
      <c r="C426" s="277"/>
      <c r="D426" s="96" t="s">
        <v>1018</v>
      </c>
      <c r="E426" s="98"/>
      <c r="F426" s="98"/>
      <c r="G426" s="98"/>
      <c r="H426" s="98"/>
      <c r="I426" s="98"/>
      <c r="J426" s="98">
        <v>0</v>
      </c>
      <c r="K426" s="98">
        <v>86</v>
      </c>
      <c r="L426" s="98">
        <v>86</v>
      </c>
      <c r="M426" s="99">
        <v>89.75</v>
      </c>
      <c r="N426" s="99">
        <v>3.7699999809265137</v>
      </c>
      <c r="O426" s="99">
        <v>2</v>
      </c>
      <c r="P426" s="99">
        <v>17.950000762939453</v>
      </c>
      <c r="Q426" s="99">
        <v>23.720000743865967</v>
      </c>
    </row>
    <row r="427" spans="1:17">
      <c r="A427" s="277"/>
      <c r="B427" s="92"/>
      <c r="C427" s="277"/>
      <c r="D427" s="92" t="s">
        <v>1019</v>
      </c>
      <c r="E427" s="94"/>
      <c r="F427" s="94"/>
      <c r="G427" s="94"/>
      <c r="H427" s="94"/>
      <c r="I427" s="94"/>
      <c r="J427" s="94">
        <v>0</v>
      </c>
      <c r="K427" s="94">
        <v>77</v>
      </c>
      <c r="L427" s="94">
        <v>77</v>
      </c>
      <c r="M427" s="95">
        <v>77</v>
      </c>
      <c r="N427" s="95">
        <v>4.6700000762939453</v>
      </c>
      <c r="O427" s="95">
        <v>0</v>
      </c>
      <c r="P427" s="95">
        <v>14.050000190734863</v>
      </c>
      <c r="Q427" s="95">
        <v>18.720000267028809</v>
      </c>
    </row>
    <row r="428" spans="1:17">
      <c r="A428" s="277"/>
      <c r="B428" s="92"/>
      <c r="C428" s="278" t="s">
        <v>526</v>
      </c>
      <c r="D428" s="279"/>
      <c r="E428" s="280"/>
      <c r="F428" s="280"/>
      <c r="G428" s="280"/>
      <c r="H428" s="280"/>
      <c r="I428" s="280">
        <v>4</v>
      </c>
      <c r="J428" s="280">
        <v>15</v>
      </c>
      <c r="K428" s="280">
        <v>1247</v>
      </c>
      <c r="L428" s="280">
        <v>1266</v>
      </c>
      <c r="M428" s="281">
        <v>1279</v>
      </c>
      <c r="N428" s="281">
        <v>49.610000520944595</v>
      </c>
      <c r="O428" s="281">
        <v>87.620000749826431</v>
      </c>
      <c r="P428" s="281">
        <v>209.81000113487244</v>
      </c>
      <c r="Q428" s="281">
        <v>347.04000240564346</v>
      </c>
    </row>
    <row r="429" spans="1:17">
      <c r="A429" s="277"/>
      <c r="B429" s="92"/>
      <c r="C429" s="282"/>
      <c r="D429" s="88"/>
      <c r="E429" s="90"/>
      <c r="F429" s="90"/>
      <c r="G429" s="90"/>
      <c r="H429" s="90"/>
      <c r="I429" s="90"/>
      <c r="J429" s="90"/>
      <c r="K429" s="90"/>
      <c r="L429" s="90"/>
      <c r="M429" s="91"/>
      <c r="N429" s="91"/>
      <c r="O429" s="91"/>
      <c r="P429" s="91"/>
      <c r="Q429" s="91"/>
    </row>
    <row r="430" spans="1:17">
      <c r="A430" s="277"/>
      <c r="B430" s="92" t="s">
        <v>527</v>
      </c>
      <c r="C430" s="273" t="s">
        <v>181</v>
      </c>
      <c r="D430" s="274"/>
      <c r="E430" s="94"/>
      <c r="F430" s="94"/>
      <c r="G430" s="94"/>
      <c r="H430" s="94"/>
      <c r="I430" s="94"/>
      <c r="J430" s="94"/>
      <c r="K430" s="94"/>
      <c r="L430" s="94"/>
      <c r="M430" s="95"/>
      <c r="N430" s="95"/>
      <c r="O430" s="95"/>
      <c r="P430" s="95"/>
      <c r="Q430" s="95"/>
    </row>
    <row r="431" spans="1:17">
      <c r="A431" s="277"/>
      <c r="B431" s="92"/>
      <c r="C431" s="277"/>
      <c r="D431" s="96" t="s">
        <v>1020</v>
      </c>
      <c r="E431" s="98"/>
      <c r="F431" s="98"/>
      <c r="G431" s="98"/>
      <c r="H431" s="98"/>
      <c r="I431" s="98">
        <v>1</v>
      </c>
      <c r="J431" s="98">
        <v>2</v>
      </c>
      <c r="K431" s="98">
        <v>110</v>
      </c>
      <c r="L431" s="98">
        <v>113</v>
      </c>
      <c r="M431" s="99">
        <v>111</v>
      </c>
      <c r="N431" s="99">
        <v>13</v>
      </c>
      <c r="O431" s="99">
        <v>1.6000000238418579</v>
      </c>
      <c r="P431" s="99">
        <v>12.960000038146973</v>
      </c>
      <c r="Q431" s="99">
        <v>27.560000061988831</v>
      </c>
    </row>
    <row r="432" spans="1:17">
      <c r="A432" s="277"/>
      <c r="B432" s="92"/>
      <c r="C432" s="277"/>
      <c r="D432" s="92" t="s">
        <v>1021</v>
      </c>
      <c r="E432" s="94"/>
      <c r="F432" s="94"/>
      <c r="G432" s="94"/>
      <c r="H432" s="94"/>
      <c r="I432" s="94">
        <v>1</v>
      </c>
      <c r="J432" s="94">
        <v>2</v>
      </c>
      <c r="K432" s="94">
        <v>85</v>
      </c>
      <c r="L432" s="94">
        <v>88</v>
      </c>
      <c r="M432" s="95">
        <v>87.5</v>
      </c>
      <c r="N432" s="95">
        <v>3.880000114440918</v>
      </c>
      <c r="O432" s="95">
        <v>6.9600000381469727</v>
      </c>
      <c r="P432" s="95">
        <v>14.369999885559082</v>
      </c>
      <c r="Q432" s="95">
        <v>25.210000038146973</v>
      </c>
    </row>
    <row r="433" spans="1:17">
      <c r="A433" s="277"/>
      <c r="B433" s="92"/>
      <c r="C433" s="277"/>
      <c r="D433" s="96" t="s">
        <v>1022</v>
      </c>
      <c r="E433" s="98"/>
      <c r="F433" s="98"/>
      <c r="G433" s="98"/>
      <c r="H433" s="98"/>
      <c r="I433" s="98"/>
      <c r="J433" s="98">
        <v>0</v>
      </c>
      <c r="K433" s="98">
        <v>18</v>
      </c>
      <c r="L433" s="98">
        <v>18</v>
      </c>
      <c r="M433" s="99">
        <v>15.75</v>
      </c>
      <c r="N433" s="99">
        <v>0</v>
      </c>
      <c r="O433" s="99">
        <v>2.9000000953674316</v>
      </c>
      <c r="P433" s="99">
        <v>0.80000001192092896</v>
      </c>
      <c r="Q433" s="99">
        <v>3.7000001072883606</v>
      </c>
    </row>
    <row r="434" spans="1:17">
      <c r="A434" s="277"/>
      <c r="B434" s="92"/>
      <c r="C434" s="278" t="s">
        <v>537</v>
      </c>
      <c r="D434" s="279"/>
      <c r="E434" s="280"/>
      <c r="F434" s="280"/>
      <c r="G434" s="280"/>
      <c r="H434" s="280"/>
      <c r="I434" s="280">
        <v>2</v>
      </c>
      <c r="J434" s="280">
        <v>4</v>
      </c>
      <c r="K434" s="280">
        <v>213</v>
      </c>
      <c r="L434" s="280">
        <v>219</v>
      </c>
      <c r="M434" s="281">
        <v>214.25</v>
      </c>
      <c r="N434" s="281">
        <v>16.880000114440918</v>
      </c>
      <c r="O434" s="281">
        <v>11.460000157356262</v>
      </c>
      <c r="P434" s="281">
        <v>28.129999935626984</v>
      </c>
      <c r="Q434" s="281">
        <v>56.470000207424164</v>
      </c>
    </row>
    <row r="435" spans="1:17">
      <c r="A435" s="277"/>
      <c r="B435" s="92"/>
      <c r="C435" s="282"/>
      <c r="D435" s="88"/>
      <c r="E435" s="90"/>
      <c r="F435" s="90"/>
      <c r="G435" s="90"/>
      <c r="H435" s="90"/>
      <c r="I435" s="90"/>
      <c r="J435" s="90"/>
      <c r="K435" s="90"/>
      <c r="L435" s="90"/>
      <c r="M435" s="91"/>
      <c r="N435" s="91"/>
      <c r="O435" s="91"/>
      <c r="P435" s="91"/>
      <c r="Q435" s="91"/>
    </row>
    <row r="436" spans="1:17">
      <c r="A436" s="277"/>
      <c r="B436" s="92" t="s">
        <v>541</v>
      </c>
      <c r="C436" s="273" t="s">
        <v>184</v>
      </c>
      <c r="D436" s="274"/>
      <c r="E436" s="94"/>
      <c r="F436" s="94"/>
      <c r="G436" s="94"/>
      <c r="H436" s="94"/>
      <c r="I436" s="94"/>
      <c r="J436" s="94"/>
      <c r="K436" s="94"/>
      <c r="L436" s="94"/>
      <c r="M436" s="95"/>
      <c r="N436" s="95"/>
      <c r="O436" s="95"/>
      <c r="P436" s="95"/>
      <c r="Q436" s="95"/>
    </row>
    <row r="437" spans="1:17">
      <c r="A437" s="277"/>
      <c r="B437" s="92"/>
      <c r="C437" s="277"/>
      <c r="D437" s="96" t="s">
        <v>1023</v>
      </c>
      <c r="E437" s="98"/>
      <c r="F437" s="98"/>
      <c r="G437" s="98"/>
      <c r="H437" s="98"/>
      <c r="I437" s="98"/>
      <c r="J437" s="98">
        <v>2</v>
      </c>
      <c r="K437" s="98">
        <v>38</v>
      </c>
      <c r="L437" s="98">
        <v>40</v>
      </c>
      <c r="M437" s="99">
        <v>39.5</v>
      </c>
      <c r="N437" s="99">
        <v>0.27000001072883606</v>
      </c>
      <c r="O437" s="99">
        <v>0.75</v>
      </c>
      <c r="P437" s="99">
        <v>5.4899997711181641</v>
      </c>
      <c r="Q437" s="99">
        <v>6.5099997818470001</v>
      </c>
    </row>
    <row r="438" spans="1:17">
      <c r="A438" s="277"/>
      <c r="B438" s="92"/>
      <c r="C438" s="277"/>
      <c r="D438" s="92" t="s">
        <v>1024</v>
      </c>
      <c r="E438" s="94"/>
      <c r="F438" s="94"/>
      <c r="G438" s="94"/>
      <c r="H438" s="94"/>
      <c r="I438" s="94">
        <v>2</v>
      </c>
      <c r="J438" s="94">
        <v>4</v>
      </c>
      <c r="K438" s="94">
        <v>86</v>
      </c>
      <c r="L438" s="94">
        <v>92</v>
      </c>
      <c r="M438" s="95">
        <v>89.625</v>
      </c>
      <c r="N438" s="95">
        <v>0</v>
      </c>
      <c r="O438" s="95">
        <v>8.3000001907348633</v>
      </c>
      <c r="P438" s="95">
        <v>21.309999465942383</v>
      </c>
      <c r="Q438" s="95">
        <v>29.609999656677246</v>
      </c>
    </row>
    <row r="439" spans="1:17">
      <c r="A439" s="277"/>
      <c r="B439" s="92"/>
      <c r="C439" s="277"/>
      <c r="D439" s="96" t="s">
        <v>1025</v>
      </c>
      <c r="E439" s="98"/>
      <c r="F439" s="98"/>
      <c r="G439" s="98"/>
      <c r="H439" s="98"/>
      <c r="I439" s="98">
        <v>1</v>
      </c>
      <c r="J439" s="98">
        <v>1</v>
      </c>
      <c r="K439" s="98">
        <v>93</v>
      </c>
      <c r="L439" s="98">
        <v>95</v>
      </c>
      <c r="M439" s="99">
        <v>95.125</v>
      </c>
      <c r="N439" s="99">
        <v>4.630000114440918</v>
      </c>
      <c r="O439" s="99">
        <v>6</v>
      </c>
      <c r="P439" s="99">
        <v>14.880000114440918</v>
      </c>
      <c r="Q439" s="99">
        <v>25.510000228881836</v>
      </c>
    </row>
    <row r="440" spans="1:17">
      <c r="A440" s="277"/>
      <c r="B440" s="92"/>
      <c r="C440" s="277"/>
      <c r="D440" s="92" t="s">
        <v>1026</v>
      </c>
      <c r="E440" s="94"/>
      <c r="F440" s="94"/>
      <c r="G440" s="94"/>
      <c r="H440" s="94"/>
      <c r="I440" s="94"/>
      <c r="J440" s="94">
        <v>2</v>
      </c>
      <c r="K440" s="94">
        <v>49</v>
      </c>
      <c r="L440" s="94">
        <v>51</v>
      </c>
      <c r="M440" s="95">
        <v>50.25</v>
      </c>
      <c r="N440" s="95">
        <v>0</v>
      </c>
      <c r="O440" s="95">
        <v>3.5</v>
      </c>
      <c r="P440" s="95">
        <v>10.949999809265137</v>
      </c>
      <c r="Q440" s="95">
        <v>14.449999809265137</v>
      </c>
    </row>
    <row r="441" spans="1:17">
      <c r="A441" s="277"/>
      <c r="B441" s="92"/>
      <c r="C441" s="277"/>
      <c r="D441" s="96" t="s">
        <v>1027</v>
      </c>
      <c r="E441" s="98"/>
      <c r="F441" s="98"/>
      <c r="G441" s="98"/>
      <c r="H441" s="98"/>
      <c r="I441" s="98">
        <v>2</v>
      </c>
      <c r="J441" s="98">
        <v>4</v>
      </c>
      <c r="K441" s="98">
        <v>114</v>
      </c>
      <c r="L441" s="98">
        <v>120</v>
      </c>
      <c r="M441" s="99">
        <v>119.875</v>
      </c>
      <c r="N441" s="99">
        <v>2</v>
      </c>
      <c r="O441" s="99">
        <v>8.8599996566772461</v>
      </c>
      <c r="P441" s="99">
        <v>33.959999084472656</v>
      </c>
      <c r="Q441" s="99">
        <v>44.819998741149902</v>
      </c>
    </row>
    <row r="442" spans="1:17">
      <c r="A442" s="277"/>
      <c r="B442" s="92"/>
      <c r="C442" s="278" t="s">
        <v>548</v>
      </c>
      <c r="D442" s="279"/>
      <c r="E442" s="280"/>
      <c r="F442" s="280"/>
      <c r="G442" s="280"/>
      <c r="H442" s="280"/>
      <c r="I442" s="280">
        <v>5</v>
      </c>
      <c r="J442" s="280">
        <v>13</v>
      </c>
      <c r="K442" s="280">
        <v>380</v>
      </c>
      <c r="L442" s="280">
        <v>398</v>
      </c>
      <c r="M442" s="281">
        <v>394.375</v>
      </c>
      <c r="N442" s="281">
        <v>6.900000125169754</v>
      </c>
      <c r="O442" s="281">
        <v>27.409999847412109</v>
      </c>
      <c r="P442" s="281">
        <v>86.589998245239258</v>
      </c>
      <c r="Q442" s="281">
        <v>120.89999821782112</v>
      </c>
    </row>
    <row r="443" spans="1:17">
      <c r="A443" s="277"/>
      <c r="B443" s="92"/>
      <c r="C443" s="282"/>
      <c r="D443" s="88"/>
      <c r="E443" s="90"/>
      <c r="F443" s="90"/>
      <c r="G443" s="90"/>
      <c r="H443" s="90"/>
      <c r="I443" s="90"/>
      <c r="J443" s="90"/>
      <c r="K443" s="90"/>
      <c r="L443" s="90"/>
      <c r="M443" s="91"/>
      <c r="N443" s="91"/>
      <c r="O443" s="91"/>
      <c r="P443" s="91"/>
      <c r="Q443" s="91"/>
    </row>
    <row r="444" spans="1:17">
      <c r="A444" s="277"/>
      <c r="B444" s="92" t="s">
        <v>549</v>
      </c>
      <c r="C444" s="273" t="s">
        <v>182</v>
      </c>
      <c r="D444" s="274"/>
      <c r="E444" s="94"/>
      <c r="F444" s="94"/>
      <c r="G444" s="94"/>
      <c r="H444" s="94"/>
      <c r="I444" s="94"/>
      <c r="J444" s="94"/>
      <c r="K444" s="94"/>
      <c r="L444" s="94"/>
      <c r="M444" s="95"/>
      <c r="N444" s="95"/>
      <c r="O444" s="95"/>
      <c r="P444" s="95"/>
      <c r="Q444" s="95"/>
    </row>
    <row r="445" spans="1:17">
      <c r="A445" s="277"/>
      <c r="B445" s="92"/>
      <c r="C445" s="277"/>
      <c r="D445" s="96" t="s">
        <v>1134</v>
      </c>
      <c r="E445" s="98"/>
      <c r="F445" s="98"/>
      <c r="G445" s="98"/>
      <c r="H445" s="98"/>
      <c r="I445" s="98"/>
      <c r="J445" s="98">
        <v>0</v>
      </c>
      <c r="K445" s="98">
        <v>41</v>
      </c>
      <c r="L445" s="98">
        <v>41</v>
      </c>
      <c r="M445" s="99">
        <v>42.625</v>
      </c>
      <c r="N445" s="99">
        <v>0</v>
      </c>
      <c r="O445" s="99">
        <v>5.0500001907348633</v>
      </c>
      <c r="P445" s="99">
        <v>10.800000190734863</v>
      </c>
      <c r="Q445" s="99">
        <v>15.850000381469727</v>
      </c>
    </row>
    <row r="446" spans="1:17">
      <c r="A446" s="277"/>
      <c r="B446" s="92"/>
      <c r="C446" s="277"/>
      <c r="D446" s="92" t="s">
        <v>1029</v>
      </c>
      <c r="E446" s="94"/>
      <c r="F446" s="94"/>
      <c r="G446" s="94"/>
      <c r="H446" s="94"/>
      <c r="I446" s="94">
        <v>1</v>
      </c>
      <c r="J446" s="94">
        <v>3</v>
      </c>
      <c r="K446" s="94">
        <v>151</v>
      </c>
      <c r="L446" s="94">
        <v>155</v>
      </c>
      <c r="M446" s="95">
        <v>156</v>
      </c>
      <c r="N446" s="95">
        <v>4.880000114440918</v>
      </c>
      <c r="O446" s="95">
        <v>8.3500003814697266</v>
      </c>
      <c r="P446" s="95">
        <v>30.989999771118164</v>
      </c>
      <c r="Q446" s="95">
        <v>44.220000267028809</v>
      </c>
    </row>
    <row r="447" spans="1:17">
      <c r="A447" s="277"/>
      <c r="B447" s="92"/>
      <c r="C447" s="278" t="s">
        <v>559</v>
      </c>
      <c r="D447" s="279"/>
      <c r="E447" s="280"/>
      <c r="F447" s="280"/>
      <c r="G447" s="280"/>
      <c r="H447" s="280"/>
      <c r="I447" s="280">
        <v>1</v>
      </c>
      <c r="J447" s="280">
        <v>3</v>
      </c>
      <c r="K447" s="280">
        <v>192</v>
      </c>
      <c r="L447" s="280">
        <v>196</v>
      </c>
      <c r="M447" s="281">
        <v>198.625</v>
      </c>
      <c r="N447" s="281">
        <v>4.880000114440918</v>
      </c>
      <c r="O447" s="281">
        <v>13.40000057220459</v>
      </c>
      <c r="P447" s="281">
        <v>41.789999961853027</v>
      </c>
      <c r="Q447" s="281">
        <v>60.070000648498535</v>
      </c>
    </row>
    <row r="448" spans="1:17">
      <c r="A448" s="277"/>
      <c r="B448" s="92"/>
      <c r="C448" s="282"/>
      <c r="D448" s="88"/>
      <c r="E448" s="90"/>
      <c r="F448" s="90"/>
      <c r="G448" s="90"/>
      <c r="H448" s="90"/>
      <c r="I448" s="90"/>
      <c r="J448" s="90"/>
      <c r="K448" s="90"/>
      <c r="L448" s="90"/>
      <c r="M448" s="91"/>
      <c r="N448" s="91"/>
      <c r="O448" s="91"/>
      <c r="P448" s="91"/>
      <c r="Q448" s="91"/>
    </row>
    <row r="449" spans="1:17">
      <c r="A449" s="278" t="s">
        <v>567</v>
      </c>
      <c r="B449" s="279"/>
      <c r="C449" s="278"/>
      <c r="D449" s="279"/>
      <c r="E449" s="280"/>
      <c r="F449" s="280"/>
      <c r="G449" s="280"/>
      <c r="H449" s="280"/>
      <c r="I449" s="280">
        <v>12</v>
      </c>
      <c r="J449" s="280">
        <v>35</v>
      </c>
      <c r="K449" s="280">
        <v>2032</v>
      </c>
      <c r="L449" s="280">
        <v>2079</v>
      </c>
      <c r="M449" s="281">
        <v>2086.25</v>
      </c>
      <c r="N449" s="281">
        <v>78.270000874996185</v>
      </c>
      <c r="O449" s="281">
        <v>139.89000132679939</v>
      </c>
      <c r="P449" s="281">
        <v>366.31999927759171</v>
      </c>
      <c r="Q449" s="281">
        <v>584.48000147938728</v>
      </c>
    </row>
    <row r="450" spans="1:17">
      <c r="A450" s="282"/>
      <c r="B450" s="88"/>
      <c r="C450" s="282"/>
      <c r="D450" s="88"/>
      <c r="E450" s="90"/>
      <c r="F450" s="90"/>
      <c r="G450" s="90"/>
      <c r="H450" s="90"/>
      <c r="I450" s="90"/>
      <c r="J450" s="90"/>
      <c r="K450" s="90"/>
      <c r="L450" s="90"/>
      <c r="M450" s="91"/>
      <c r="N450" s="91"/>
      <c r="O450" s="91"/>
      <c r="P450" s="91"/>
      <c r="Q450" s="91"/>
    </row>
    <row r="451" spans="1:17">
      <c r="A451" s="273" t="s">
        <v>568</v>
      </c>
      <c r="B451" s="274"/>
      <c r="C451" s="273"/>
      <c r="D451" s="274"/>
      <c r="E451" s="94"/>
      <c r="F451" s="94"/>
      <c r="G451" s="94"/>
      <c r="H451" s="94"/>
      <c r="I451" s="94"/>
      <c r="J451" s="94"/>
      <c r="K451" s="94"/>
      <c r="L451" s="94"/>
      <c r="M451" s="95"/>
      <c r="N451" s="95"/>
      <c r="O451" s="95"/>
      <c r="P451" s="95"/>
      <c r="Q451" s="95"/>
    </row>
    <row r="452" spans="1:17">
      <c r="A452" s="277"/>
      <c r="B452" s="92" t="s">
        <v>569</v>
      </c>
      <c r="C452" s="273" t="s">
        <v>183</v>
      </c>
      <c r="D452" s="274"/>
      <c r="E452" s="94"/>
      <c r="F452" s="94"/>
      <c r="G452" s="94"/>
      <c r="H452" s="94"/>
      <c r="I452" s="94"/>
      <c r="J452" s="94"/>
      <c r="K452" s="94"/>
      <c r="L452" s="94"/>
      <c r="M452" s="95"/>
      <c r="N452" s="95"/>
      <c r="O452" s="95"/>
      <c r="P452" s="95"/>
      <c r="Q452" s="95"/>
    </row>
    <row r="453" spans="1:17">
      <c r="A453" s="277"/>
      <c r="B453" s="92"/>
      <c r="C453" s="277"/>
      <c r="D453" s="96" t="s">
        <v>1030</v>
      </c>
      <c r="E453" s="98"/>
      <c r="F453" s="98"/>
      <c r="G453" s="98"/>
      <c r="H453" s="98"/>
      <c r="I453" s="98">
        <v>1</v>
      </c>
      <c r="J453" s="98">
        <v>1</v>
      </c>
      <c r="K453" s="98">
        <v>142</v>
      </c>
      <c r="L453" s="98">
        <v>144</v>
      </c>
      <c r="M453" s="99">
        <v>145.5</v>
      </c>
      <c r="N453" s="99">
        <v>6</v>
      </c>
      <c r="O453" s="99">
        <v>14</v>
      </c>
      <c r="P453" s="99">
        <v>25.659999847412109</v>
      </c>
      <c r="Q453" s="99">
        <v>45.659999847412109</v>
      </c>
    </row>
    <row r="454" spans="1:17">
      <c r="A454" s="277"/>
      <c r="B454" s="92"/>
      <c r="C454" s="277"/>
      <c r="D454" s="92" t="s">
        <v>1031</v>
      </c>
      <c r="E454" s="94"/>
      <c r="F454" s="94"/>
      <c r="G454" s="94"/>
      <c r="H454" s="94"/>
      <c r="I454" s="94"/>
      <c r="J454" s="94">
        <v>0</v>
      </c>
      <c r="K454" s="94">
        <v>79</v>
      </c>
      <c r="L454" s="94">
        <v>79</v>
      </c>
      <c r="M454" s="95">
        <v>80.875</v>
      </c>
      <c r="N454" s="95">
        <v>7.2300000190734863</v>
      </c>
      <c r="O454" s="95">
        <v>3.0299999713897705</v>
      </c>
      <c r="P454" s="95">
        <v>10.010000228881836</v>
      </c>
      <c r="Q454" s="95">
        <v>20.270000219345093</v>
      </c>
    </row>
    <row r="455" spans="1:17">
      <c r="A455" s="277"/>
      <c r="B455" s="92"/>
      <c r="C455" s="277"/>
      <c r="D455" s="96" t="s">
        <v>1135</v>
      </c>
      <c r="E455" s="98"/>
      <c r="F455" s="98"/>
      <c r="G455" s="98"/>
      <c r="H455" s="98"/>
      <c r="I455" s="98">
        <v>3</v>
      </c>
      <c r="J455" s="98">
        <v>9</v>
      </c>
      <c r="K455" s="98">
        <v>69</v>
      </c>
      <c r="L455" s="98">
        <v>81</v>
      </c>
      <c r="M455" s="99">
        <v>78.25</v>
      </c>
      <c r="N455" s="99">
        <v>6.0199999809265137</v>
      </c>
      <c r="O455" s="99">
        <v>10.640000343322754</v>
      </c>
      <c r="P455" s="99">
        <v>8.0900001525878906</v>
      </c>
      <c r="Q455" s="99">
        <v>24.750000476837158</v>
      </c>
    </row>
    <row r="456" spans="1:17">
      <c r="A456" s="277"/>
      <c r="B456" s="92"/>
      <c r="C456" s="277"/>
      <c r="D456" s="92" t="s">
        <v>1032</v>
      </c>
      <c r="E456" s="94"/>
      <c r="F456" s="94"/>
      <c r="G456" s="94"/>
      <c r="H456" s="94"/>
      <c r="I456" s="94">
        <v>13</v>
      </c>
      <c r="J456" s="94">
        <v>7</v>
      </c>
      <c r="K456" s="94">
        <v>92</v>
      </c>
      <c r="L456" s="94">
        <v>112</v>
      </c>
      <c r="M456" s="95">
        <v>104.75</v>
      </c>
      <c r="N456" s="95">
        <v>10</v>
      </c>
      <c r="O456" s="95">
        <v>4.179999828338623</v>
      </c>
      <c r="P456" s="95">
        <v>15.850000381469727</v>
      </c>
      <c r="Q456" s="95">
        <v>30.03000020980835</v>
      </c>
    </row>
    <row r="457" spans="1:17">
      <c r="A457" s="277"/>
      <c r="B457" s="92"/>
      <c r="C457" s="278" t="s">
        <v>577</v>
      </c>
      <c r="D457" s="279"/>
      <c r="E457" s="280"/>
      <c r="F457" s="280"/>
      <c r="G457" s="280"/>
      <c r="H457" s="280"/>
      <c r="I457" s="280">
        <v>17</v>
      </c>
      <c r="J457" s="280">
        <v>17</v>
      </c>
      <c r="K457" s="280">
        <v>382</v>
      </c>
      <c r="L457" s="280">
        <v>416</v>
      </c>
      <c r="M457" s="281">
        <v>409.375</v>
      </c>
      <c r="N457" s="281">
        <v>29.25</v>
      </c>
      <c r="O457" s="281">
        <v>31.850000143051147</v>
      </c>
      <c r="P457" s="281">
        <v>59.610000610351563</v>
      </c>
      <c r="Q457" s="281">
        <v>120.71000075340271</v>
      </c>
    </row>
    <row r="458" spans="1:17">
      <c r="A458" s="277"/>
      <c r="B458" s="92"/>
      <c r="C458" s="282"/>
      <c r="D458" s="88"/>
      <c r="E458" s="90"/>
      <c r="F458" s="90"/>
      <c r="G458" s="90"/>
      <c r="H458" s="90"/>
      <c r="I458" s="90"/>
      <c r="J458" s="90"/>
      <c r="K458" s="90"/>
      <c r="L458" s="90"/>
      <c r="M458" s="91"/>
      <c r="N458" s="91"/>
      <c r="O458" s="91"/>
      <c r="P458" s="91"/>
      <c r="Q458" s="91"/>
    </row>
    <row r="459" spans="1:17">
      <c r="A459" s="277"/>
      <c r="B459" s="92" t="s">
        <v>578</v>
      </c>
      <c r="C459" s="273" t="s">
        <v>194</v>
      </c>
      <c r="D459" s="274"/>
      <c r="E459" s="94"/>
      <c r="F459" s="94"/>
      <c r="G459" s="94"/>
      <c r="H459" s="94"/>
      <c r="I459" s="94"/>
      <c r="J459" s="94"/>
      <c r="K459" s="94"/>
      <c r="L459" s="94"/>
      <c r="M459" s="95"/>
      <c r="N459" s="95"/>
      <c r="O459" s="95"/>
      <c r="P459" s="95"/>
      <c r="Q459" s="95"/>
    </row>
    <row r="460" spans="1:17">
      <c r="A460" s="277"/>
      <c r="B460" s="92"/>
      <c r="C460" s="277"/>
      <c r="D460" s="96" t="s">
        <v>1033</v>
      </c>
      <c r="E460" s="98"/>
      <c r="F460" s="98"/>
      <c r="G460" s="98"/>
      <c r="H460" s="98"/>
      <c r="I460" s="98"/>
      <c r="J460" s="98">
        <v>1</v>
      </c>
      <c r="K460" s="98">
        <v>105</v>
      </c>
      <c r="L460" s="98">
        <v>106</v>
      </c>
      <c r="M460" s="99">
        <v>106.75</v>
      </c>
      <c r="N460" s="99">
        <v>5.9000000953674316</v>
      </c>
      <c r="O460" s="99">
        <v>7.440000057220459</v>
      </c>
      <c r="P460" s="99">
        <v>17.340000152587891</v>
      </c>
      <c r="Q460" s="99">
        <v>30.680000305175781</v>
      </c>
    </row>
    <row r="461" spans="1:17">
      <c r="A461" s="277"/>
      <c r="B461" s="92"/>
      <c r="C461" s="278" t="s">
        <v>580</v>
      </c>
      <c r="D461" s="279"/>
      <c r="E461" s="280"/>
      <c r="F461" s="280"/>
      <c r="G461" s="280"/>
      <c r="H461" s="280"/>
      <c r="I461" s="280"/>
      <c r="J461" s="280">
        <v>1</v>
      </c>
      <c r="K461" s="280">
        <v>105</v>
      </c>
      <c r="L461" s="280">
        <v>106</v>
      </c>
      <c r="M461" s="281">
        <v>106.75</v>
      </c>
      <c r="N461" s="281">
        <v>5.9000000953674316</v>
      </c>
      <c r="O461" s="281">
        <v>7.440000057220459</v>
      </c>
      <c r="P461" s="281">
        <v>17.340000152587891</v>
      </c>
      <c r="Q461" s="281">
        <v>30.680000305175781</v>
      </c>
    </row>
    <row r="462" spans="1:17">
      <c r="A462" s="277"/>
      <c r="B462" s="92"/>
      <c r="C462" s="282"/>
      <c r="D462" s="88"/>
      <c r="E462" s="90"/>
      <c r="F462" s="90"/>
      <c r="G462" s="90"/>
      <c r="H462" s="90"/>
      <c r="I462" s="90"/>
      <c r="J462" s="90"/>
      <c r="K462" s="90"/>
      <c r="L462" s="90"/>
      <c r="M462" s="91"/>
      <c r="N462" s="91"/>
      <c r="O462" s="91"/>
      <c r="P462" s="91"/>
      <c r="Q462" s="91"/>
    </row>
    <row r="463" spans="1:17">
      <c r="A463" s="277"/>
      <c r="B463" s="92" t="s">
        <v>584</v>
      </c>
      <c r="C463" s="273" t="s">
        <v>193</v>
      </c>
      <c r="D463" s="274"/>
      <c r="E463" s="94"/>
      <c r="F463" s="94"/>
      <c r="G463" s="94"/>
      <c r="H463" s="94"/>
      <c r="I463" s="94"/>
      <c r="J463" s="94"/>
      <c r="K463" s="94"/>
      <c r="L463" s="94"/>
      <c r="M463" s="95"/>
      <c r="N463" s="95"/>
      <c r="O463" s="95"/>
      <c r="P463" s="95"/>
      <c r="Q463" s="95"/>
    </row>
    <row r="464" spans="1:17">
      <c r="A464" s="277"/>
      <c r="B464" s="92"/>
      <c r="C464" s="277"/>
      <c r="D464" s="96" t="s">
        <v>1034</v>
      </c>
      <c r="E464" s="98"/>
      <c r="F464" s="98"/>
      <c r="G464" s="98"/>
      <c r="H464" s="98"/>
      <c r="I464" s="98"/>
      <c r="J464" s="98">
        <v>5</v>
      </c>
      <c r="K464" s="98">
        <v>91</v>
      </c>
      <c r="L464" s="98">
        <v>96</v>
      </c>
      <c r="M464" s="99">
        <v>94.5</v>
      </c>
      <c r="N464" s="99">
        <v>8.630000114440918</v>
      </c>
      <c r="O464" s="99">
        <v>7</v>
      </c>
      <c r="P464" s="99">
        <v>16.579999923706055</v>
      </c>
      <c r="Q464" s="99">
        <v>32.210000038146973</v>
      </c>
    </row>
    <row r="465" spans="1:17">
      <c r="A465" s="277"/>
      <c r="B465" s="92"/>
      <c r="C465" s="277"/>
      <c r="D465" s="92" t="s">
        <v>1035</v>
      </c>
      <c r="E465" s="94"/>
      <c r="F465" s="94"/>
      <c r="G465" s="94"/>
      <c r="H465" s="94"/>
      <c r="I465" s="94">
        <v>5</v>
      </c>
      <c r="J465" s="94">
        <v>7</v>
      </c>
      <c r="K465" s="94">
        <v>113</v>
      </c>
      <c r="L465" s="94">
        <v>125</v>
      </c>
      <c r="M465" s="95">
        <v>118.25</v>
      </c>
      <c r="N465" s="95">
        <v>1.9800000190734863</v>
      </c>
      <c r="O465" s="95">
        <v>9.7600002288818359</v>
      </c>
      <c r="P465" s="95">
        <v>22.309999465942383</v>
      </c>
      <c r="Q465" s="95">
        <v>34.049999713897705</v>
      </c>
    </row>
    <row r="466" spans="1:17">
      <c r="A466" s="277"/>
      <c r="B466" s="92"/>
      <c r="C466" s="278" t="s">
        <v>587</v>
      </c>
      <c r="D466" s="279"/>
      <c r="E466" s="280"/>
      <c r="F466" s="280"/>
      <c r="G466" s="280"/>
      <c r="H466" s="280"/>
      <c r="I466" s="280">
        <v>5</v>
      </c>
      <c r="J466" s="280">
        <v>12</v>
      </c>
      <c r="K466" s="280">
        <v>204</v>
      </c>
      <c r="L466" s="280">
        <v>221</v>
      </c>
      <c r="M466" s="281">
        <v>212.75</v>
      </c>
      <c r="N466" s="281">
        <v>10.610000133514404</v>
      </c>
      <c r="O466" s="281">
        <v>16.760000228881836</v>
      </c>
      <c r="P466" s="281">
        <v>38.889999389648438</v>
      </c>
      <c r="Q466" s="281">
        <v>66.259999752044678</v>
      </c>
    </row>
    <row r="467" spans="1:17">
      <c r="A467" s="277"/>
      <c r="B467" s="92"/>
      <c r="C467" s="282"/>
      <c r="D467" s="88"/>
      <c r="E467" s="90"/>
      <c r="F467" s="90"/>
      <c r="G467" s="90"/>
      <c r="H467" s="90"/>
      <c r="I467" s="90"/>
      <c r="J467" s="90"/>
      <c r="K467" s="90"/>
      <c r="L467" s="90"/>
      <c r="M467" s="91"/>
      <c r="N467" s="91"/>
      <c r="O467" s="91"/>
      <c r="P467" s="91"/>
      <c r="Q467" s="91"/>
    </row>
    <row r="468" spans="1:17">
      <c r="A468" s="278" t="s">
        <v>588</v>
      </c>
      <c r="B468" s="279"/>
      <c r="C468" s="278"/>
      <c r="D468" s="279"/>
      <c r="E468" s="280"/>
      <c r="F468" s="280"/>
      <c r="G468" s="280"/>
      <c r="H468" s="280"/>
      <c r="I468" s="280">
        <v>22</v>
      </c>
      <c r="J468" s="280">
        <v>30</v>
      </c>
      <c r="K468" s="280">
        <v>691</v>
      </c>
      <c r="L468" s="280">
        <v>743</v>
      </c>
      <c r="M468" s="281">
        <v>728.875</v>
      </c>
      <c r="N468" s="281">
        <v>45.760000228881836</v>
      </c>
      <c r="O468" s="281">
        <v>56.050000429153442</v>
      </c>
      <c r="P468" s="281">
        <v>115.84000015258789</v>
      </c>
      <c r="Q468" s="281">
        <v>217.65000081062317</v>
      </c>
    </row>
    <row r="469" spans="1:17">
      <c r="A469" s="282"/>
      <c r="B469" s="88"/>
      <c r="C469" s="282"/>
      <c r="D469" s="88"/>
      <c r="E469" s="90"/>
      <c r="F469" s="90"/>
      <c r="G469" s="90"/>
      <c r="H469" s="90"/>
      <c r="I469" s="90"/>
      <c r="J469" s="90"/>
      <c r="K469" s="90"/>
      <c r="L469" s="90"/>
      <c r="M469" s="91"/>
      <c r="N469" s="91"/>
      <c r="O469" s="91"/>
      <c r="P469" s="91"/>
      <c r="Q469" s="91"/>
    </row>
    <row r="470" spans="1:17">
      <c r="A470" s="273" t="s">
        <v>589</v>
      </c>
      <c r="B470" s="274"/>
      <c r="C470" s="273"/>
      <c r="D470" s="274"/>
      <c r="E470" s="94"/>
      <c r="F470" s="94"/>
      <c r="G470" s="94"/>
      <c r="H470" s="94"/>
      <c r="I470" s="94"/>
      <c r="J470" s="94"/>
      <c r="K470" s="94"/>
      <c r="L470" s="94"/>
      <c r="M470" s="95"/>
      <c r="N470" s="95"/>
      <c r="O470" s="95"/>
      <c r="P470" s="95"/>
      <c r="Q470" s="95"/>
    </row>
    <row r="471" spans="1:17">
      <c r="A471" s="277"/>
      <c r="B471" s="92" t="s">
        <v>597</v>
      </c>
      <c r="C471" s="273" t="s">
        <v>192</v>
      </c>
      <c r="D471" s="274"/>
      <c r="E471" s="94"/>
      <c r="F471" s="94"/>
      <c r="G471" s="94"/>
      <c r="H471" s="94"/>
      <c r="I471" s="94"/>
      <c r="J471" s="94"/>
      <c r="K471" s="94"/>
      <c r="L471" s="94"/>
      <c r="M471" s="95"/>
      <c r="N471" s="95"/>
      <c r="O471" s="95"/>
      <c r="P471" s="95"/>
      <c r="Q471" s="95"/>
    </row>
    <row r="472" spans="1:17">
      <c r="A472" s="277"/>
      <c r="B472" s="92"/>
      <c r="C472" s="277"/>
      <c r="D472" s="96" t="s">
        <v>1036</v>
      </c>
      <c r="E472" s="98"/>
      <c r="F472" s="98"/>
      <c r="G472" s="98"/>
      <c r="H472" s="98"/>
      <c r="I472" s="98"/>
      <c r="J472" s="98">
        <v>1</v>
      </c>
      <c r="K472" s="98">
        <v>18</v>
      </c>
      <c r="L472" s="98">
        <v>19</v>
      </c>
      <c r="M472" s="99">
        <v>17.75</v>
      </c>
      <c r="N472" s="99">
        <v>2</v>
      </c>
      <c r="O472" s="99">
        <v>1</v>
      </c>
      <c r="P472" s="99">
        <v>3.630000114440918</v>
      </c>
      <c r="Q472" s="99">
        <v>6.630000114440918</v>
      </c>
    </row>
    <row r="473" spans="1:17">
      <c r="A473" s="277"/>
      <c r="B473" s="92"/>
      <c r="C473" s="278" t="s">
        <v>600</v>
      </c>
      <c r="D473" s="279"/>
      <c r="E473" s="280"/>
      <c r="F473" s="280"/>
      <c r="G473" s="280"/>
      <c r="H473" s="280"/>
      <c r="I473" s="280"/>
      <c r="J473" s="280">
        <v>1</v>
      </c>
      <c r="K473" s="280">
        <v>18</v>
      </c>
      <c r="L473" s="280">
        <v>19</v>
      </c>
      <c r="M473" s="281">
        <v>17.75</v>
      </c>
      <c r="N473" s="281">
        <v>2</v>
      </c>
      <c r="O473" s="281">
        <v>1</v>
      </c>
      <c r="P473" s="281">
        <v>3.630000114440918</v>
      </c>
      <c r="Q473" s="281">
        <v>6.630000114440918</v>
      </c>
    </row>
    <row r="474" spans="1:17">
      <c r="A474" s="277"/>
      <c r="B474" s="92"/>
      <c r="C474" s="282"/>
      <c r="D474" s="88"/>
      <c r="E474" s="90"/>
      <c r="F474" s="90"/>
      <c r="G474" s="90"/>
      <c r="H474" s="90"/>
      <c r="I474" s="90"/>
      <c r="J474" s="90"/>
      <c r="K474" s="90"/>
      <c r="L474" s="90"/>
      <c r="M474" s="91"/>
      <c r="N474" s="91"/>
      <c r="O474" s="91"/>
      <c r="P474" s="91"/>
      <c r="Q474" s="91"/>
    </row>
    <row r="475" spans="1:17">
      <c r="A475" s="278" t="s">
        <v>612</v>
      </c>
      <c r="B475" s="279"/>
      <c r="C475" s="278"/>
      <c r="D475" s="279"/>
      <c r="E475" s="280"/>
      <c r="F475" s="280"/>
      <c r="G475" s="280"/>
      <c r="H475" s="280"/>
      <c r="I475" s="280"/>
      <c r="J475" s="280">
        <v>1</v>
      </c>
      <c r="K475" s="280">
        <v>18</v>
      </c>
      <c r="L475" s="280">
        <v>19</v>
      </c>
      <c r="M475" s="281">
        <v>17.75</v>
      </c>
      <c r="N475" s="281">
        <v>2</v>
      </c>
      <c r="O475" s="281">
        <v>1</v>
      </c>
      <c r="P475" s="281">
        <v>3.630000114440918</v>
      </c>
      <c r="Q475" s="281">
        <v>6.630000114440918</v>
      </c>
    </row>
    <row r="476" spans="1:17">
      <c r="A476" s="282"/>
      <c r="B476" s="88"/>
      <c r="C476" s="282"/>
      <c r="D476" s="88"/>
      <c r="E476" s="90"/>
      <c r="F476" s="90"/>
      <c r="G476" s="90"/>
      <c r="H476" s="90"/>
      <c r="I476" s="90"/>
      <c r="J476" s="90"/>
      <c r="K476" s="90"/>
      <c r="L476" s="90"/>
      <c r="M476" s="91"/>
      <c r="N476" s="91"/>
      <c r="O476" s="91"/>
      <c r="P476" s="91"/>
      <c r="Q476" s="91"/>
    </row>
    <row r="477" spans="1:17">
      <c r="A477" s="273" t="s">
        <v>654</v>
      </c>
      <c r="B477" s="274"/>
      <c r="C477" s="273"/>
      <c r="D477" s="274"/>
      <c r="E477" s="94"/>
      <c r="F477" s="94"/>
      <c r="G477" s="94"/>
      <c r="H477" s="94"/>
      <c r="I477" s="94"/>
      <c r="J477" s="94"/>
      <c r="K477" s="94"/>
      <c r="L477" s="94"/>
      <c r="M477" s="95"/>
      <c r="N477" s="95"/>
      <c r="O477" s="95"/>
      <c r="P477" s="95"/>
      <c r="Q477" s="95"/>
    </row>
    <row r="478" spans="1:17">
      <c r="A478" s="277"/>
      <c r="B478" s="92" t="s">
        <v>655</v>
      </c>
      <c r="C478" s="273" t="s">
        <v>1052</v>
      </c>
      <c r="D478" s="274"/>
      <c r="E478" s="94"/>
      <c r="F478" s="94"/>
      <c r="G478" s="94"/>
      <c r="H478" s="94"/>
      <c r="I478" s="94"/>
      <c r="J478" s="94"/>
      <c r="K478" s="94"/>
      <c r="L478" s="94"/>
      <c r="M478" s="95"/>
      <c r="N478" s="95"/>
      <c r="O478" s="95"/>
      <c r="P478" s="95"/>
      <c r="Q478" s="95"/>
    </row>
    <row r="479" spans="1:17">
      <c r="A479" s="277"/>
      <c r="B479" s="92"/>
      <c r="C479" s="277"/>
      <c r="D479" s="96" t="s">
        <v>1037</v>
      </c>
      <c r="E479" s="98"/>
      <c r="F479" s="98"/>
      <c r="G479" s="98"/>
      <c r="H479" s="98"/>
      <c r="I479" s="98"/>
      <c r="J479" s="98">
        <v>1</v>
      </c>
      <c r="K479" s="98">
        <v>139</v>
      </c>
      <c r="L479" s="98">
        <v>140</v>
      </c>
      <c r="M479" s="99">
        <v>139.5</v>
      </c>
      <c r="N479" s="99">
        <v>16.899999618530273</v>
      </c>
      <c r="O479" s="99">
        <v>3</v>
      </c>
      <c r="P479" s="99">
        <v>18.719999313354492</v>
      </c>
      <c r="Q479" s="99">
        <v>38.619998931884766</v>
      </c>
    </row>
    <row r="480" spans="1:17">
      <c r="A480" s="277"/>
      <c r="B480" s="92"/>
      <c r="C480" s="278" t="s">
        <v>1132</v>
      </c>
      <c r="D480" s="279"/>
      <c r="E480" s="280"/>
      <c r="F480" s="280"/>
      <c r="G480" s="280"/>
      <c r="H480" s="280"/>
      <c r="I480" s="280"/>
      <c r="J480" s="280">
        <v>1</v>
      </c>
      <c r="K480" s="280">
        <v>139</v>
      </c>
      <c r="L480" s="280">
        <v>140</v>
      </c>
      <c r="M480" s="281">
        <v>139.5</v>
      </c>
      <c r="N480" s="281">
        <v>16.899999618530273</v>
      </c>
      <c r="O480" s="281">
        <v>3</v>
      </c>
      <c r="P480" s="281">
        <v>18.719999313354492</v>
      </c>
      <c r="Q480" s="281">
        <v>38.619998931884766</v>
      </c>
    </row>
    <row r="481" spans="1:17">
      <c r="A481" s="277"/>
      <c r="B481" s="92"/>
      <c r="C481" s="282"/>
      <c r="D481" s="88"/>
      <c r="E481" s="90"/>
      <c r="F481" s="90"/>
      <c r="G481" s="90"/>
      <c r="H481" s="90"/>
      <c r="I481" s="90"/>
      <c r="J481" s="90"/>
      <c r="K481" s="90"/>
      <c r="L481" s="90"/>
      <c r="M481" s="91"/>
      <c r="N481" s="91"/>
      <c r="O481" s="91"/>
      <c r="P481" s="91"/>
      <c r="Q481" s="91"/>
    </row>
    <row r="482" spans="1:17">
      <c r="A482" s="278" t="s">
        <v>691</v>
      </c>
      <c r="B482" s="279"/>
      <c r="C482" s="278"/>
      <c r="D482" s="279"/>
      <c r="E482" s="280"/>
      <c r="F482" s="280"/>
      <c r="G482" s="280"/>
      <c r="H482" s="280"/>
      <c r="I482" s="280"/>
      <c r="J482" s="280">
        <v>1</v>
      </c>
      <c r="K482" s="280">
        <v>139</v>
      </c>
      <c r="L482" s="280">
        <v>140</v>
      </c>
      <c r="M482" s="281">
        <v>139.5</v>
      </c>
      <c r="N482" s="281">
        <v>16.899999618530273</v>
      </c>
      <c r="O482" s="281">
        <v>3</v>
      </c>
      <c r="P482" s="281">
        <v>18.719999313354492</v>
      </c>
      <c r="Q482" s="281">
        <v>38.619998931884766</v>
      </c>
    </row>
    <row r="483" spans="1:17">
      <c r="A483" s="282"/>
      <c r="B483" s="88"/>
      <c r="C483" s="282"/>
      <c r="D483" s="88"/>
      <c r="E483" s="90"/>
      <c r="F483" s="90"/>
      <c r="G483" s="90"/>
      <c r="H483" s="90"/>
      <c r="I483" s="90"/>
      <c r="J483" s="90"/>
      <c r="K483" s="90"/>
      <c r="L483" s="90"/>
      <c r="M483" s="91"/>
      <c r="N483" s="91"/>
      <c r="O483" s="91"/>
      <c r="P483" s="91"/>
      <c r="Q483" s="91"/>
    </row>
    <row r="484" spans="1:17">
      <c r="A484" s="273" t="s">
        <v>711</v>
      </c>
      <c r="B484" s="274"/>
      <c r="C484" s="273"/>
      <c r="D484" s="274"/>
      <c r="E484" s="94"/>
      <c r="F484" s="94"/>
      <c r="G484" s="94"/>
      <c r="H484" s="94"/>
      <c r="I484" s="94"/>
      <c r="J484" s="94"/>
      <c r="K484" s="94"/>
      <c r="L484" s="94"/>
      <c r="M484" s="95"/>
      <c r="N484" s="95"/>
      <c r="O484" s="95"/>
      <c r="P484" s="95"/>
      <c r="Q484" s="95"/>
    </row>
    <row r="485" spans="1:17">
      <c r="A485" s="277"/>
      <c r="B485" s="92" t="s">
        <v>712</v>
      </c>
      <c r="C485" s="273" t="s">
        <v>190</v>
      </c>
      <c r="D485" s="274"/>
      <c r="E485" s="94"/>
      <c r="F485" s="94"/>
      <c r="G485" s="94"/>
      <c r="H485" s="94"/>
      <c r="I485" s="94"/>
      <c r="J485" s="94"/>
      <c r="K485" s="94"/>
      <c r="L485" s="94"/>
      <c r="M485" s="95"/>
      <c r="N485" s="95"/>
      <c r="O485" s="95"/>
      <c r="P485" s="95"/>
      <c r="Q485" s="95"/>
    </row>
    <row r="486" spans="1:17">
      <c r="A486" s="277"/>
      <c r="B486" s="92"/>
      <c r="C486" s="277"/>
      <c r="D486" s="96" t="s">
        <v>1038</v>
      </c>
      <c r="E486" s="98"/>
      <c r="F486" s="98"/>
      <c r="G486" s="98"/>
      <c r="H486" s="98"/>
      <c r="I486" s="98">
        <v>2</v>
      </c>
      <c r="J486" s="98">
        <v>5</v>
      </c>
      <c r="K486" s="98">
        <v>91</v>
      </c>
      <c r="L486" s="98">
        <v>98</v>
      </c>
      <c r="M486" s="99">
        <v>93.75</v>
      </c>
      <c r="N486" s="99">
        <v>8.6800003051757813</v>
      </c>
      <c r="O486" s="99">
        <v>5.9200000762939453</v>
      </c>
      <c r="P486" s="99">
        <v>11.840000152587891</v>
      </c>
      <c r="Q486" s="99">
        <v>26.440000534057617</v>
      </c>
    </row>
    <row r="487" spans="1:17">
      <c r="A487" s="277"/>
      <c r="B487" s="92"/>
      <c r="C487" s="278" t="s">
        <v>714</v>
      </c>
      <c r="D487" s="279"/>
      <c r="E487" s="280"/>
      <c r="F487" s="280"/>
      <c r="G487" s="280"/>
      <c r="H487" s="280"/>
      <c r="I487" s="280">
        <v>2</v>
      </c>
      <c r="J487" s="280">
        <v>5</v>
      </c>
      <c r="K487" s="280">
        <v>91</v>
      </c>
      <c r="L487" s="280">
        <v>98</v>
      </c>
      <c r="M487" s="281">
        <v>93.75</v>
      </c>
      <c r="N487" s="281">
        <v>8.6800003051757813</v>
      </c>
      <c r="O487" s="281">
        <v>5.9200000762939453</v>
      </c>
      <c r="P487" s="281">
        <v>11.840000152587891</v>
      </c>
      <c r="Q487" s="281">
        <v>26.440000534057617</v>
      </c>
    </row>
    <row r="488" spans="1:17">
      <c r="A488" s="277"/>
      <c r="B488" s="92"/>
      <c r="C488" s="282"/>
      <c r="D488" s="88"/>
      <c r="E488" s="90"/>
      <c r="F488" s="90"/>
      <c r="G488" s="90"/>
      <c r="H488" s="90"/>
      <c r="I488" s="90"/>
      <c r="J488" s="90"/>
      <c r="K488" s="90"/>
      <c r="L488" s="90"/>
      <c r="M488" s="91"/>
      <c r="N488" s="91"/>
      <c r="O488" s="91"/>
      <c r="P488" s="91"/>
      <c r="Q488" s="91"/>
    </row>
    <row r="489" spans="1:17">
      <c r="A489" s="277"/>
      <c r="B489" s="92" t="s">
        <v>743</v>
      </c>
      <c r="C489" s="273" t="s">
        <v>198</v>
      </c>
      <c r="D489" s="274"/>
      <c r="E489" s="94"/>
      <c r="F489" s="94"/>
      <c r="G489" s="94"/>
      <c r="H489" s="94"/>
      <c r="I489" s="94"/>
      <c r="J489" s="94"/>
      <c r="K489" s="94"/>
      <c r="L489" s="94"/>
      <c r="M489" s="95"/>
      <c r="N489" s="95"/>
      <c r="O489" s="95"/>
      <c r="P489" s="95"/>
      <c r="Q489" s="95"/>
    </row>
    <row r="490" spans="1:17">
      <c r="A490" s="277"/>
      <c r="B490" s="92"/>
      <c r="C490" s="277"/>
      <c r="D490" s="96" t="s">
        <v>995</v>
      </c>
      <c r="E490" s="98"/>
      <c r="F490" s="98"/>
      <c r="G490" s="98"/>
      <c r="H490" s="98"/>
      <c r="I490" s="98"/>
      <c r="J490" s="98">
        <v>0</v>
      </c>
      <c r="K490" s="98">
        <v>118</v>
      </c>
      <c r="L490" s="98">
        <v>118</v>
      </c>
      <c r="M490" s="99">
        <v>120.75</v>
      </c>
      <c r="N490" s="99">
        <v>4.5</v>
      </c>
      <c r="O490" s="99">
        <v>9.8000001907348633</v>
      </c>
      <c r="P490" s="99">
        <v>20.409999847412109</v>
      </c>
      <c r="Q490" s="99">
        <v>34.710000038146973</v>
      </c>
    </row>
    <row r="491" spans="1:17">
      <c r="A491" s="277"/>
      <c r="B491" s="92"/>
      <c r="C491" s="278" t="s">
        <v>745</v>
      </c>
      <c r="D491" s="279"/>
      <c r="E491" s="280"/>
      <c r="F491" s="280"/>
      <c r="G491" s="280"/>
      <c r="H491" s="280"/>
      <c r="I491" s="280"/>
      <c r="J491" s="280">
        <v>0</v>
      </c>
      <c r="K491" s="280">
        <v>118</v>
      </c>
      <c r="L491" s="280">
        <v>118</v>
      </c>
      <c r="M491" s="281">
        <v>120.75</v>
      </c>
      <c r="N491" s="281">
        <v>4.5</v>
      </c>
      <c r="O491" s="281">
        <v>9.8000001907348633</v>
      </c>
      <c r="P491" s="281">
        <v>20.409999847412109</v>
      </c>
      <c r="Q491" s="281">
        <v>34.710000038146973</v>
      </c>
    </row>
    <row r="492" spans="1:17">
      <c r="A492" s="277"/>
      <c r="B492" s="92"/>
      <c r="C492" s="282"/>
      <c r="D492" s="88"/>
      <c r="E492" s="90"/>
      <c r="F492" s="90"/>
      <c r="G492" s="90"/>
      <c r="H492" s="90"/>
      <c r="I492" s="90"/>
      <c r="J492" s="90"/>
      <c r="K492" s="90"/>
      <c r="L492" s="90"/>
      <c r="M492" s="91"/>
      <c r="N492" s="91"/>
      <c r="O492" s="91"/>
      <c r="P492" s="91"/>
      <c r="Q492" s="91"/>
    </row>
    <row r="493" spans="1:17">
      <c r="A493" s="278" t="s">
        <v>759</v>
      </c>
      <c r="B493" s="279"/>
      <c r="C493" s="278"/>
      <c r="D493" s="279"/>
      <c r="E493" s="280"/>
      <c r="F493" s="280"/>
      <c r="G493" s="280"/>
      <c r="H493" s="280"/>
      <c r="I493" s="280">
        <v>2</v>
      </c>
      <c r="J493" s="280">
        <v>5</v>
      </c>
      <c r="K493" s="280">
        <v>209</v>
      </c>
      <c r="L493" s="280">
        <v>216</v>
      </c>
      <c r="M493" s="281">
        <v>214.5</v>
      </c>
      <c r="N493" s="281">
        <v>13.180000305175781</v>
      </c>
      <c r="O493" s="281">
        <v>15.720000267028809</v>
      </c>
      <c r="P493" s="281">
        <v>32.25</v>
      </c>
      <c r="Q493" s="281">
        <v>61.15000057220459</v>
      </c>
    </row>
    <row r="494" spans="1:17">
      <c r="A494" s="282"/>
      <c r="B494" s="88"/>
      <c r="C494" s="282"/>
      <c r="D494" s="88"/>
      <c r="E494" s="90"/>
      <c r="F494" s="90"/>
      <c r="G494" s="90"/>
      <c r="H494" s="90"/>
      <c r="I494" s="90"/>
      <c r="J494" s="90"/>
      <c r="K494" s="90"/>
      <c r="L494" s="90"/>
      <c r="M494" s="91"/>
      <c r="N494" s="91"/>
      <c r="O494" s="91"/>
      <c r="P494" s="91"/>
      <c r="Q494" s="91"/>
    </row>
    <row r="495" spans="1:17">
      <c r="A495" s="104" t="s">
        <v>1039</v>
      </c>
      <c r="B495" s="279"/>
      <c r="C495" s="278"/>
      <c r="D495" s="279"/>
      <c r="E495" s="280"/>
      <c r="F495" s="280"/>
      <c r="G495" s="280"/>
      <c r="H495" s="280"/>
      <c r="I495" s="280">
        <v>36</v>
      </c>
      <c r="J495" s="280">
        <v>72</v>
      </c>
      <c r="K495" s="280">
        <v>3089</v>
      </c>
      <c r="L495" s="280">
        <v>3197</v>
      </c>
      <c r="M495" s="281">
        <v>3186.875</v>
      </c>
      <c r="N495" s="281">
        <v>156.11000102758408</v>
      </c>
      <c r="O495" s="281">
        <v>215.66000202298164</v>
      </c>
      <c r="P495" s="281">
        <v>536.75999885797501</v>
      </c>
      <c r="Q495" s="281">
        <v>908.53000190854073</v>
      </c>
    </row>
    <row r="496" spans="1:17">
      <c r="A496" s="278"/>
      <c r="B496" s="279"/>
      <c r="C496" s="278"/>
      <c r="D496" s="279"/>
      <c r="E496" s="280"/>
      <c r="F496" s="280"/>
      <c r="G496" s="280"/>
      <c r="H496" s="280"/>
      <c r="I496" s="280"/>
      <c r="J496" s="280"/>
      <c r="K496" s="280"/>
      <c r="L496" s="280"/>
      <c r="M496" s="281"/>
      <c r="N496" s="281"/>
      <c r="O496" s="281"/>
      <c r="P496" s="281"/>
      <c r="Q496" s="281"/>
    </row>
    <row r="497" spans="1:17">
      <c r="A497" s="284" t="s">
        <v>8</v>
      </c>
      <c r="B497" s="285"/>
      <c r="C497" s="284"/>
      <c r="D497" s="285"/>
      <c r="E497" s="286">
        <v>46581570</v>
      </c>
      <c r="F497" s="286">
        <v>12180853</v>
      </c>
      <c r="G497" s="286">
        <v>58762423</v>
      </c>
      <c r="H497" s="286">
        <v>5928307</v>
      </c>
      <c r="I497" s="286">
        <v>153</v>
      </c>
      <c r="J497" s="286">
        <v>566</v>
      </c>
      <c r="K497" s="286">
        <v>18878</v>
      </c>
      <c r="L497" s="286">
        <v>19597</v>
      </c>
      <c r="M497" s="287">
        <v>19731.25</v>
      </c>
      <c r="N497" s="287">
        <v>1422.4500002861023</v>
      </c>
      <c r="O497" s="287">
        <v>1110.8600042387843</v>
      </c>
      <c r="P497" s="287">
        <v>3612.7632995247841</v>
      </c>
      <c r="Q497" s="287">
        <v>6146.0733040496707</v>
      </c>
    </row>
    <row r="499" spans="1:17">
      <c r="C499" s="254" t="s">
        <v>1040</v>
      </c>
    </row>
  </sheetData>
  <mergeCells count="2">
    <mergeCell ref="I4:M4"/>
    <mergeCell ref="N4:Q4"/>
  </mergeCells>
  <hyperlinks>
    <hyperlink ref="D1" location="Efnisyfirlit!A1" display="Efnisyfirlit" xr:uid="{53D686D4-0245-4AE9-9966-DA0E33F2167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D819-90A4-4778-BC0C-D269D585E027}">
  <dimension ref="A1"/>
  <sheetViews>
    <sheetView workbookViewId="0"/>
  </sheetViews>
  <sheetFormatPr defaultRowHeight="14.5"/>
  <cols>
    <col min="1" max="1" width="8.90625" customWidth="1"/>
  </cols>
  <sheetData>
    <row r="1" spans="1:1">
      <c r="A1" s="101" t="s">
        <v>1044</v>
      </c>
    </row>
  </sheetData>
  <hyperlinks>
    <hyperlink ref="A1" location="Efnisyfirlit!A1" display="Efnisyfirlit" xr:uid="{8EE3E94B-0B2F-431D-A469-85F51CD3C4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9847-D045-4D4B-88D1-22F23A6B50FF}">
  <dimension ref="A1:M33"/>
  <sheetViews>
    <sheetView workbookViewId="0"/>
  </sheetViews>
  <sheetFormatPr defaultRowHeight="14.5"/>
  <cols>
    <col min="1" max="1" width="26.1796875" customWidth="1"/>
    <col min="2" max="2" width="11.6328125" customWidth="1"/>
    <col min="3" max="3" width="0.6328125" customWidth="1"/>
    <col min="4" max="4" width="11.453125" customWidth="1"/>
    <col min="5" max="6" width="12.08984375" customWidth="1"/>
    <col min="7" max="7" width="10.54296875" customWidth="1"/>
    <col min="8" max="8" width="11.54296875" customWidth="1"/>
    <col min="9" max="9" width="0.6328125" customWidth="1"/>
    <col min="10" max="10" width="13" customWidth="1"/>
    <col min="11" max="11" width="10.81640625" customWidth="1"/>
    <col min="12" max="12" width="0.6328125" customWidth="1"/>
    <col min="13" max="13" width="12" customWidth="1"/>
  </cols>
  <sheetData>
    <row r="1" spans="1:13">
      <c r="A1" s="101" t="s">
        <v>1044</v>
      </c>
    </row>
    <row r="2" spans="1:13" ht="15.5">
      <c r="A2" s="82" t="s">
        <v>1138</v>
      </c>
    </row>
    <row r="4" spans="1:13">
      <c r="B4" s="138" t="s">
        <v>52</v>
      </c>
      <c r="C4" s="171"/>
      <c r="D4" s="172" t="s">
        <v>53</v>
      </c>
      <c r="E4" s="172" t="s">
        <v>54</v>
      </c>
      <c r="F4" s="172" t="s">
        <v>55</v>
      </c>
      <c r="G4" s="173"/>
      <c r="H4" s="138" t="s">
        <v>24</v>
      </c>
      <c r="I4" s="174"/>
      <c r="J4" s="175" t="s">
        <v>56</v>
      </c>
      <c r="K4" s="172" t="s">
        <v>57</v>
      </c>
      <c r="L4" s="59"/>
      <c r="M4" s="138"/>
    </row>
    <row r="5" spans="1:13">
      <c r="B5" s="141" t="s">
        <v>58</v>
      </c>
      <c r="C5" s="171"/>
      <c r="D5" s="176" t="s">
        <v>59</v>
      </c>
      <c r="E5" s="176" t="s">
        <v>60</v>
      </c>
      <c r="F5" s="176" t="s">
        <v>61</v>
      </c>
      <c r="G5" s="140" t="s">
        <v>23</v>
      </c>
      <c r="H5" s="141" t="s">
        <v>62</v>
      </c>
      <c r="I5" s="174"/>
      <c r="J5" s="177" t="s">
        <v>63</v>
      </c>
      <c r="K5" s="176" t="s">
        <v>64</v>
      </c>
      <c r="L5" s="59"/>
      <c r="M5" s="141" t="s">
        <v>65</v>
      </c>
    </row>
    <row r="6" spans="1:13">
      <c r="A6" s="178" t="s">
        <v>66</v>
      </c>
      <c r="B6" s="143"/>
      <c r="H6" s="143"/>
      <c r="M6" s="143"/>
    </row>
    <row r="7" spans="1:13">
      <c r="A7" s="6" t="s">
        <v>67</v>
      </c>
      <c r="B7" s="179">
        <v>263060450.14799991</v>
      </c>
      <c r="C7" s="8"/>
      <c r="D7" s="8"/>
      <c r="E7" s="8"/>
      <c r="F7" s="8"/>
      <c r="G7" s="8"/>
      <c r="H7" s="179"/>
      <c r="I7" s="8"/>
      <c r="J7" s="8"/>
      <c r="K7" s="8"/>
      <c r="L7" s="8"/>
      <c r="M7" s="179">
        <v>263060450.14799991</v>
      </c>
    </row>
    <row r="8" spans="1:13">
      <c r="A8" t="s">
        <v>68</v>
      </c>
      <c r="B8" s="180">
        <v>56336070.851000011</v>
      </c>
      <c r="C8" s="9"/>
      <c r="D8" s="9"/>
      <c r="E8" s="9"/>
      <c r="F8" s="9"/>
      <c r="G8" s="9"/>
      <c r="H8" s="180"/>
      <c r="I8" s="9"/>
      <c r="J8" s="9"/>
      <c r="K8" s="9"/>
      <c r="L8" s="9"/>
      <c r="M8" s="180">
        <v>56336070.851000011</v>
      </c>
    </row>
    <row r="9" spans="1:13">
      <c r="A9" s="6" t="s">
        <v>69</v>
      </c>
      <c r="B9" s="179">
        <v>58631437.494000003</v>
      </c>
      <c r="C9" s="8"/>
      <c r="D9" s="8"/>
      <c r="E9" s="8"/>
      <c r="F9" s="8"/>
      <c r="G9" s="8"/>
      <c r="H9" s="179"/>
      <c r="I9" s="8"/>
      <c r="J9" s="8"/>
      <c r="K9" s="8"/>
      <c r="L9" s="8"/>
      <c r="M9" s="179">
        <v>58631437.494000003</v>
      </c>
    </row>
    <row r="10" spans="1:13">
      <c r="A10" s="124" t="s">
        <v>1046</v>
      </c>
      <c r="B10" s="181">
        <v>6597174.1869999999</v>
      </c>
      <c r="C10" s="12"/>
      <c r="D10" s="12"/>
      <c r="E10" s="12"/>
      <c r="F10" s="12"/>
      <c r="G10" s="12"/>
      <c r="H10" s="181"/>
      <c r="I10" s="12"/>
      <c r="J10" s="12"/>
      <c r="K10" s="12"/>
      <c r="L10" s="12"/>
      <c r="M10" s="181">
        <v>6597174.1869999999</v>
      </c>
    </row>
    <row r="11" spans="1:13">
      <c r="A11" s="19" t="s">
        <v>70</v>
      </c>
      <c r="B11" s="182">
        <f>(SUM(B7:B10))</f>
        <v>384625132.67999995</v>
      </c>
      <c r="C11" s="14"/>
      <c r="D11" s="14"/>
      <c r="E11" s="14"/>
      <c r="F11" s="14"/>
      <c r="G11" s="14"/>
      <c r="H11" s="182"/>
      <c r="I11" s="14"/>
      <c r="J11" s="14"/>
      <c r="K11" s="14"/>
      <c r="L11" s="14"/>
      <c r="M11" s="182">
        <v>384625132.67999995</v>
      </c>
    </row>
    <row r="12" spans="1:13">
      <c r="B12" s="180"/>
      <c r="C12" s="9"/>
      <c r="D12" s="9"/>
      <c r="E12" s="9"/>
      <c r="F12" s="9"/>
      <c r="G12" s="9"/>
      <c r="H12" s="180"/>
      <c r="I12" s="9"/>
      <c r="J12" s="9"/>
      <c r="K12" s="9"/>
      <c r="L12" s="9"/>
      <c r="M12" s="180"/>
    </row>
    <row r="13" spans="1:13">
      <c r="A13" s="6" t="s">
        <v>71</v>
      </c>
      <c r="B13" s="179">
        <v>16613044.093000002</v>
      </c>
      <c r="C13" s="8"/>
      <c r="D13" s="8">
        <v>52443584.762000009</v>
      </c>
      <c r="E13" s="8"/>
      <c r="F13" s="8">
        <v>47541800.353</v>
      </c>
      <c r="G13" s="8"/>
      <c r="H13" s="179">
        <v>99986178.458999991</v>
      </c>
      <c r="I13" s="8"/>
      <c r="J13" s="8"/>
      <c r="K13" s="8"/>
      <c r="L13" s="8"/>
      <c r="M13" s="179">
        <v>-83373134.365999982</v>
      </c>
    </row>
    <row r="14" spans="1:13">
      <c r="A14" t="s">
        <v>72</v>
      </c>
      <c r="B14" s="180">
        <v>2548949.5000000009</v>
      </c>
      <c r="C14" s="9"/>
      <c r="D14" s="9">
        <v>1027959.018</v>
      </c>
      <c r="E14" s="9"/>
      <c r="F14" s="9">
        <v>832647.26800000016</v>
      </c>
      <c r="G14" s="9"/>
      <c r="H14" s="180">
        <v>1860715.3960000004</v>
      </c>
      <c r="I14" s="9"/>
      <c r="J14" s="9"/>
      <c r="K14" s="9"/>
      <c r="L14" s="9"/>
      <c r="M14" s="180">
        <v>688234.10400000063</v>
      </c>
    </row>
    <row r="15" spans="1:13">
      <c r="A15" s="6" t="s">
        <v>73</v>
      </c>
      <c r="B15" s="179">
        <v>16563273.040999994</v>
      </c>
      <c r="C15" s="8"/>
      <c r="D15" s="8">
        <v>141191765.88399997</v>
      </c>
      <c r="E15" s="8"/>
      <c r="F15" s="8">
        <v>75775990.208999991</v>
      </c>
      <c r="G15" s="8"/>
      <c r="H15" s="179">
        <v>216971674.62799999</v>
      </c>
      <c r="I15" s="8"/>
      <c r="J15" s="8"/>
      <c r="K15" s="8"/>
      <c r="L15" s="8"/>
      <c r="M15" s="179">
        <v>-200408401.58699998</v>
      </c>
    </row>
    <row r="16" spans="1:13">
      <c r="A16" t="s">
        <v>74</v>
      </c>
      <c r="B16" s="180">
        <v>1992320.7599999998</v>
      </c>
      <c r="C16" s="9"/>
      <c r="D16" s="9">
        <v>4751900.8210000005</v>
      </c>
      <c r="E16" s="9"/>
      <c r="F16" s="9">
        <v>10622244.796000002</v>
      </c>
      <c r="G16" s="9"/>
      <c r="H16" s="180">
        <v>15376558.625000006</v>
      </c>
      <c r="I16" s="9"/>
      <c r="J16" s="9"/>
      <c r="K16" s="9"/>
      <c r="L16" s="9"/>
      <c r="M16" s="180">
        <v>-13384237.865000004</v>
      </c>
    </row>
    <row r="17" spans="1:13">
      <c r="A17" s="6" t="s">
        <v>75</v>
      </c>
      <c r="B17" s="179">
        <v>11998155.002999995</v>
      </c>
      <c r="C17" s="8"/>
      <c r="D17" s="8">
        <v>17110798.445000008</v>
      </c>
      <c r="E17" s="8"/>
      <c r="F17" s="8">
        <v>34808470.241999999</v>
      </c>
      <c r="G17" s="8"/>
      <c r="H17" s="179">
        <v>51921039.958000012</v>
      </c>
      <c r="I17" s="8"/>
      <c r="J17" s="8"/>
      <c r="K17" s="8"/>
      <c r="L17" s="8"/>
      <c r="M17" s="179">
        <v>-39922884.955000021</v>
      </c>
    </row>
    <row r="18" spans="1:13">
      <c r="A18" t="s">
        <v>76</v>
      </c>
      <c r="B18" s="180">
        <v>1221735.1069999996</v>
      </c>
      <c r="C18" s="9"/>
      <c r="D18" s="9">
        <v>2221590.2380000004</v>
      </c>
      <c r="E18" s="9"/>
      <c r="F18" s="9">
        <v>4572027.2199999988</v>
      </c>
      <c r="G18" s="9"/>
      <c r="H18" s="180">
        <v>6793654.4909999985</v>
      </c>
      <c r="I18" s="9"/>
      <c r="J18" s="9"/>
      <c r="K18" s="9"/>
      <c r="L18" s="9"/>
      <c r="M18" s="180">
        <v>-5571919.3839999987</v>
      </c>
    </row>
    <row r="19" spans="1:13">
      <c r="A19" s="6" t="s">
        <v>77</v>
      </c>
      <c r="B19" s="179">
        <v>7969433.8949999986</v>
      </c>
      <c r="C19" s="8"/>
      <c r="D19" s="8">
        <v>1136712.1570000001</v>
      </c>
      <c r="E19" s="8"/>
      <c r="F19" s="8">
        <v>8000295.8229999933</v>
      </c>
      <c r="G19" s="8"/>
      <c r="H19" s="179">
        <v>9137031.105999995</v>
      </c>
      <c r="I19" s="8"/>
      <c r="J19" s="8"/>
      <c r="K19" s="8"/>
      <c r="L19" s="8"/>
      <c r="M19" s="179">
        <v>-1167597.2109999957</v>
      </c>
    </row>
    <row r="20" spans="1:13">
      <c r="A20" t="s">
        <v>78</v>
      </c>
      <c r="B20" s="180">
        <v>2360282.8699999996</v>
      </c>
      <c r="C20" s="9"/>
      <c r="D20" s="9">
        <v>3368259.8449999997</v>
      </c>
      <c r="E20" s="9"/>
      <c r="F20" s="9">
        <v>3324067.6719999993</v>
      </c>
      <c r="G20" s="9"/>
      <c r="H20" s="180">
        <v>6690384.5240000002</v>
      </c>
      <c r="I20" s="9"/>
      <c r="J20" s="9"/>
      <c r="K20" s="9"/>
      <c r="L20" s="9"/>
      <c r="M20" s="180">
        <v>-4330101.6539999992</v>
      </c>
    </row>
    <row r="21" spans="1:13">
      <c r="A21" s="6" t="s">
        <v>79</v>
      </c>
      <c r="B21" s="179">
        <v>1280191.9369999999</v>
      </c>
      <c r="C21" s="8"/>
      <c r="D21" s="8">
        <v>702607.78600000031</v>
      </c>
      <c r="E21" s="8"/>
      <c r="F21" s="8">
        <v>24129189.547999997</v>
      </c>
      <c r="G21" s="8"/>
      <c r="H21" s="179">
        <v>24831770.593999997</v>
      </c>
      <c r="I21" s="8"/>
      <c r="J21" s="8"/>
      <c r="K21" s="8"/>
      <c r="L21" s="8"/>
      <c r="M21" s="179">
        <v>-23551578.656999998</v>
      </c>
    </row>
    <row r="22" spans="1:13">
      <c r="A22" t="s">
        <v>80</v>
      </c>
      <c r="B22" s="180">
        <v>658238.86499999999</v>
      </c>
      <c r="C22" s="9"/>
      <c r="D22" s="9">
        <v>1825690.9060000002</v>
      </c>
      <c r="E22" s="9"/>
      <c r="F22" s="9">
        <v>6156982.6659999993</v>
      </c>
      <c r="G22" s="9"/>
      <c r="H22" s="180">
        <v>7985045.5769999987</v>
      </c>
      <c r="I22" s="9"/>
      <c r="J22" s="9"/>
      <c r="K22" s="9"/>
      <c r="L22" s="9"/>
      <c r="M22" s="180">
        <v>-7326806.7119999994</v>
      </c>
    </row>
    <row r="23" spans="1:13">
      <c r="A23" s="6" t="s">
        <v>81</v>
      </c>
      <c r="B23" s="179">
        <v>699433.20500000019</v>
      </c>
      <c r="C23" s="8"/>
      <c r="D23" s="8">
        <v>734609.16800000006</v>
      </c>
      <c r="E23" s="8"/>
      <c r="F23" s="8">
        <v>2098708.0409999988</v>
      </c>
      <c r="G23" s="8"/>
      <c r="H23" s="179">
        <v>2833577.4389999993</v>
      </c>
      <c r="I23" s="8"/>
      <c r="J23" s="8"/>
      <c r="K23" s="8"/>
      <c r="L23" s="8"/>
      <c r="M23" s="179">
        <v>-2134144.2339999992</v>
      </c>
    </row>
    <row r="24" spans="1:13">
      <c r="A24" t="s">
        <v>82</v>
      </c>
      <c r="B24" s="180">
        <v>10931.038</v>
      </c>
      <c r="C24" s="9"/>
      <c r="D24" s="9">
        <v>39.86</v>
      </c>
      <c r="E24" s="9"/>
      <c r="F24" s="9">
        <v>379822.33800000005</v>
      </c>
      <c r="G24" s="9"/>
      <c r="H24" s="180">
        <v>379862.19800000003</v>
      </c>
      <c r="I24" s="9"/>
      <c r="J24" s="9"/>
      <c r="K24" s="9"/>
      <c r="L24" s="9"/>
      <c r="M24" s="180">
        <v>-368931.16000000003</v>
      </c>
    </row>
    <row r="25" spans="1:13">
      <c r="A25" s="6" t="s">
        <v>83</v>
      </c>
      <c r="B25" s="179">
        <v>5927569.8320000023</v>
      </c>
      <c r="C25" s="8"/>
      <c r="D25" s="8">
        <v>16584883.240999997</v>
      </c>
      <c r="E25" s="8"/>
      <c r="F25" s="8">
        <v>16529018.860000001</v>
      </c>
      <c r="G25" s="8"/>
      <c r="H25" s="179">
        <v>33113947.006000001</v>
      </c>
      <c r="I25" s="8"/>
      <c r="J25" s="8"/>
      <c r="K25" s="8"/>
      <c r="L25" s="8"/>
      <c r="M25" s="179">
        <v>-27186377.173999995</v>
      </c>
    </row>
    <row r="26" spans="1:13">
      <c r="A26" t="s">
        <v>84</v>
      </c>
      <c r="B26" s="180"/>
      <c r="C26" s="9"/>
      <c r="D26" s="9">
        <v>936062.50699999998</v>
      </c>
      <c r="E26" s="9">
        <v>14335082.541000001</v>
      </c>
      <c r="F26" s="9"/>
      <c r="G26" s="9"/>
      <c r="H26" s="180">
        <v>15271145.048</v>
      </c>
      <c r="I26" s="9"/>
      <c r="J26" s="9"/>
      <c r="K26" s="9"/>
      <c r="L26" s="9"/>
      <c r="M26" s="180">
        <v>-15271145.048</v>
      </c>
    </row>
    <row r="27" spans="1:13">
      <c r="A27" s="6" t="s">
        <v>85</v>
      </c>
      <c r="B27" s="179"/>
      <c r="C27" s="8"/>
      <c r="D27" s="8"/>
      <c r="E27" s="8"/>
      <c r="F27" s="8"/>
      <c r="G27" s="8"/>
      <c r="H27" s="179"/>
      <c r="I27" s="8"/>
      <c r="J27" s="8"/>
      <c r="K27" s="8">
        <v>-25087.661</v>
      </c>
      <c r="L27" s="8"/>
      <c r="M27" s="179">
        <v>-25087.661</v>
      </c>
    </row>
    <row r="28" spans="1:13">
      <c r="A28" s="124" t="s">
        <v>86</v>
      </c>
      <c r="B28" s="181"/>
      <c r="C28" s="12"/>
      <c r="D28" s="12"/>
      <c r="E28" s="12"/>
      <c r="F28" s="12"/>
      <c r="G28" s="12"/>
      <c r="H28" s="181"/>
      <c r="I28" s="12"/>
      <c r="J28" s="12">
        <v>18056314.73</v>
      </c>
      <c r="K28" s="12"/>
      <c r="L28" s="12"/>
      <c r="M28" s="181">
        <v>18056314.729999963</v>
      </c>
    </row>
    <row r="29" spans="1:13">
      <c r="A29" s="19" t="s">
        <v>87</v>
      </c>
      <c r="B29" s="182">
        <f>B11+SUM(B13:B28)</f>
        <v>454468691.82599992</v>
      </c>
      <c r="C29" s="14"/>
      <c r="D29" s="14">
        <f t="shared" ref="D29:M29" si="0">D11+SUM(D13:D28)</f>
        <v>244036464.63800004</v>
      </c>
      <c r="E29" s="14">
        <f t="shared" si="0"/>
        <v>14335082.541000001</v>
      </c>
      <c r="F29" s="14">
        <f t="shared" si="0"/>
        <v>234771265.03599998</v>
      </c>
      <c r="G29" s="14"/>
      <c r="H29" s="182">
        <f t="shared" si="0"/>
        <v>493152585.04899997</v>
      </c>
      <c r="I29" s="14"/>
      <c r="J29" s="14">
        <f t="shared" si="0"/>
        <v>18056314.73</v>
      </c>
      <c r="K29" s="14">
        <f t="shared" si="0"/>
        <v>-25087.661</v>
      </c>
      <c r="L29" s="14"/>
      <c r="M29" s="182">
        <f t="shared" si="0"/>
        <v>-20652666.154000223</v>
      </c>
    </row>
    <row r="30" spans="1:13">
      <c r="B30" s="145"/>
      <c r="H30" s="145"/>
      <c r="M30" s="145"/>
    </row>
    <row r="31" spans="1:13">
      <c r="A31" s="6" t="s">
        <v>88</v>
      </c>
      <c r="B31" s="179">
        <f>B33-B29</f>
        <v>6737818.8740000725</v>
      </c>
      <c r="C31" s="8"/>
      <c r="D31" s="8">
        <f t="shared" ref="D31:M31" si="1">D33-D29</f>
        <v>10834176.462000012</v>
      </c>
      <c r="E31" s="8">
        <f t="shared" si="1"/>
        <v>332635.65899999812</v>
      </c>
      <c r="F31" s="8">
        <f t="shared" si="1"/>
        <v>-63350347.236000001</v>
      </c>
      <c r="G31" s="8">
        <f t="shared" si="1"/>
        <v>18709980.399999999</v>
      </c>
      <c r="H31" s="179">
        <f t="shared" si="1"/>
        <v>-33483327.548999965</v>
      </c>
      <c r="I31" s="8"/>
      <c r="J31" s="8">
        <f t="shared" si="1"/>
        <v>-40998826.130000003</v>
      </c>
      <c r="K31" s="8">
        <f t="shared" si="1"/>
        <v>111425.96100000001</v>
      </c>
      <c r="L31" s="8"/>
      <c r="M31" s="179">
        <f t="shared" si="1"/>
        <v>-666253.74599979073</v>
      </c>
    </row>
    <row r="32" spans="1:13">
      <c r="B32" s="145"/>
      <c r="H32" s="145"/>
      <c r="M32" s="145"/>
    </row>
    <row r="33" spans="1:13">
      <c r="A33" s="19" t="s">
        <v>89</v>
      </c>
      <c r="B33" s="183">
        <v>461206510.69999999</v>
      </c>
      <c r="C33" s="14"/>
      <c r="D33" s="14">
        <v>254870641.10000005</v>
      </c>
      <c r="E33" s="14">
        <v>14667718.199999999</v>
      </c>
      <c r="F33" s="14">
        <v>171420917.79999998</v>
      </c>
      <c r="G33" s="14">
        <v>18709980.399999999</v>
      </c>
      <c r="H33" s="183">
        <v>459669257.5</v>
      </c>
      <c r="I33" s="14"/>
      <c r="J33" s="14">
        <v>-22942511.400000002</v>
      </c>
      <c r="K33" s="14">
        <v>86338.3</v>
      </c>
      <c r="L33" s="14"/>
      <c r="M33" s="183">
        <v>-21318919.900000013</v>
      </c>
    </row>
  </sheetData>
  <hyperlinks>
    <hyperlink ref="A1" location="Efnisyfirlit!A1" display="Efnisyfirlit" xr:uid="{6D4E34F2-AACE-458A-A584-49A524B5A3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4AC8-7685-42BC-976C-40FBCDB0AC2B}">
  <dimension ref="A1:V151"/>
  <sheetViews>
    <sheetView workbookViewId="0"/>
  </sheetViews>
  <sheetFormatPr defaultColWidth="8.81640625" defaultRowHeight="13"/>
  <cols>
    <col min="1" max="1" width="31.6328125" style="103" customWidth="1"/>
    <col min="2" max="2" width="12.453125" style="103" hidden="1" customWidth="1"/>
    <col min="3" max="3" width="12.36328125" style="103" hidden="1" customWidth="1"/>
    <col min="4" max="15" width="12.453125" style="103" hidden="1" customWidth="1"/>
    <col min="16" max="22" width="13.1796875" style="103" customWidth="1"/>
    <col min="23" max="16384" width="8.81640625" style="103"/>
  </cols>
  <sheetData>
    <row r="1" spans="1:22" ht="14.5">
      <c r="A1" s="101" t="s">
        <v>1044</v>
      </c>
    </row>
    <row r="2" spans="1:22" ht="15.5">
      <c r="A2" s="82" t="s">
        <v>1139</v>
      </c>
    </row>
    <row r="4" spans="1:22" ht="14.5">
      <c r="A4" s="104" t="s">
        <v>90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</row>
    <row r="5" spans="1:22" ht="14.5">
      <c r="A5" s="77"/>
      <c r="B5" s="105">
        <v>2002</v>
      </c>
      <c r="C5" s="106">
        <v>2003</v>
      </c>
      <c r="D5" s="105">
        <v>2004</v>
      </c>
      <c r="E5" s="106">
        <v>2005</v>
      </c>
      <c r="F5" s="105">
        <v>2006</v>
      </c>
      <c r="G5" s="106">
        <v>2007</v>
      </c>
      <c r="H5" s="105">
        <v>2008</v>
      </c>
      <c r="I5" s="106">
        <v>2009</v>
      </c>
      <c r="J5" s="105">
        <v>2010</v>
      </c>
      <c r="K5" s="106">
        <v>2011</v>
      </c>
      <c r="L5" s="105">
        <v>2012</v>
      </c>
      <c r="M5" s="106">
        <v>2013</v>
      </c>
      <c r="N5" s="105">
        <v>2014</v>
      </c>
      <c r="O5" s="106">
        <v>2015</v>
      </c>
      <c r="P5" s="105">
        <v>2016</v>
      </c>
      <c r="Q5" s="106">
        <v>2017</v>
      </c>
      <c r="R5" s="105">
        <v>2018</v>
      </c>
      <c r="S5" s="106">
        <v>2019</v>
      </c>
      <c r="T5" s="105">
        <v>2020</v>
      </c>
      <c r="U5" s="106">
        <v>2021</v>
      </c>
      <c r="V5" s="105">
        <v>2022</v>
      </c>
    </row>
    <row r="6" spans="1:22" ht="14.5">
      <c r="A6" s="107" t="s">
        <v>91</v>
      </c>
      <c r="B6" s="77"/>
      <c r="C6" s="108"/>
      <c r="D6" s="77"/>
      <c r="E6" s="108"/>
      <c r="F6" s="77"/>
      <c r="G6" s="108"/>
      <c r="H6" s="77"/>
      <c r="I6" s="108"/>
      <c r="J6" s="77"/>
      <c r="K6" s="108"/>
      <c r="L6" s="77"/>
      <c r="M6" s="108"/>
      <c r="N6" s="77"/>
      <c r="O6" s="108"/>
      <c r="P6" s="77"/>
      <c r="Q6" s="108"/>
      <c r="R6" s="77"/>
      <c r="S6" s="108"/>
      <c r="T6" s="77"/>
      <c r="U6" s="108"/>
      <c r="V6" s="77"/>
    </row>
    <row r="7" spans="1:22" ht="14.5">
      <c r="A7" s="77" t="s">
        <v>16</v>
      </c>
      <c r="B7" s="109">
        <v>64738805</v>
      </c>
      <c r="C7" s="110">
        <v>68494678</v>
      </c>
      <c r="D7" s="109">
        <v>74141010.365700006</v>
      </c>
      <c r="E7" s="110">
        <v>83787089.555000007</v>
      </c>
      <c r="F7" s="109">
        <v>96665641.859999999</v>
      </c>
      <c r="G7" s="110">
        <v>111918365.81999999</v>
      </c>
      <c r="H7" s="109">
        <v>124494602.76000001</v>
      </c>
      <c r="I7" s="110">
        <v>127468440.41</v>
      </c>
      <c r="J7" s="109">
        <v>126325560</v>
      </c>
      <c r="K7" s="110">
        <v>138368570</v>
      </c>
      <c r="L7" s="109">
        <v>147688802.14199999</v>
      </c>
      <c r="M7" s="110">
        <v>158247103</v>
      </c>
      <c r="N7" s="109">
        <v>167199855</v>
      </c>
      <c r="O7" s="110">
        <v>180215769</v>
      </c>
      <c r="P7" s="109">
        <v>200864226.31199998</v>
      </c>
      <c r="Q7" s="110">
        <v>222439669.69999999</v>
      </c>
      <c r="R7" s="109">
        <v>242134067.70000002</v>
      </c>
      <c r="S7" s="110">
        <v>259830413.303</v>
      </c>
      <c r="T7" s="109">
        <v>270743049.78600007</v>
      </c>
      <c r="U7" s="110">
        <v>291997076.70000005</v>
      </c>
      <c r="V7" s="109">
        <v>319436110</v>
      </c>
    </row>
    <row r="8" spans="1:22" ht="14.5">
      <c r="A8" s="77" t="s">
        <v>17</v>
      </c>
      <c r="B8" s="109">
        <v>7805037</v>
      </c>
      <c r="C8" s="110">
        <v>8152793</v>
      </c>
      <c r="D8" s="109">
        <v>8796265.5710000005</v>
      </c>
      <c r="E8" s="110">
        <v>10550246.119000001</v>
      </c>
      <c r="F8" s="109">
        <v>12880197.210000001</v>
      </c>
      <c r="G8" s="110">
        <v>15868986.859999999</v>
      </c>
      <c r="H8" s="109">
        <v>16129234.359999999</v>
      </c>
      <c r="I8" s="110">
        <v>14954799.66</v>
      </c>
      <c r="J8" s="109">
        <v>16328584</v>
      </c>
      <c r="K8" s="110">
        <v>24092252</v>
      </c>
      <c r="L8" s="109">
        <v>25622056.897</v>
      </c>
      <c r="M8" s="110">
        <v>27609296</v>
      </c>
      <c r="N8" s="109">
        <v>29686233</v>
      </c>
      <c r="O8" s="110">
        <v>33286598</v>
      </c>
      <c r="P8" s="109">
        <v>37301582.971000001</v>
      </c>
      <c r="Q8" s="110">
        <v>40908266.700000003</v>
      </c>
      <c r="R8" s="109">
        <v>43138836.699999996</v>
      </c>
      <c r="S8" s="110">
        <v>45544717.883000001</v>
      </c>
      <c r="T8" s="109">
        <v>46455629.311000012</v>
      </c>
      <c r="U8" s="110">
        <v>48948652.199999996</v>
      </c>
      <c r="V8" s="109">
        <v>61345446.399999999</v>
      </c>
    </row>
    <row r="9" spans="1:22" ht="14.5">
      <c r="A9" s="111" t="s">
        <v>18</v>
      </c>
      <c r="B9" s="112">
        <v>14595031</v>
      </c>
      <c r="C9" s="113">
        <v>16169360</v>
      </c>
      <c r="D9" s="112">
        <v>18695538.712899998</v>
      </c>
      <c r="E9" s="113">
        <v>23072084.386</v>
      </c>
      <c r="F9" s="112">
        <v>29445543.609999999</v>
      </c>
      <c r="G9" s="113">
        <v>35172283.07</v>
      </c>
      <c r="H9" s="112">
        <v>26329317.780000001</v>
      </c>
      <c r="I9" s="113">
        <v>28475592.699999999</v>
      </c>
      <c r="J9" s="112">
        <v>30548098</v>
      </c>
      <c r="K9" s="113">
        <v>29940217</v>
      </c>
      <c r="L9" s="112">
        <v>33251713.421</v>
      </c>
      <c r="M9" s="113">
        <v>37364632</v>
      </c>
      <c r="N9" s="112">
        <v>38182455</v>
      </c>
      <c r="O9" s="113">
        <v>41620622</v>
      </c>
      <c r="P9" s="112">
        <v>46853468.787</v>
      </c>
      <c r="Q9" s="113">
        <v>52291527.700000003</v>
      </c>
      <c r="R9" s="112">
        <v>49806811.800000004</v>
      </c>
      <c r="S9" s="113">
        <v>48626169.828999996</v>
      </c>
      <c r="T9" s="112">
        <v>51441441.244000003</v>
      </c>
      <c r="U9" s="113">
        <v>63832383.599999994</v>
      </c>
      <c r="V9" s="112">
        <v>80424954</v>
      </c>
    </row>
    <row r="10" spans="1:22" ht="14.5">
      <c r="A10" s="104" t="s">
        <v>19</v>
      </c>
      <c r="B10" s="114">
        <v>87138873</v>
      </c>
      <c r="C10" s="115">
        <v>92816831</v>
      </c>
      <c r="D10" s="114">
        <v>101632814.64960001</v>
      </c>
      <c r="E10" s="115">
        <v>117409420.06</v>
      </c>
      <c r="F10" s="114">
        <v>138991382.68000001</v>
      </c>
      <c r="G10" s="115">
        <v>162959635.75</v>
      </c>
      <c r="H10" s="114">
        <v>166953154.90000001</v>
      </c>
      <c r="I10" s="115">
        <v>170898832.77000001</v>
      </c>
      <c r="J10" s="114">
        <v>173202242</v>
      </c>
      <c r="K10" s="115">
        <v>192401039</v>
      </c>
      <c r="L10" s="114">
        <v>206562572.45999998</v>
      </c>
      <c r="M10" s="115">
        <v>223221031</v>
      </c>
      <c r="N10" s="114">
        <v>235068543</v>
      </c>
      <c r="O10" s="115">
        <v>255122989</v>
      </c>
      <c r="P10" s="114">
        <v>285019278.06999999</v>
      </c>
      <c r="Q10" s="115">
        <v>315639464.09999996</v>
      </c>
      <c r="R10" s="114">
        <v>335079716.20000005</v>
      </c>
      <c r="S10" s="115">
        <v>354001301.01499999</v>
      </c>
      <c r="T10" s="114">
        <v>368640120.34100008</v>
      </c>
      <c r="U10" s="115">
        <v>404778112.5</v>
      </c>
      <c r="V10" s="114">
        <v>461206510.69999999</v>
      </c>
    </row>
    <row r="11" spans="1:22" ht="14.5">
      <c r="A11" s="77"/>
      <c r="B11" s="114"/>
      <c r="C11" s="115"/>
      <c r="D11" s="114"/>
      <c r="E11" s="115"/>
      <c r="F11" s="114"/>
      <c r="G11" s="115"/>
      <c r="H11" s="114"/>
      <c r="I11" s="115"/>
      <c r="J11" s="114"/>
      <c r="K11" s="115"/>
      <c r="L11" s="114"/>
      <c r="M11" s="115"/>
      <c r="N11" s="114"/>
      <c r="O11" s="115"/>
      <c r="P11" s="114"/>
      <c r="Q11" s="115"/>
      <c r="R11" s="114"/>
      <c r="S11" s="115"/>
      <c r="T11" s="114"/>
      <c r="U11" s="115"/>
      <c r="V11" s="114"/>
    </row>
    <row r="12" spans="1:22" ht="14.5">
      <c r="A12" s="77" t="s">
        <v>20</v>
      </c>
      <c r="B12" s="109">
        <v>45255365</v>
      </c>
      <c r="C12" s="110">
        <v>49296961</v>
      </c>
      <c r="D12" s="109">
        <v>51452630</v>
      </c>
      <c r="E12" s="110">
        <v>58743738.313000001</v>
      </c>
      <c r="F12" s="109">
        <v>66949597.630000003</v>
      </c>
      <c r="G12" s="110">
        <v>72493932.439999998</v>
      </c>
      <c r="H12" s="109">
        <v>81438913.829999998</v>
      </c>
      <c r="I12" s="110">
        <v>88297475.790000007</v>
      </c>
      <c r="J12" s="109">
        <v>90350673</v>
      </c>
      <c r="K12" s="110">
        <v>98341257</v>
      </c>
      <c r="L12" s="109">
        <v>104042586.87199999</v>
      </c>
      <c r="M12" s="110">
        <v>110663069</v>
      </c>
      <c r="N12" s="109">
        <v>122214954</v>
      </c>
      <c r="O12" s="110">
        <v>136622529</v>
      </c>
      <c r="P12" s="109">
        <v>145239379.43700001</v>
      </c>
      <c r="Q12" s="110">
        <v>166944384.89999998</v>
      </c>
      <c r="R12" s="109">
        <v>173655671.19999999</v>
      </c>
      <c r="S12" s="110">
        <v>188709547.29400006</v>
      </c>
      <c r="T12" s="109">
        <v>210897127.74899998</v>
      </c>
      <c r="U12" s="110">
        <v>232360282.10000002</v>
      </c>
      <c r="V12" s="109">
        <v>254870641.10000005</v>
      </c>
    </row>
    <row r="13" spans="1:22" ht="14.5">
      <c r="A13" s="77" t="s">
        <v>21</v>
      </c>
      <c r="B13" s="109">
        <v>5857905</v>
      </c>
      <c r="C13" s="110">
        <v>3556041</v>
      </c>
      <c r="D13" s="109">
        <v>5796830</v>
      </c>
      <c r="E13" s="110">
        <v>6454022.2300000004</v>
      </c>
      <c r="F13" s="109">
        <v>10184705.17</v>
      </c>
      <c r="G13" s="110">
        <v>3535927.84</v>
      </c>
      <c r="H13" s="109">
        <v>3444201.97</v>
      </c>
      <c r="I13" s="110">
        <v>409978.61</v>
      </c>
      <c r="J13" s="109">
        <v>1482887</v>
      </c>
      <c r="K13" s="110">
        <v>7400557</v>
      </c>
      <c r="L13" s="109">
        <v>6172447</v>
      </c>
      <c r="M13" s="110">
        <v>2317443</v>
      </c>
      <c r="N13" s="109">
        <v>7880249</v>
      </c>
      <c r="O13" s="110">
        <v>19957285</v>
      </c>
      <c r="P13" s="109">
        <v>13797230</v>
      </c>
      <c r="Q13" s="110">
        <v>14431905</v>
      </c>
      <c r="R13" s="109">
        <v>11059634.199999999</v>
      </c>
      <c r="S13" s="110">
        <v>7272114.9000000004</v>
      </c>
      <c r="T13" s="109">
        <v>11092824</v>
      </c>
      <c r="U13" s="110">
        <v>11748179.800000001</v>
      </c>
      <c r="V13" s="109">
        <v>14667718.199999999</v>
      </c>
    </row>
    <row r="14" spans="1:22" ht="14.5">
      <c r="A14" s="77" t="s">
        <v>22</v>
      </c>
      <c r="B14" s="109">
        <v>37033331</v>
      </c>
      <c r="C14" s="110">
        <v>40153136</v>
      </c>
      <c r="D14" s="109">
        <v>42080120.92970001</v>
      </c>
      <c r="E14" s="110">
        <v>45018156.473999999</v>
      </c>
      <c r="F14" s="109">
        <v>52203093.149999999</v>
      </c>
      <c r="G14" s="110">
        <v>61661719.630000003</v>
      </c>
      <c r="H14" s="109">
        <v>75793098.730000004</v>
      </c>
      <c r="I14" s="110">
        <v>71554132.060000002</v>
      </c>
      <c r="J14" s="109">
        <v>69849494</v>
      </c>
      <c r="K14" s="110">
        <v>73623877</v>
      </c>
      <c r="L14" s="109">
        <v>77515500.788000003</v>
      </c>
      <c r="M14" s="110">
        <v>85669576</v>
      </c>
      <c r="N14" s="109">
        <v>92296256</v>
      </c>
      <c r="O14" s="110">
        <v>95831847</v>
      </c>
      <c r="P14" s="109">
        <v>99495940.434</v>
      </c>
      <c r="Q14" s="110">
        <v>104535777.19999999</v>
      </c>
      <c r="R14" s="109">
        <v>115918409.80000001</v>
      </c>
      <c r="S14" s="110">
        <v>127367689.37000002</v>
      </c>
      <c r="T14" s="109">
        <v>135670025.479</v>
      </c>
      <c r="U14" s="110">
        <v>145823682.80000001</v>
      </c>
      <c r="V14" s="109">
        <v>171420917.79999998</v>
      </c>
    </row>
    <row r="15" spans="1:22" ht="14.5">
      <c r="A15" s="111" t="s">
        <v>23</v>
      </c>
      <c r="B15" s="112">
        <v>4049692</v>
      </c>
      <c r="C15" s="113">
        <v>4303106</v>
      </c>
      <c r="D15" s="112">
        <v>4552586.57</v>
      </c>
      <c r="E15" s="113">
        <v>5042452.28</v>
      </c>
      <c r="F15" s="112">
        <v>5409327.3899999997</v>
      </c>
      <c r="G15" s="113">
        <v>5918573.7400000002</v>
      </c>
      <c r="H15" s="112">
        <v>6232275.0899999999</v>
      </c>
      <c r="I15" s="113">
        <v>7110074.3499999996</v>
      </c>
      <c r="J15" s="112">
        <v>8854277</v>
      </c>
      <c r="K15" s="113">
        <v>9387128</v>
      </c>
      <c r="L15" s="112">
        <v>9654264.4409999996</v>
      </c>
      <c r="M15" s="113">
        <v>10020963</v>
      </c>
      <c r="N15" s="112">
        <v>10570941</v>
      </c>
      <c r="O15" s="113">
        <v>11169414</v>
      </c>
      <c r="P15" s="112">
        <v>11755254.888</v>
      </c>
      <c r="Q15" s="113">
        <v>12196451.4</v>
      </c>
      <c r="R15" s="112">
        <v>12955238.999999998</v>
      </c>
      <c r="S15" s="113">
        <v>13845328.982999999</v>
      </c>
      <c r="T15" s="112">
        <v>15046855.107999999</v>
      </c>
      <c r="U15" s="113">
        <v>16373344.6</v>
      </c>
      <c r="V15" s="112">
        <v>18709980.399999999</v>
      </c>
    </row>
    <row r="16" spans="1:22" ht="14.5">
      <c r="A16" s="104" t="s">
        <v>24</v>
      </c>
      <c r="B16" s="114">
        <v>92196293</v>
      </c>
      <c r="C16" s="115">
        <v>97309244</v>
      </c>
      <c r="D16" s="114">
        <v>103882167.03569999</v>
      </c>
      <c r="E16" s="115">
        <v>115258369.29700001</v>
      </c>
      <c r="F16" s="114">
        <v>134746723.34</v>
      </c>
      <c r="G16" s="115">
        <v>143610153.65000001</v>
      </c>
      <c r="H16" s="114">
        <v>166908489.62</v>
      </c>
      <c r="I16" s="115">
        <v>167371660.81</v>
      </c>
      <c r="J16" s="114">
        <v>170537330</v>
      </c>
      <c r="K16" s="115">
        <v>188752820</v>
      </c>
      <c r="L16" s="114">
        <v>197384799.10100001</v>
      </c>
      <c r="M16" s="115">
        <v>208671051</v>
      </c>
      <c r="N16" s="114">
        <v>232962400</v>
      </c>
      <c r="O16" s="115">
        <v>263581074</v>
      </c>
      <c r="P16" s="114">
        <v>270287804.759</v>
      </c>
      <c r="Q16" s="115">
        <v>298108518.49999994</v>
      </c>
      <c r="R16" s="114">
        <v>313588954.19999999</v>
      </c>
      <c r="S16" s="115">
        <v>337194680.54700005</v>
      </c>
      <c r="T16" s="114">
        <v>372706832.33599997</v>
      </c>
      <c r="U16" s="115">
        <v>406305489.30000007</v>
      </c>
      <c r="V16" s="114">
        <v>459669257.5</v>
      </c>
    </row>
    <row r="17" spans="1:22" ht="14.5">
      <c r="A17" s="77"/>
      <c r="B17" s="114"/>
      <c r="C17" s="115"/>
      <c r="D17" s="114"/>
      <c r="E17" s="115"/>
      <c r="F17" s="114"/>
      <c r="G17" s="115"/>
      <c r="H17" s="114"/>
      <c r="I17" s="115"/>
      <c r="J17" s="114"/>
      <c r="K17" s="115"/>
      <c r="L17" s="114"/>
      <c r="M17" s="115"/>
      <c r="N17" s="114"/>
      <c r="O17" s="115"/>
      <c r="P17" s="114"/>
      <c r="Q17" s="115"/>
      <c r="R17" s="114"/>
      <c r="S17" s="115"/>
      <c r="T17" s="114"/>
      <c r="U17" s="115"/>
      <c r="V17" s="114"/>
    </row>
    <row r="18" spans="1:22" ht="14.5">
      <c r="A18" s="19" t="s">
        <v>25</v>
      </c>
      <c r="B18" s="14">
        <v>-5057420</v>
      </c>
      <c r="C18" s="116">
        <v>-4492413</v>
      </c>
      <c r="D18" s="14">
        <v>-2249352.3860999793</v>
      </c>
      <c r="E18" s="116">
        <v>2151050.7629999965</v>
      </c>
      <c r="F18" s="14">
        <v>4244659.3400000036</v>
      </c>
      <c r="G18" s="116">
        <v>19349482.099999994</v>
      </c>
      <c r="H18" s="14">
        <v>44665.280000001192</v>
      </c>
      <c r="I18" s="116">
        <v>3527171.9600000083</v>
      </c>
      <c r="J18" s="14">
        <v>2664911</v>
      </c>
      <c r="K18" s="116">
        <v>3648219</v>
      </c>
      <c r="L18" s="14">
        <f t="shared" ref="L18" si="0">L10-L16</f>
        <v>9177773.3589999676</v>
      </c>
      <c r="M18" s="116">
        <f>M10-M16</f>
        <v>14549980</v>
      </c>
      <c r="N18" s="14">
        <f>N10-N16</f>
        <v>2106143</v>
      </c>
      <c r="O18" s="116">
        <f>O10-O16</f>
        <v>-8458085</v>
      </c>
      <c r="P18" s="14">
        <v>14731473.31099999</v>
      </c>
      <c r="Q18" s="116">
        <v>17530945.600000024</v>
      </c>
      <c r="R18" s="14">
        <v>21490762.00000006</v>
      </c>
      <c r="S18" s="116">
        <v>16806620.467999935</v>
      </c>
      <c r="T18" s="14">
        <v>-4066711.9949998856</v>
      </c>
      <c r="U18" s="116">
        <v>-1527376.8000000715</v>
      </c>
      <c r="V18" s="14">
        <f>V10-V16</f>
        <v>1537253.1999999881</v>
      </c>
    </row>
    <row r="19" spans="1:22" ht="14.5">
      <c r="A19" s="77"/>
      <c r="B19" s="109"/>
      <c r="C19" s="110"/>
      <c r="D19" s="109"/>
      <c r="E19" s="110"/>
      <c r="F19" s="109"/>
      <c r="G19" s="110"/>
      <c r="H19" s="109"/>
      <c r="I19" s="110"/>
      <c r="J19" s="109"/>
      <c r="K19" s="110"/>
      <c r="L19" s="109"/>
      <c r="M19" s="110"/>
      <c r="N19" s="109"/>
      <c r="O19" s="110"/>
      <c r="P19" s="109"/>
      <c r="Q19" s="110"/>
      <c r="R19" s="109"/>
      <c r="S19" s="110"/>
      <c r="T19" s="109"/>
      <c r="U19" s="110"/>
      <c r="V19" s="109"/>
    </row>
    <row r="20" spans="1:22" ht="14.5">
      <c r="A20" s="77" t="s">
        <v>26</v>
      </c>
      <c r="B20" s="109">
        <v>5089894</v>
      </c>
      <c r="C20" s="110">
        <v>1359841</v>
      </c>
      <c r="D20" s="109">
        <v>3669753.3287999998</v>
      </c>
      <c r="E20" s="110">
        <v>2699041.9049999998</v>
      </c>
      <c r="F20" s="109">
        <v>-2380289.77</v>
      </c>
      <c r="G20" s="110">
        <v>3876594.27</v>
      </c>
      <c r="H20" s="109">
        <v>-22166953.039999999</v>
      </c>
      <c r="I20" s="110">
        <v>-9507643.3599999994</v>
      </c>
      <c r="J20" s="109">
        <v>2810338</v>
      </c>
      <c r="K20" s="110">
        <v>-11088378</v>
      </c>
      <c r="L20" s="109">
        <v>-8188058.7249999996</v>
      </c>
      <c r="M20" s="110">
        <v>-6211689</v>
      </c>
      <c r="N20" s="109">
        <v>-4422925</v>
      </c>
      <c r="O20" s="110">
        <v>-6774147</v>
      </c>
      <c r="P20" s="109">
        <v>-5904190.7979999995</v>
      </c>
      <c r="Q20" s="110">
        <v>-4662829.4000000004</v>
      </c>
      <c r="R20" s="109">
        <v>-6846237.7000000011</v>
      </c>
      <c r="S20" s="110">
        <v>-3287347.8049999969</v>
      </c>
      <c r="T20" s="109">
        <v>-8775996.972000001</v>
      </c>
      <c r="U20" s="110">
        <v>-11062491.699999999</v>
      </c>
      <c r="V20" s="109">
        <v>-22942511.400000002</v>
      </c>
    </row>
    <row r="21" spans="1:22" ht="14.5">
      <c r="A21" s="77"/>
      <c r="B21" s="77"/>
      <c r="C21" s="108"/>
      <c r="D21" s="77"/>
      <c r="E21" s="108"/>
      <c r="F21" s="77"/>
      <c r="G21" s="108"/>
      <c r="H21" s="77"/>
      <c r="I21" s="108"/>
      <c r="J21" s="77"/>
      <c r="K21" s="108"/>
      <c r="L21" s="77"/>
      <c r="M21" s="108"/>
      <c r="N21" s="77"/>
      <c r="O21" s="108"/>
      <c r="P21" s="77"/>
      <c r="Q21" s="108"/>
      <c r="R21" s="77"/>
      <c r="S21" s="108"/>
      <c r="T21" s="77"/>
      <c r="U21" s="108"/>
      <c r="V21" s="77"/>
    </row>
    <row r="22" spans="1:22" ht="14.5">
      <c r="A22" s="19" t="s">
        <v>27</v>
      </c>
      <c r="B22" s="114">
        <v>32474</v>
      </c>
      <c r="C22" s="115">
        <v>-3132572</v>
      </c>
      <c r="D22" s="114">
        <v>1420400.9427000205</v>
      </c>
      <c r="E22" s="115">
        <v>4850092.6679999959</v>
      </c>
      <c r="F22" s="114">
        <v>1864369.5700000036</v>
      </c>
      <c r="G22" s="115">
        <v>23226076.369999994</v>
      </c>
      <c r="H22" s="114">
        <v>-22122287.759999998</v>
      </c>
      <c r="I22" s="115">
        <v>-5980471.3999999911</v>
      </c>
      <c r="J22" s="114">
        <v>5475250</v>
      </c>
      <c r="K22" s="115">
        <v>-7440159</v>
      </c>
      <c r="L22" s="114">
        <f>L18+L20</f>
        <v>989714.63399996795</v>
      </c>
      <c r="M22" s="115">
        <f>M18+M20</f>
        <v>8338291</v>
      </c>
      <c r="N22" s="114">
        <f>N18+N20</f>
        <v>-2316782</v>
      </c>
      <c r="O22" s="115">
        <f>O18+O20</f>
        <v>-15232232</v>
      </c>
      <c r="P22" s="114">
        <v>8827282.5129999891</v>
      </c>
      <c r="Q22" s="115">
        <v>12868116.200000023</v>
      </c>
      <c r="R22" s="114">
        <v>14644524.300000058</v>
      </c>
      <c r="S22" s="115">
        <v>13519272.662999939</v>
      </c>
      <c r="T22" s="114">
        <v>-12842708.966999887</v>
      </c>
      <c r="U22" s="115">
        <v>-12589868.500000071</v>
      </c>
      <c r="V22" s="114">
        <f>V18+V20</f>
        <v>-21405258.200000014</v>
      </c>
    </row>
    <row r="23" spans="1:22" ht="14.5">
      <c r="A23" s="77"/>
      <c r="B23" s="109"/>
      <c r="C23" s="110"/>
      <c r="D23" s="109"/>
      <c r="E23" s="110"/>
      <c r="F23" s="109"/>
      <c r="G23" s="110"/>
      <c r="H23" s="109"/>
      <c r="I23" s="110"/>
      <c r="J23" s="109"/>
      <c r="K23" s="110"/>
      <c r="L23" s="109"/>
      <c r="M23" s="110"/>
      <c r="N23" s="109"/>
      <c r="O23" s="110"/>
      <c r="P23" s="109"/>
      <c r="Q23" s="110"/>
      <c r="R23" s="109"/>
      <c r="S23" s="110"/>
      <c r="T23" s="109"/>
      <c r="U23" s="110"/>
      <c r="V23" s="109"/>
    </row>
    <row r="24" spans="1:22" ht="14.5">
      <c r="A24" s="77" t="s">
        <v>28</v>
      </c>
      <c r="B24" s="109">
        <v>656838</v>
      </c>
      <c r="C24" s="110">
        <v>312185</v>
      </c>
      <c r="D24" s="109">
        <v>937817.31499999994</v>
      </c>
      <c r="E24" s="110">
        <v>100651.667</v>
      </c>
      <c r="F24" s="109">
        <v>1775900.37</v>
      </c>
      <c r="G24" s="110">
        <v>25350898</v>
      </c>
      <c r="H24" s="109">
        <v>2870861.39</v>
      </c>
      <c r="I24" s="110">
        <v>9493029.9299999997</v>
      </c>
      <c r="J24" s="109">
        <v>-286927</v>
      </c>
      <c r="K24" s="110">
        <v>1329535</v>
      </c>
      <c r="L24" s="109">
        <v>299847</v>
      </c>
      <c r="M24" s="110">
        <v>1331998</v>
      </c>
      <c r="N24" s="109">
        <v>-4114235</v>
      </c>
      <c r="O24" s="110">
        <v>-49139</v>
      </c>
      <c r="P24" s="109">
        <v>-284366</v>
      </c>
      <c r="Q24" s="110">
        <v>366699.60000000003</v>
      </c>
      <c r="R24" s="109">
        <v>474417.1</v>
      </c>
      <c r="S24" s="110">
        <v>1090847.1000000001</v>
      </c>
      <c r="T24" s="109">
        <v>4053543.5</v>
      </c>
      <c r="U24" s="110">
        <v>3822218.1999999997</v>
      </c>
      <c r="V24" s="109">
        <v>86338.3</v>
      </c>
    </row>
    <row r="25" spans="1:22" ht="14.5">
      <c r="A25" s="77"/>
      <c r="B25" s="77"/>
      <c r="C25" s="108"/>
      <c r="D25" s="77"/>
      <c r="E25" s="108"/>
      <c r="F25" s="77"/>
      <c r="G25" s="108"/>
      <c r="H25" s="77"/>
      <c r="I25" s="108"/>
      <c r="J25" s="77"/>
      <c r="K25" s="108"/>
      <c r="L25" s="77"/>
      <c r="M25" s="108"/>
      <c r="N25" s="77"/>
      <c r="O25" s="108"/>
      <c r="P25" s="77"/>
      <c r="Q25" s="108"/>
      <c r="R25" s="77"/>
      <c r="S25" s="108"/>
      <c r="T25" s="77"/>
      <c r="U25" s="108"/>
      <c r="V25" s="77"/>
    </row>
    <row r="26" spans="1:22" ht="15" thickBot="1">
      <c r="A26" s="117" t="s">
        <v>29</v>
      </c>
      <c r="B26" s="18">
        <v>689312</v>
      </c>
      <c r="C26" s="118">
        <v>-2820387</v>
      </c>
      <c r="D26" s="18">
        <v>2358218.2577000204</v>
      </c>
      <c r="E26" s="118">
        <v>4950744.3349999962</v>
      </c>
      <c r="F26" s="18">
        <v>3640269.9400000037</v>
      </c>
      <c r="G26" s="118">
        <v>48576974.36999999</v>
      </c>
      <c r="H26" s="18">
        <v>-19251426.369999997</v>
      </c>
      <c r="I26" s="118">
        <v>3512558.5300000086</v>
      </c>
      <c r="J26" s="18">
        <v>5188322</v>
      </c>
      <c r="K26" s="118">
        <v>-6110625</v>
      </c>
      <c r="L26" s="18">
        <v>1289561.6339999679</v>
      </c>
      <c r="M26" s="118">
        <v>9670289</v>
      </c>
      <c r="N26" s="18">
        <v>-6431017</v>
      </c>
      <c r="O26" s="118">
        <v>-15281371</v>
      </c>
      <c r="P26" s="18">
        <v>8542916.5129999891</v>
      </c>
      <c r="Q26" s="118">
        <v>13234815.800000023</v>
      </c>
      <c r="R26" s="18">
        <v>15118941.400000058</v>
      </c>
      <c r="S26" s="118">
        <v>14610119.762999939</v>
      </c>
      <c r="T26" s="18">
        <v>-8789165.4669998866</v>
      </c>
      <c r="U26" s="118">
        <v>-8767650.3000000715</v>
      </c>
      <c r="V26" s="18">
        <v>-21318919.900000013</v>
      </c>
    </row>
    <row r="27" spans="1:22" ht="15" thickTop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V27" s="77"/>
    </row>
    <row r="28" spans="1:22" ht="14.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V28" s="77"/>
    </row>
    <row r="29" spans="1:22" ht="14.5">
      <c r="A29" s="104" t="s">
        <v>92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V29" s="77"/>
    </row>
    <row r="30" spans="1:22" ht="14.5">
      <c r="A30" s="77"/>
      <c r="B30" s="105">
        <v>2002</v>
      </c>
      <c r="C30" s="106">
        <v>2003</v>
      </c>
      <c r="D30" s="105">
        <v>2004</v>
      </c>
      <c r="E30" s="106">
        <v>2005</v>
      </c>
      <c r="F30" s="105">
        <v>2006</v>
      </c>
      <c r="G30" s="106">
        <v>2007</v>
      </c>
      <c r="H30" s="105">
        <v>2008</v>
      </c>
      <c r="I30" s="106">
        <v>2009</v>
      </c>
      <c r="J30" s="105">
        <v>2010</v>
      </c>
      <c r="K30" s="106">
        <v>2011</v>
      </c>
      <c r="L30" s="105">
        <v>2012</v>
      </c>
      <c r="M30" s="106">
        <v>2013</v>
      </c>
      <c r="N30" s="105">
        <v>2014</v>
      </c>
      <c r="O30" s="106">
        <v>2015</v>
      </c>
      <c r="P30" s="105">
        <v>2016</v>
      </c>
      <c r="Q30" s="106">
        <v>2017</v>
      </c>
      <c r="R30" s="105">
        <v>2018</v>
      </c>
      <c r="S30" s="106">
        <v>2019</v>
      </c>
      <c r="T30" s="105">
        <v>2020</v>
      </c>
      <c r="U30" s="106">
        <v>2021</v>
      </c>
      <c r="V30" s="105">
        <v>2022</v>
      </c>
    </row>
    <row r="31" spans="1:22" ht="14.5">
      <c r="A31" s="107" t="s">
        <v>91</v>
      </c>
      <c r="B31" s="109"/>
      <c r="C31" s="110"/>
      <c r="D31" s="109"/>
      <c r="E31" s="110"/>
      <c r="F31" s="109"/>
      <c r="G31" s="110"/>
      <c r="H31" s="109"/>
      <c r="I31" s="110"/>
      <c r="J31" s="109"/>
      <c r="K31" s="110"/>
      <c r="L31" s="109"/>
      <c r="M31" s="110"/>
      <c r="N31" s="109"/>
      <c r="O31" s="110"/>
      <c r="P31" s="109"/>
      <c r="Q31" s="110"/>
      <c r="R31" s="109"/>
      <c r="S31" s="110"/>
      <c r="T31" s="77"/>
      <c r="U31" s="110"/>
      <c r="V31" s="77"/>
    </row>
    <row r="32" spans="1:22" ht="14.5">
      <c r="A32" s="77" t="s">
        <v>31</v>
      </c>
      <c r="B32" s="109">
        <v>112093465</v>
      </c>
      <c r="C32" s="110">
        <v>115906720</v>
      </c>
      <c r="D32" s="109">
        <v>123883168.53989999</v>
      </c>
      <c r="E32" s="110">
        <v>132478142.847</v>
      </c>
      <c r="F32" s="109">
        <v>144971744.16</v>
      </c>
      <c r="G32" s="110">
        <v>157779067.24000001</v>
      </c>
      <c r="H32" s="109">
        <v>193913662.43000001</v>
      </c>
      <c r="I32" s="110">
        <v>243056448.22999999</v>
      </c>
      <c r="J32" s="109">
        <v>311664247</v>
      </c>
      <c r="K32" s="110">
        <v>316714966</v>
      </c>
      <c r="L32" s="109">
        <v>328533781.20200002</v>
      </c>
      <c r="M32" s="110">
        <v>337272355</v>
      </c>
      <c r="N32" s="109">
        <v>353510736</v>
      </c>
      <c r="O32" s="110">
        <v>360628055</v>
      </c>
      <c r="P32" s="109">
        <v>367161213.56899995</v>
      </c>
      <c r="Q32" s="110">
        <v>392346726</v>
      </c>
      <c r="R32" s="109">
        <v>432604873.30000001</v>
      </c>
      <c r="S32" s="110">
        <v>462393852.76999986</v>
      </c>
      <c r="T32" s="109">
        <v>490957172.94000006</v>
      </c>
      <c r="U32" s="110">
        <v>531343278.30000007</v>
      </c>
      <c r="V32" s="109">
        <v>591839376.70000005</v>
      </c>
    </row>
    <row r="33" spans="1:22" ht="14.5">
      <c r="A33" s="111" t="s">
        <v>32</v>
      </c>
      <c r="B33" s="112">
        <v>62954694</v>
      </c>
      <c r="C33" s="113">
        <v>62982755</v>
      </c>
      <c r="D33" s="112">
        <v>63860147.803600006</v>
      </c>
      <c r="E33" s="113">
        <v>64787587.077</v>
      </c>
      <c r="F33" s="112">
        <v>62220521.649999999</v>
      </c>
      <c r="G33" s="113">
        <v>56538374.539999999</v>
      </c>
      <c r="H33" s="112">
        <v>59193961.210000001</v>
      </c>
      <c r="I33" s="113">
        <v>71234717.090000004</v>
      </c>
      <c r="J33" s="112">
        <v>61432094</v>
      </c>
      <c r="K33" s="113">
        <v>66377361</v>
      </c>
      <c r="L33" s="112">
        <v>65572640.088999994</v>
      </c>
      <c r="M33" s="113">
        <v>70920754</v>
      </c>
      <c r="N33" s="112">
        <v>65366667</v>
      </c>
      <c r="O33" s="113">
        <v>63033866</v>
      </c>
      <c r="P33" s="112">
        <v>62202299.676999994</v>
      </c>
      <c r="Q33" s="113">
        <v>74317235.800000012</v>
      </c>
      <c r="R33" s="112">
        <v>89574980.5</v>
      </c>
      <c r="S33" s="113">
        <v>88255981.832399994</v>
      </c>
      <c r="T33" s="112">
        <v>79674515.065999985</v>
      </c>
      <c r="U33" s="113">
        <v>79874216.799999997</v>
      </c>
      <c r="V33" s="112">
        <v>84827959</v>
      </c>
    </row>
    <row r="34" spans="1:22" ht="14.5">
      <c r="A34" s="77" t="s">
        <v>33</v>
      </c>
      <c r="B34" s="109">
        <v>175048159</v>
      </c>
      <c r="C34" s="110">
        <v>178889475</v>
      </c>
      <c r="D34" s="109">
        <v>187743316.34350002</v>
      </c>
      <c r="E34" s="110">
        <v>197265729.92399999</v>
      </c>
      <c r="F34" s="109">
        <v>207192265.81</v>
      </c>
      <c r="G34" s="110">
        <v>214317441.78</v>
      </c>
      <c r="H34" s="109">
        <v>253107623.63999999</v>
      </c>
      <c r="I34" s="110">
        <v>314291165.31999999</v>
      </c>
      <c r="J34" s="109">
        <v>373096341</v>
      </c>
      <c r="K34" s="110">
        <v>383092327</v>
      </c>
      <c r="L34" s="109">
        <f t="shared" ref="L34" si="1">L32+L33</f>
        <v>394106421.29100001</v>
      </c>
      <c r="M34" s="110">
        <f>M32+M33</f>
        <v>408193109</v>
      </c>
      <c r="N34" s="109">
        <f>N32+N33</f>
        <v>418877403</v>
      </c>
      <c r="O34" s="110">
        <f>O32+O33</f>
        <v>423661921</v>
      </c>
      <c r="P34" s="109">
        <v>429363513.24599993</v>
      </c>
      <c r="Q34" s="110">
        <v>466663961.80000001</v>
      </c>
      <c r="R34" s="109">
        <v>522179853.80000001</v>
      </c>
      <c r="S34" s="110">
        <v>550649834.60239983</v>
      </c>
      <c r="T34" s="109">
        <v>570631688.00600004</v>
      </c>
      <c r="U34" s="110">
        <v>611217495.10000002</v>
      </c>
      <c r="V34" s="109">
        <f>V32+V33</f>
        <v>676667335.70000005</v>
      </c>
    </row>
    <row r="35" spans="1:22" ht="14.5">
      <c r="A35" s="77" t="s">
        <v>34</v>
      </c>
      <c r="B35" s="109">
        <v>23750921</v>
      </c>
      <c r="C35" s="110">
        <v>26456398</v>
      </c>
      <c r="D35" s="109">
        <v>30738382.544</v>
      </c>
      <c r="E35" s="110">
        <v>34010652.864</v>
      </c>
      <c r="F35" s="109">
        <v>43911927.25</v>
      </c>
      <c r="G35" s="110">
        <v>81827029.950000003</v>
      </c>
      <c r="H35" s="109">
        <v>82397844.590000004</v>
      </c>
      <c r="I35" s="110">
        <v>71801220.890000001</v>
      </c>
      <c r="J35" s="109">
        <v>69837350</v>
      </c>
      <c r="K35" s="110">
        <v>64804814</v>
      </c>
      <c r="L35" s="109">
        <v>66178770.157000005</v>
      </c>
      <c r="M35" s="110">
        <v>56978373</v>
      </c>
      <c r="N35" s="109">
        <v>52958723</v>
      </c>
      <c r="O35" s="110">
        <v>56609103</v>
      </c>
      <c r="P35" s="109">
        <v>69560485.442999989</v>
      </c>
      <c r="Q35" s="110">
        <v>81405858.799999997</v>
      </c>
      <c r="R35" s="109">
        <v>79871163.700000003</v>
      </c>
      <c r="S35" s="110">
        <v>84300056.7016</v>
      </c>
      <c r="T35" s="109">
        <v>99843200.16399999</v>
      </c>
      <c r="U35" s="110">
        <v>102688461.39999999</v>
      </c>
      <c r="V35" s="109">
        <v>111630284.70000002</v>
      </c>
    </row>
    <row r="36" spans="1:22" ht="14.5">
      <c r="A36" s="104" t="s">
        <v>35</v>
      </c>
      <c r="B36" s="114">
        <v>198799080</v>
      </c>
      <c r="C36" s="115">
        <v>205345873</v>
      </c>
      <c r="D36" s="114">
        <v>218481698.88749999</v>
      </c>
      <c r="E36" s="115">
        <v>231276382.78799999</v>
      </c>
      <c r="F36" s="114">
        <v>251104193.06</v>
      </c>
      <c r="G36" s="115">
        <v>296144471.73000002</v>
      </c>
      <c r="H36" s="114">
        <v>335505468.23000002</v>
      </c>
      <c r="I36" s="115">
        <v>386092386.20999998</v>
      </c>
      <c r="J36" s="114">
        <v>442933691</v>
      </c>
      <c r="K36" s="115">
        <v>447897141</v>
      </c>
      <c r="L36" s="114">
        <v>460285191.44800001</v>
      </c>
      <c r="M36" s="115">
        <v>465171482</v>
      </c>
      <c r="N36" s="114">
        <v>471836126</v>
      </c>
      <c r="O36" s="115">
        <v>480271024</v>
      </c>
      <c r="P36" s="114">
        <v>498923998.68899989</v>
      </c>
      <c r="Q36" s="115">
        <v>548069820.5999999</v>
      </c>
      <c r="R36" s="114">
        <v>602051017.5</v>
      </c>
      <c r="S36" s="115">
        <v>634949891.30399978</v>
      </c>
      <c r="T36" s="114">
        <v>670474888.17000008</v>
      </c>
      <c r="U36" s="115">
        <v>713905956.50000012</v>
      </c>
      <c r="V36" s="114">
        <v>788297620.4000001</v>
      </c>
    </row>
    <row r="37" spans="1:22" ht="14.5">
      <c r="A37" s="77"/>
      <c r="B37" s="114"/>
      <c r="C37" s="115"/>
      <c r="D37" s="114"/>
      <c r="E37" s="115"/>
      <c r="F37" s="114"/>
      <c r="G37" s="115"/>
      <c r="H37" s="114"/>
      <c r="I37" s="115"/>
      <c r="J37" s="114"/>
      <c r="K37" s="115"/>
      <c r="L37" s="114"/>
      <c r="M37" s="115"/>
      <c r="N37" s="114"/>
      <c r="O37" s="115"/>
      <c r="P37" s="114"/>
      <c r="Q37" s="115"/>
      <c r="R37" s="114"/>
      <c r="S37" s="115"/>
      <c r="T37" s="114"/>
      <c r="U37" s="115"/>
      <c r="V37" s="114"/>
    </row>
    <row r="38" spans="1:22" ht="14.5">
      <c r="A38" s="77" t="s">
        <v>36</v>
      </c>
      <c r="B38" s="109">
        <v>90493620</v>
      </c>
      <c r="C38" s="110">
        <v>83663873</v>
      </c>
      <c r="D38" s="109">
        <v>86802982.161300004</v>
      </c>
      <c r="E38" s="110">
        <v>94905650.747999996</v>
      </c>
      <c r="F38" s="109">
        <v>99177402.5</v>
      </c>
      <c r="G38" s="110">
        <v>160519827.19999999</v>
      </c>
      <c r="H38" s="109">
        <v>141278295.41</v>
      </c>
      <c r="I38" s="110">
        <v>161270446.38999999</v>
      </c>
      <c r="J38" s="109">
        <v>189421803</v>
      </c>
      <c r="K38" s="110">
        <v>187312698</v>
      </c>
      <c r="L38" s="109">
        <v>194745962.60600001</v>
      </c>
      <c r="M38" s="110">
        <v>204018362</v>
      </c>
      <c r="N38" s="109">
        <v>204178010</v>
      </c>
      <c r="O38" s="110">
        <v>189227313</v>
      </c>
      <c r="P38" s="109">
        <v>200748241.148</v>
      </c>
      <c r="Q38" s="110">
        <v>223052368.30000001</v>
      </c>
      <c r="R38" s="109">
        <v>246815204.19999987</v>
      </c>
      <c r="S38" s="110">
        <v>265745009.02000004</v>
      </c>
      <c r="T38" s="109">
        <v>259640122.02099997</v>
      </c>
      <c r="U38" s="110">
        <v>260703032.70000002</v>
      </c>
      <c r="V38" s="109">
        <v>261512789</v>
      </c>
    </row>
    <row r="39" spans="1:22" ht="14.5">
      <c r="A39" s="77" t="s">
        <v>37</v>
      </c>
      <c r="B39" s="109">
        <v>35816616</v>
      </c>
      <c r="C39" s="110">
        <v>43059430</v>
      </c>
      <c r="D39" s="109">
        <v>47681579.092099994</v>
      </c>
      <c r="E39" s="110">
        <v>53555665.369999997</v>
      </c>
      <c r="F39" s="109">
        <v>62602587.729999997</v>
      </c>
      <c r="G39" s="110">
        <v>37556125.619999997</v>
      </c>
      <c r="H39" s="109">
        <v>39638151.82</v>
      </c>
      <c r="I39" s="110">
        <v>38678301.329999998</v>
      </c>
      <c r="J39" s="109">
        <v>38574413</v>
      </c>
      <c r="K39" s="110">
        <v>44070013</v>
      </c>
      <c r="L39" s="109">
        <v>50481878</v>
      </c>
      <c r="M39" s="110">
        <v>49597543</v>
      </c>
      <c r="N39" s="109">
        <v>54926365</v>
      </c>
      <c r="O39" s="110">
        <v>71763849</v>
      </c>
      <c r="P39" s="109">
        <v>82005833</v>
      </c>
      <c r="Q39" s="110">
        <v>90938871</v>
      </c>
      <c r="R39" s="109">
        <v>97014902.699999988</v>
      </c>
      <c r="S39" s="110">
        <v>99061000.828999996</v>
      </c>
      <c r="T39" s="109">
        <v>105768952.2</v>
      </c>
      <c r="U39" s="110">
        <v>112268241.8</v>
      </c>
      <c r="V39" s="109">
        <v>120327428</v>
      </c>
    </row>
    <row r="40" spans="1:22" ht="14.5">
      <c r="A40" s="77" t="s">
        <v>38</v>
      </c>
      <c r="B40" s="109">
        <v>52929185</v>
      </c>
      <c r="C40" s="110">
        <v>56560586</v>
      </c>
      <c r="D40" s="109">
        <v>60106596.373399995</v>
      </c>
      <c r="E40" s="110">
        <v>58123307.486000001</v>
      </c>
      <c r="F40" s="109">
        <v>58195313.840000004</v>
      </c>
      <c r="G40" s="110">
        <v>57924787.409999996</v>
      </c>
      <c r="H40" s="109">
        <v>106306334.84</v>
      </c>
      <c r="I40" s="110">
        <v>136356083.69999999</v>
      </c>
      <c r="J40" s="109">
        <v>165591663</v>
      </c>
      <c r="K40" s="110">
        <v>170323636</v>
      </c>
      <c r="L40" s="109">
        <v>162841228</v>
      </c>
      <c r="M40" s="110">
        <v>160229362</v>
      </c>
      <c r="N40" s="109">
        <v>157809300</v>
      </c>
      <c r="O40" s="110">
        <v>164721711</v>
      </c>
      <c r="P40" s="109">
        <v>160019312.90399998</v>
      </c>
      <c r="Q40" s="110">
        <v>164817768</v>
      </c>
      <c r="R40" s="109">
        <v>185886573.50000003</v>
      </c>
      <c r="S40" s="110">
        <v>190198170.58540002</v>
      </c>
      <c r="T40" s="109">
        <v>218256321.92100003</v>
      </c>
      <c r="U40" s="110">
        <v>246656594.59999999</v>
      </c>
      <c r="V40" s="109">
        <v>284428709.60000002</v>
      </c>
    </row>
    <row r="41" spans="1:22" ht="14.5">
      <c r="A41" s="111" t="s">
        <v>39</v>
      </c>
      <c r="B41" s="112">
        <v>19559659</v>
      </c>
      <c r="C41" s="113">
        <v>22061982</v>
      </c>
      <c r="D41" s="112">
        <v>23890546.830700003</v>
      </c>
      <c r="E41" s="113">
        <v>24691763.296</v>
      </c>
      <c r="F41" s="112">
        <v>31128889.050000001</v>
      </c>
      <c r="G41" s="113">
        <v>40143732.68</v>
      </c>
      <c r="H41" s="112">
        <v>48282686.020000003</v>
      </c>
      <c r="I41" s="113">
        <v>49787555.079999998</v>
      </c>
      <c r="J41" s="112">
        <v>49345813</v>
      </c>
      <c r="K41" s="113">
        <v>46190794</v>
      </c>
      <c r="L41" s="112">
        <v>52216124.842</v>
      </c>
      <c r="M41" s="113">
        <v>51326215</v>
      </c>
      <c r="N41" s="112">
        <v>54922451</v>
      </c>
      <c r="O41" s="113">
        <v>54558152</v>
      </c>
      <c r="P41" s="112">
        <v>56150611.637000002</v>
      </c>
      <c r="Q41" s="113">
        <v>69260813.099999994</v>
      </c>
      <c r="R41" s="112">
        <v>72334337.200000003</v>
      </c>
      <c r="S41" s="113">
        <v>79945711.059599996</v>
      </c>
      <c r="T41" s="112">
        <v>86809492.127999991</v>
      </c>
      <c r="U41" s="113">
        <v>94278087.400000006</v>
      </c>
      <c r="V41" s="112">
        <v>122028693.89999999</v>
      </c>
    </row>
    <row r="42" spans="1:22" ht="14.5">
      <c r="A42" s="104" t="s">
        <v>40</v>
      </c>
      <c r="B42" s="114">
        <v>72488844</v>
      </c>
      <c r="C42" s="115">
        <v>78622568</v>
      </c>
      <c r="D42" s="114">
        <v>83997143.204100013</v>
      </c>
      <c r="E42" s="115">
        <v>82815070.782000005</v>
      </c>
      <c r="F42" s="114">
        <v>89324202.890000001</v>
      </c>
      <c r="G42" s="115">
        <v>98068520.090000004</v>
      </c>
      <c r="H42" s="114">
        <v>154589020.86000001</v>
      </c>
      <c r="I42" s="115">
        <v>186143638.77999997</v>
      </c>
      <c r="J42" s="114">
        <v>214937476</v>
      </c>
      <c r="K42" s="115">
        <v>216514429</v>
      </c>
      <c r="L42" s="114">
        <f t="shared" ref="L42" si="2">L40+L41</f>
        <v>215057352.84200001</v>
      </c>
      <c r="M42" s="115">
        <f>M40+M41</f>
        <v>211555577</v>
      </c>
      <c r="N42" s="114">
        <f>N40+N41</f>
        <v>212731751</v>
      </c>
      <c r="O42" s="115">
        <f>O40+O41</f>
        <v>219279863</v>
      </c>
      <c r="P42" s="114">
        <v>216169924.54099998</v>
      </c>
      <c r="Q42" s="115">
        <v>234078581.09999999</v>
      </c>
      <c r="R42" s="114">
        <v>258220910.70000005</v>
      </c>
      <c r="S42" s="115">
        <v>270143881.64499998</v>
      </c>
      <c r="T42" s="114">
        <v>305065814.04900002</v>
      </c>
      <c r="U42" s="115">
        <v>340934682</v>
      </c>
      <c r="V42" s="114">
        <f>V40+V41</f>
        <v>406457403.5</v>
      </c>
    </row>
    <row r="43" spans="1:22" ht="14.5">
      <c r="A43" s="104" t="s">
        <v>41</v>
      </c>
      <c r="B43" s="114">
        <v>108305460</v>
      </c>
      <c r="C43" s="115">
        <v>121681998</v>
      </c>
      <c r="D43" s="114">
        <v>131678722.29619999</v>
      </c>
      <c r="E43" s="115">
        <v>136370736.15200001</v>
      </c>
      <c r="F43" s="114">
        <v>151926790.62</v>
      </c>
      <c r="G43" s="115">
        <v>135624645.71000001</v>
      </c>
      <c r="H43" s="114">
        <v>194227172.68000001</v>
      </c>
      <c r="I43" s="115">
        <v>224821940.10999995</v>
      </c>
      <c r="J43" s="114">
        <v>253511889</v>
      </c>
      <c r="K43" s="115">
        <v>260584442</v>
      </c>
      <c r="L43" s="114">
        <f t="shared" ref="L43" si="3">L42+L39</f>
        <v>265539230.84200001</v>
      </c>
      <c r="M43" s="115">
        <f>M42+M39</f>
        <v>261153120</v>
      </c>
      <c r="N43" s="114">
        <f>N42+N39</f>
        <v>267658116</v>
      </c>
      <c r="O43" s="115">
        <f>O42+O39</f>
        <v>291043712</v>
      </c>
      <c r="P43" s="114">
        <v>298175757.54100001</v>
      </c>
      <c r="Q43" s="115">
        <v>325017452.10000002</v>
      </c>
      <c r="R43" s="114">
        <v>355235813.40000004</v>
      </c>
      <c r="S43" s="115">
        <v>369204882.47399998</v>
      </c>
      <c r="T43" s="114">
        <v>410834766.24900001</v>
      </c>
      <c r="U43" s="115">
        <v>453202923.80000001</v>
      </c>
      <c r="V43" s="114">
        <f>V42+V39</f>
        <v>526784831.5</v>
      </c>
    </row>
    <row r="44" spans="1:22" ht="14.5">
      <c r="A44" s="104" t="s">
        <v>42</v>
      </c>
      <c r="B44" s="114">
        <v>198799080</v>
      </c>
      <c r="C44" s="115">
        <v>205345871</v>
      </c>
      <c r="D44" s="114">
        <v>218481704.6895</v>
      </c>
      <c r="E44" s="115">
        <v>231276386.90000001</v>
      </c>
      <c r="F44" s="114">
        <v>251104193.12</v>
      </c>
      <c r="G44" s="115">
        <v>296144472.91000003</v>
      </c>
      <c r="H44" s="114">
        <v>335505468.08999997</v>
      </c>
      <c r="I44" s="115">
        <v>386092386.49999994</v>
      </c>
      <c r="J44" s="114">
        <v>442933692</v>
      </c>
      <c r="K44" s="115">
        <v>447897141</v>
      </c>
      <c r="L44" s="114">
        <v>460285193.44800001</v>
      </c>
      <c r="M44" s="115">
        <v>465171482</v>
      </c>
      <c r="N44" s="114">
        <v>471836126</v>
      </c>
      <c r="O44" s="115">
        <v>480271024</v>
      </c>
      <c r="P44" s="114">
        <v>498923998.68900001</v>
      </c>
      <c r="Q44" s="115">
        <v>548069820.39999998</v>
      </c>
      <c r="R44" s="114">
        <v>602051017.5999999</v>
      </c>
      <c r="S44" s="115">
        <v>634949891.49399996</v>
      </c>
      <c r="T44" s="114">
        <v>670474888.26999974</v>
      </c>
      <c r="U44" s="115">
        <v>713905956.49999976</v>
      </c>
      <c r="V44" s="114">
        <v>788297620.50000012</v>
      </c>
    </row>
    <row r="45" spans="1:22" ht="14.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V45" s="77"/>
    </row>
    <row r="46" spans="1:22" ht="14.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V46" s="77"/>
    </row>
    <row r="47" spans="1:22" ht="14.5">
      <c r="A47" s="104" t="s">
        <v>93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V47" s="77"/>
    </row>
    <row r="48" spans="1:22" ht="14.5">
      <c r="A48" s="77"/>
      <c r="B48" s="105">
        <v>2002</v>
      </c>
      <c r="C48" s="106">
        <v>2003</v>
      </c>
      <c r="D48" s="105">
        <v>2004</v>
      </c>
      <c r="E48" s="106">
        <v>2005</v>
      </c>
      <c r="F48" s="105">
        <v>2006</v>
      </c>
      <c r="G48" s="106">
        <v>2007</v>
      </c>
      <c r="H48" s="105">
        <v>2008</v>
      </c>
      <c r="I48" s="106">
        <v>2009</v>
      </c>
      <c r="J48" s="105">
        <v>2010</v>
      </c>
      <c r="K48" s="106">
        <v>2011</v>
      </c>
      <c r="L48" s="105">
        <v>2012</v>
      </c>
      <c r="M48" s="106">
        <v>2013</v>
      </c>
      <c r="N48" s="105">
        <v>2014</v>
      </c>
      <c r="O48" s="106">
        <v>2015</v>
      </c>
      <c r="P48" s="105">
        <v>2016</v>
      </c>
      <c r="Q48" s="106">
        <v>2017</v>
      </c>
      <c r="R48" s="105">
        <v>2018</v>
      </c>
      <c r="S48" s="106">
        <v>2019</v>
      </c>
      <c r="T48" s="105">
        <v>2020</v>
      </c>
      <c r="U48" s="106">
        <v>2021</v>
      </c>
      <c r="V48" s="105">
        <v>2022</v>
      </c>
    </row>
    <row r="49" spans="1:22" ht="14.5">
      <c r="A49" s="107" t="s">
        <v>94</v>
      </c>
      <c r="B49" s="109"/>
      <c r="C49" s="110"/>
      <c r="D49" s="109"/>
      <c r="E49" s="110"/>
      <c r="F49" s="109"/>
      <c r="G49" s="110"/>
      <c r="H49" s="109"/>
      <c r="I49" s="110"/>
      <c r="J49" s="109"/>
      <c r="K49" s="110"/>
      <c r="L49" s="109"/>
      <c r="M49" s="110"/>
      <c r="N49" s="109"/>
      <c r="O49" s="110"/>
      <c r="P49" s="109"/>
      <c r="Q49" s="110"/>
      <c r="R49" s="109"/>
      <c r="S49" s="110"/>
      <c r="T49" s="77"/>
      <c r="U49" s="110"/>
      <c r="V49" s="77"/>
    </row>
    <row r="50" spans="1:22" ht="14.5">
      <c r="A50" s="77" t="s">
        <v>44</v>
      </c>
      <c r="B50" s="109">
        <v>682697</v>
      </c>
      <c r="C50" s="110">
        <v>-2820387</v>
      </c>
      <c r="D50" s="109">
        <v>2363347.4836999997</v>
      </c>
      <c r="E50" s="110">
        <v>4945996.5120000001</v>
      </c>
      <c r="F50" s="109">
        <v>3640307.32</v>
      </c>
      <c r="G50" s="110">
        <v>48576973.009999998</v>
      </c>
      <c r="H50" s="109">
        <v>-19251424.030000001</v>
      </c>
      <c r="I50" s="110">
        <v>3512558.87</v>
      </c>
      <c r="J50" s="109">
        <v>5188395</v>
      </c>
      <c r="K50" s="110">
        <v>-6110632</v>
      </c>
      <c r="L50" s="109">
        <v>1289560.6340000001</v>
      </c>
      <c r="M50" s="110">
        <v>9670289</v>
      </c>
      <c r="N50" s="109">
        <v>-6431017</v>
      </c>
      <c r="O50" s="110">
        <v>-15281371</v>
      </c>
      <c r="P50" s="109">
        <v>8542916.5130000003</v>
      </c>
      <c r="Q50" s="110">
        <v>13234815.599999998</v>
      </c>
      <c r="R50" s="109">
        <v>15118940.9</v>
      </c>
      <c r="S50" s="110">
        <v>14610119.273</v>
      </c>
      <c r="T50" s="109">
        <v>-8789164.9670000002</v>
      </c>
      <c r="U50" s="110">
        <v>-8767650.4000000004</v>
      </c>
      <c r="V50" s="109">
        <v>-21318920</v>
      </c>
    </row>
    <row r="51" spans="1:22" ht="14.5">
      <c r="A51" s="111" t="s">
        <v>45</v>
      </c>
      <c r="B51" s="112">
        <v>5903548</v>
      </c>
      <c r="C51" s="113">
        <v>7164857</v>
      </c>
      <c r="D51" s="112">
        <v>5997893.0684000002</v>
      </c>
      <c r="E51" s="113">
        <v>6310359.0219999999</v>
      </c>
      <c r="F51" s="112">
        <v>11442316.27</v>
      </c>
      <c r="G51" s="113">
        <v>-26763110.780000001</v>
      </c>
      <c r="H51" s="112">
        <v>34219079.159999996</v>
      </c>
      <c r="I51" s="113">
        <v>6772836.7800000003</v>
      </c>
      <c r="J51" s="112">
        <v>7137379</v>
      </c>
      <c r="K51" s="113">
        <v>23767422</v>
      </c>
      <c r="L51" s="112">
        <v>22270372.827</v>
      </c>
      <c r="M51" s="113">
        <v>12006849</v>
      </c>
      <c r="N51" s="112">
        <v>22458759</v>
      </c>
      <c r="O51" s="113">
        <v>31908844</v>
      </c>
      <c r="P51" s="112">
        <v>25420585.354000002</v>
      </c>
      <c r="Q51" s="113">
        <v>19768986.5</v>
      </c>
      <c r="R51" s="112">
        <v>22894898.299999997</v>
      </c>
      <c r="S51" s="113">
        <v>20001700.282000002</v>
      </c>
      <c r="T51" s="112">
        <v>26863869.013</v>
      </c>
      <c r="U51" s="113">
        <v>24290074.700000003</v>
      </c>
      <c r="V51" s="112">
        <v>38606667.800000004</v>
      </c>
    </row>
    <row r="52" spans="1:22" ht="14.5">
      <c r="A52" s="104" t="s">
        <v>46</v>
      </c>
      <c r="B52" s="114">
        <v>6586245</v>
      </c>
      <c r="C52" s="115">
        <v>4344470</v>
      </c>
      <c r="D52" s="114">
        <v>8361240.5521000009</v>
      </c>
      <c r="E52" s="115">
        <v>11256355.534</v>
      </c>
      <c r="F52" s="114">
        <v>15082623.59</v>
      </c>
      <c r="G52" s="115">
        <v>21813862.23</v>
      </c>
      <c r="H52" s="114">
        <v>14967655.130000001</v>
      </c>
      <c r="I52" s="115">
        <v>10285395.65</v>
      </c>
      <c r="J52" s="114">
        <v>12325774</v>
      </c>
      <c r="K52" s="115">
        <v>17656791</v>
      </c>
      <c r="L52" s="114">
        <v>20980812.193</v>
      </c>
      <c r="M52" s="115">
        <v>21677138</v>
      </c>
      <c r="N52" s="114">
        <v>16027742</v>
      </c>
      <c r="O52" s="115">
        <v>16627473</v>
      </c>
      <c r="P52" s="114">
        <v>33963501.866999999</v>
      </c>
      <c r="Q52" s="115">
        <v>33003802.100000001</v>
      </c>
      <c r="R52" s="114">
        <v>38013839.199999996</v>
      </c>
      <c r="S52" s="115">
        <v>34611819.555</v>
      </c>
      <c r="T52" s="114">
        <v>18074704.046</v>
      </c>
      <c r="U52" s="115">
        <v>15522424.299999999</v>
      </c>
      <c r="V52" s="114">
        <v>17287747.799999997</v>
      </c>
    </row>
    <row r="53" spans="1:22" ht="14.5">
      <c r="A53" s="111" t="s">
        <v>47</v>
      </c>
      <c r="B53" s="112">
        <v>-885627</v>
      </c>
      <c r="C53" s="113">
        <v>-236969</v>
      </c>
      <c r="D53" s="112">
        <v>204595.07140000002</v>
      </c>
      <c r="E53" s="113">
        <v>-752685.21200000006</v>
      </c>
      <c r="F53" s="112">
        <v>-3123347.19</v>
      </c>
      <c r="G53" s="113">
        <v>-432360.69</v>
      </c>
      <c r="H53" s="112">
        <v>2413485.31</v>
      </c>
      <c r="I53" s="113">
        <v>-4846212.17</v>
      </c>
      <c r="J53" s="112">
        <v>-704648</v>
      </c>
      <c r="K53" s="113">
        <v>-1226742</v>
      </c>
      <c r="L53" s="112">
        <v>717329.16599999997</v>
      </c>
      <c r="M53" s="113">
        <v>1902433</v>
      </c>
      <c r="N53" s="112">
        <v>288396</v>
      </c>
      <c r="O53" s="113">
        <v>-3670441</v>
      </c>
      <c r="P53" s="112">
        <v>-8963359.1359999999</v>
      </c>
      <c r="Q53" s="113">
        <v>-7226047.5999999996</v>
      </c>
      <c r="R53" s="112">
        <v>-5003442.5999999996</v>
      </c>
      <c r="S53" s="113">
        <v>793908.41399999952</v>
      </c>
      <c r="T53" s="112">
        <v>-476434.94700000004</v>
      </c>
      <c r="U53" s="113">
        <v>-3222023.3000000017</v>
      </c>
      <c r="V53" s="112">
        <v>3766113.8999999994</v>
      </c>
    </row>
    <row r="54" spans="1:22" ht="14.5">
      <c r="A54" s="104" t="s">
        <v>48</v>
      </c>
      <c r="B54" s="114">
        <v>5700618</v>
      </c>
      <c r="C54" s="115">
        <v>4107501</v>
      </c>
      <c r="D54" s="114">
        <v>8565835.6235000007</v>
      </c>
      <c r="E54" s="115">
        <v>10503670.322000001</v>
      </c>
      <c r="F54" s="114">
        <v>11959276.4</v>
      </c>
      <c r="G54" s="115">
        <v>21381501.539999999</v>
      </c>
      <c r="H54" s="114">
        <v>17381140.440000001</v>
      </c>
      <c r="I54" s="115">
        <v>5439183.4800000004</v>
      </c>
      <c r="J54" s="114">
        <v>11621126</v>
      </c>
      <c r="K54" s="115">
        <v>16430049</v>
      </c>
      <c r="L54" s="114">
        <v>21698141.358999997</v>
      </c>
      <c r="M54" s="115">
        <v>23579571</v>
      </c>
      <c r="N54" s="114">
        <v>16316138</v>
      </c>
      <c r="O54" s="115">
        <v>12957033</v>
      </c>
      <c r="P54" s="114">
        <v>25000142.730999999</v>
      </c>
      <c r="Q54" s="115">
        <v>25777754.5</v>
      </c>
      <c r="R54" s="114">
        <v>33010396.600000001</v>
      </c>
      <c r="S54" s="115">
        <v>35405727.968999997</v>
      </c>
      <c r="T54" s="114">
        <v>17598269.098999999</v>
      </c>
      <c r="U54" s="115">
        <v>12300400.999999996</v>
      </c>
      <c r="V54" s="114">
        <v>21053861.699999996</v>
      </c>
    </row>
    <row r="55" spans="1:22" ht="14.5">
      <c r="A55" s="77" t="s">
        <v>49</v>
      </c>
      <c r="B55" s="109">
        <v>-13968633</v>
      </c>
      <c r="C55" s="110">
        <v>-6779591</v>
      </c>
      <c r="D55" s="109">
        <v>-8241380.4092999985</v>
      </c>
      <c r="E55" s="110">
        <v>-7752626.4519999996</v>
      </c>
      <c r="F55" s="109">
        <v>-5505694.0099999998</v>
      </c>
      <c r="G55" s="110">
        <v>35268301.200000003</v>
      </c>
      <c r="H55" s="109">
        <v>-41729978.020000003</v>
      </c>
      <c r="I55" s="110">
        <v>-18040374.219999999</v>
      </c>
      <c r="J55" s="109">
        <v>-14274665</v>
      </c>
      <c r="K55" s="110">
        <v>-15428183</v>
      </c>
      <c r="L55" s="109">
        <v>-13615625.398000002</v>
      </c>
      <c r="M55" s="110">
        <v>-19103685</v>
      </c>
      <c r="N55" s="109">
        <v>-15952005</v>
      </c>
      <c r="O55" s="110">
        <v>-11755574</v>
      </c>
      <c r="P55" s="109">
        <v>-9678851.9270000011</v>
      </c>
      <c r="Q55" s="110">
        <v>-22030893.700000003</v>
      </c>
      <c r="R55" s="109">
        <v>-41333343.200000003</v>
      </c>
      <c r="S55" s="110">
        <v>-36092666.150000013</v>
      </c>
      <c r="T55" s="109">
        <v>-32181855.955999985</v>
      </c>
      <c r="U55" s="110">
        <v>-26222537.399999999</v>
      </c>
      <c r="V55" s="109">
        <v>-35677018.500000007</v>
      </c>
    </row>
    <row r="56" spans="1:22" ht="14.5">
      <c r="A56" s="111" t="s">
        <v>50</v>
      </c>
      <c r="B56" s="112">
        <v>8002778</v>
      </c>
      <c r="C56" s="113">
        <v>4050843</v>
      </c>
      <c r="D56" s="112">
        <v>1320061.0862999998</v>
      </c>
      <c r="E56" s="113">
        <v>-776337.22499999998</v>
      </c>
      <c r="F56" s="112">
        <v>-3947055.21</v>
      </c>
      <c r="G56" s="113">
        <v>-26115296.539999999</v>
      </c>
      <c r="H56" s="112">
        <v>18246227.949999999</v>
      </c>
      <c r="I56" s="113">
        <v>10755975.390000001</v>
      </c>
      <c r="J56" s="112">
        <v>3583226</v>
      </c>
      <c r="K56" s="113">
        <v>-8029119</v>
      </c>
      <c r="L56" s="112">
        <v>-7549477</v>
      </c>
      <c r="M56" s="113">
        <v>-10978956</v>
      </c>
      <c r="N56" s="112">
        <v>-3017095</v>
      </c>
      <c r="O56" s="113">
        <v>-1787057</v>
      </c>
      <c r="P56" s="112">
        <v>-8583218.4660000019</v>
      </c>
      <c r="Q56" s="113">
        <v>-2090098.600000001</v>
      </c>
      <c r="R56" s="112">
        <v>11214062.700000003</v>
      </c>
      <c r="S56" s="113">
        <v>886406.22700000054</v>
      </c>
      <c r="T56" s="112">
        <v>16868321.079000004</v>
      </c>
      <c r="U56" s="113">
        <v>16850410.599999998</v>
      </c>
      <c r="V56" s="112">
        <v>12217727.899999999</v>
      </c>
    </row>
    <row r="57" spans="1:22" ht="14.5">
      <c r="A57" s="104" t="s">
        <v>51</v>
      </c>
      <c r="B57" s="14">
        <v>-265237</v>
      </c>
      <c r="C57" s="116">
        <v>1378753</v>
      </c>
      <c r="D57" s="14">
        <v>1644516.3004999994</v>
      </c>
      <c r="E57" s="116">
        <v>1974706.6450000009</v>
      </c>
      <c r="F57" s="14">
        <v>2506527.1800000006</v>
      </c>
      <c r="G57" s="116">
        <v>30534506.200000003</v>
      </c>
      <c r="H57" s="14">
        <v>-6102609.6300000027</v>
      </c>
      <c r="I57" s="116">
        <v>-1845215.3499999978</v>
      </c>
      <c r="J57" s="14">
        <v>929688</v>
      </c>
      <c r="K57" s="116">
        <v>-7027253</v>
      </c>
      <c r="L57" s="14">
        <v>533038.96099999547</v>
      </c>
      <c r="M57" s="116">
        <v>-6503070</v>
      </c>
      <c r="N57" s="14">
        <v>-2652962</v>
      </c>
      <c r="O57" s="116">
        <v>-585599</v>
      </c>
      <c r="P57" s="14">
        <v>6738072.3379999967</v>
      </c>
      <c r="Q57" s="116">
        <v>1656762.199999996</v>
      </c>
      <c r="R57" s="14">
        <v>2891116.1000000034</v>
      </c>
      <c r="S57" s="116">
        <v>199468.04599999508</v>
      </c>
      <c r="T57" s="14">
        <v>2284734.2220000075</v>
      </c>
      <c r="U57" s="116">
        <v>2928274.2</v>
      </c>
      <c r="V57" s="14">
        <v>-2405428.9000000088</v>
      </c>
    </row>
    <row r="58" spans="1:22" ht="14.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V58" s="77"/>
    </row>
    <row r="59" spans="1:22" ht="14.5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V59" s="77"/>
    </row>
    <row r="60" spans="1:22" ht="14.5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V60" s="77"/>
    </row>
    <row r="61" spans="1:22" ht="14.5">
      <c r="A61" s="104" t="s">
        <v>95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V61" s="77"/>
    </row>
    <row r="62" spans="1:22" ht="14.5">
      <c r="A62" s="77"/>
      <c r="B62" s="105">
        <v>2002</v>
      </c>
      <c r="C62" s="106">
        <v>2003</v>
      </c>
      <c r="D62" s="105">
        <v>2004</v>
      </c>
      <c r="E62" s="106">
        <v>2005</v>
      </c>
      <c r="F62" s="105">
        <v>2006</v>
      </c>
      <c r="G62" s="106">
        <v>2007</v>
      </c>
      <c r="H62" s="105">
        <v>2008</v>
      </c>
      <c r="I62" s="106">
        <v>2009</v>
      </c>
      <c r="J62" s="105">
        <v>2010</v>
      </c>
      <c r="K62" s="106">
        <v>2011</v>
      </c>
      <c r="L62" s="105">
        <v>2012</v>
      </c>
      <c r="M62" s="106">
        <v>2013</v>
      </c>
      <c r="N62" s="105">
        <v>2014</v>
      </c>
      <c r="O62" s="106">
        <v>2015</v>
      </c>
      <c r="P62" s="105">
        <v>2016</v>
      </c>
      <c r="Q62" s="106">
        <v>2017</v>
      </c>
      <c r="R62" s="105">
        <v>2018</v>
      </c>
      <c r="S62" s="106">
        <v>2019</v>
      </c>
      <c r="T62" s="105">
        <v>2020</v>
      </c>
      <c r="U62" s="106">
        <v>2021</v>
      </c>
      <c r="V62" s="105">
        <v>2022</v>
      </c>
    </row>
    <row r="63" spans="1:22" ht="14.5">
      <c r="A63" s="107" t="s">
        <v>91</v>
      </c>
      <c r="B63" s="77"/>
      <c r="C63" s="108"/>
      <c r="D63" s="77"/>
      <c r="E63" s="108"/>
      <c r="F63" s="77"/>
      <c r="G63" s="108"/>
      <c r="H63" s="77"/>
      <c r="I63" s="108"/>
      <c r="J63" s="77"/>
      <c r="K63" s="108"/>
      <c r="L63" s="77"/>
      <c r="M63" s="108"/>
      <c r="N63" s="77"/>
      <c r="O63" s="108"/>
      <c r="P63" s="77"/>
      <c r="Q63" s="108"/>
      <c r="R63" s="77"/>
      <c r="S63" s="108"/>
      <c r="T63" s="77"/>
      <c r="U63" s="108"/>
      <c r="V63" s="77"/>
    </row>
    <row r="64" spans="1:22" ht="14.5">
      <c r="A64" s="77" t="s">
        <v>16</v>
      </c>
      <c r="B64" s="109">
        <v>64560676</v>
      </c>
      <c r="C64" s="110">
        <v>68222002</v>
      </c>
      <c r="D64" s="109">
        <v>73813268.327699989</v>
      </c>
      <c r="E64" s="110">
        <v>83412268.185000002</v>
      </c>
      <c r="F64" s="109">
        <v>96217595.650000006</v>
      </c>
      <c r="G64" s="110">
        <v>111099994.04000001</v>
      </c>
      <c r="H64" s="109">
        <v>123841325.27</v>
      </c>
      <c r="I64" s="110">
        <v>126579865.56999999</v>
      </c>
      <c r="J64" s="109">
        <v>125564165</v>
      </c>
      <c r="K64" s="110">
        <v>137569236</v>
      </c>
      <c r="L64" s="109">
        <v>146779900.14199999</v>
      </c>
      <c r="M64" s="110">
        <v>157350604</v>
      </c>
      <c r="N64" s="109">
        <v>166318789</v>
      </c>
      <c r="O64" s="110">
        <v>179365374</v>
      </c>
      <c r="P64" s="109">
        <v>199826923.43199998</v>
      </c>
      <c r="Q64" s="110">
        <v>221491849.80000001</v>
      </c>
      <c r="R64" s="109">
        <v>241053671.70000002</v>
      </c>
      <c r="S64" s="110">
        <v>258616191.215</v>
      </c>
      <c r="T64" s="109">
        <v>269485409.42900002</v>
      </c>
      <c r="U64" s="110">
        <v>290733931.60000002</v>
      </c>
      <c r="V64" s="109">
        <v>318025976</v>
      </c>
    </row>
    <row r="65" spans="1:22" ht="14.5">
      <c r="A65" s="77" t="s">
        <v>17</v>
      </c>
      <c r="B65" s="109">
        <v>7805037</v>
      </c>
      <c r="C65" s="110">
        <v>8152793</v>
      </c>
      <c r="D65" s="109">
        <v>8796265.5710000005</v>
      </c>
      <c r="E65" s="110">
        <v>10550246.119000001</v>
      </c>
      <c r="F65" s="109">
        <v>12880197.210000001</v>
      </c>
      <c r="G65" s="110">
        <v>15868986.859999999</v>
      </c>
      <c r="H65" s="109">
        <v>16129234.359999999</v>
      </c>
      <c r="I65" s="110">
        <v>14954799.66</v>
      </c>
      <c r="J65" s="109">
        <v>16328584</v>
      </c>
      <c r="K65" s="110">
        <v>24092252</v>
      </c>
      <c r="L65" s="109">
        <v>25622056.897</v>
      </c>
      <c r="M65" s="110">
        <v>27609296</v>
      </c>
      <c r="N65" s="109">
        <v>29686233</v>
      </c>
      <c r="O65" s="110">
        <v>33286599</v>
      </c>
      <c r="P65" s="109">
        <v>37301582.971000001</v>
      </c>
      <c r="Q65" s="110">
        <v>40908267.700000003</v>
      </c>
      <c r="R65" s="109">
        <v>43138836.599999994</v>
      </c>
      <c r="S65" s="110">
        <v>45544718.682999998</v>
      </c>
      <c r="T65" s="109">
        <v>46455629.311000012</v>
      </c>
      <c r="U65" s="110">
        <v>48948652.199999996</v>
      </c>
      <c r="V65" s="109">
        <v>61381342.399999999</v>
      </c>
    </row>
    <row r="66" spans="1:22" ht="14.5">
      <c r="A66" s="111" t="s">
        <v>18</v>
      </c>
      <c r="B66" s="112">
        <v>40131535</v>
      </c>
      <c r="C66" s="113">
        <v>43242528</v>
      </c>
      <c r="D66" s="112">
        <v>48713737.460000001</v>
      </c>
      <c r="E66" s="113">
        <v>56522925.589000002</v>
      </c>
      <c r="F66" s="112">
        <v>65253840.75</v>
      </c>
      <c r="G66" s="113">
        <v>76527609.769999996</v>
      </c>
      <c r="H66" s="112">
        <v>73323983.329999998</v>
      </c>
      <c r="I66" s="113">
        <v>81125938.689999998</v>
      </c>
      <c r="J66" s="112">
        <v>87669573</v>
      </c>
      <c r="K66" s="113">
        <v>93752392</v>
      </c>
      <c r="L66" s="112">
        <v>106160969.421</v>
      </c>
      <c r="M66" s="113">
        <v>114615572</v>
      </c>
      <c r="N66" s="112">
        <v>116171525</v>
      </c>
      <c r="O66" s="113">
        <v>124844244</v>
      </c>
      <c r="P66" s="112">
        <v>133969813.82799999</v>
      </c>
      <c r="Q66" s="113">
        <v>142936627.89999998</v>
      </c>
      <c r="R66" s="112">
        <v>145905503.40000001</v>
      </c>
      <c r="S66" s="113">
        <v>149527642.45899999</v>
      </c>
      <c r="T66" s="112">
        <v>154175191.55399999</v>
      </c>
      <c r="U66" s="113">
        <v>166856600.69999999</v>
      </c>
      <c r="V66" s="112">
        <v>197985635</v>
      </c>
    </row>
    <row r="67" spans="1:22" ht="14.5">
      <c r="A67" s="104" t="s">
        <v>19</v>
      </c>
      <c r="B67" s="114">
        <v>112497248</v>
      </c>
      <c r="C67" s="115">
        <v>119617323</v>
      </c>
      <c r="D67" s="114">
        <v>131323271.35870001</v>
      </c>
      <c r="E67" s="115">
        <v>150485439.89300001</v>
      </c>
      <c r="F67" s="114">
        <v>174351633.61000001</v>
      </c>
      <c r="G67" s="115">
        <v>203496590.66999999</v>
      </c>
      <c r="H67" s="114">
        <v>213294542.96000001</v>
      </c>
      <c r="I67" s="115">
        <v>222660603.91999999</v>
      </c>
      <c r="J67" s="114">
        <v>229563322</v>
      </c>
      <c r="K67" s="115">
        <v>255413881</v>
      </c>
      <c r="L67" s="114">
        <v>278562926.45999998</v>
      </c>
      <c r="M67" s="115">
        <v>299575472</v>
      </c>
      <c r="N67" s="114">
        <v>312176547</v>
      </c>
      <c r="O67" s="115">
        <v>337496217</v>
      </c>
      <c r="P67" s="114">
        <v>371098320.23100001</v>
      </c>
      <c r="Q67" s="115">
        <v>405336745.39999998</v>
      </c>
      <c r="R67" s="114">
        <v>430098011.70000005</v>
      </c>
      <c r="S67" s="115">
        <v>453688552.35699999</v>
      </c>
      <c r="T67" s="114">
        <v>470116230.29400003</v>
      </c>
      <c r="U67" s="115">
        <v>506539184.5</v>
      </c>
      <c r="V67" s="114">
        <v>577392953.60000002</v>
      </c>
    </row>
    <row r="68" spans="1:22" ht="14.5">
      <c r="A68" s="77"/>
      <c r="B68" s="114"/>
      <c r="C68" s="115"/>
      <c r="D68" s="114"/>
      <c r="E68" s="115"/>
      <c r="F68" s="114"/>
      <c r="G68" s="115"/>
      <c r="H68" s="114"/>
      <c r="I68" s="115"/>
      <c r="J68" s="114"/>
      <c r="K68" s="115"/>
      <c r="L68" s="114"/>
      <c r="M68" s="115"/>
      <c r="N68" s="114"/>
      <c r="O68" s="115"/>
      <c r="P68" s="114"/>
      <c r="Q68" s="115"/>
      <c r="R68" s="114"/>
      <c r="S68" s="115"/>
      <c r="T68" s="114"/>
      <c r="U68" s="115"/>
      <c r="V68" s="114"/>
    </row>
    <row r="69" spans="1:22" ht="14.5">
      <c r="A69" s="77" t="s">
        <v>20</v>
      </c>
      <c r="B69" s="109">
        <v>52237994</v>
      </c>
      <c r="C69" s="110">
        <v>56404570</v>
      </c>
      <c r="D69" s="109">
        <v>59274383</v>
      </c>
      <c r="E69" s="110">
        <v>67210050.223000005</v>
      </c>
      <c r="F69" s="109">
        <v>76740398.560000002</v>
      </c>
      <c r="G69" s="110">
        <v>82991215.939999998</v>
      </c>
      <c r="H69" s="109">
        <v>93251053.590000004</v>
      </c>
      <c r="I69" s="110">
        <v>100503653.01000001</v>
      </c>
      <c r="J69" s="109">
        <v>103187379</v>
      </c>
      <c r="K69" s="110">
        <v>111182082</v>
      </c>
      <c r="L69" s="109">
        <v>117368475.87199999</v>
      </c>
      <c r="M69" s="110">
        <v>125479717</v>
      </c>
      <c r="N69" s="109">
        <v>137963699</v>
      </c>
      <c r="O69" s="110">
        <v>155156774</v>
      </c>
      <c r="P69" s="109">
        <v>166027520.051</v>
      </c>
      <c r="Q69" s="110">
        <v>190457406.29999998</v>
      </c>
      <c r="R69" s="109">
        <v>197540182.90000001</v>
      </c>
      <c r="S69" s="110">
        <v>214984611.68800005</v>
      </c>
      <c r="T69" s="109">
        <v>240454326.53900003</v>
      </c>
      <c r="U69" s="110">
        <v>257042877.90000004</v>
      </c>
      <c r="V69" s="109">
        <v>283593774.10000002</v>
      </c>
    </row>
    <row r="70" spans="1:22" ht="14.5">
      <c r="A70" s="77" t="s">
        <v>21</v>
      </c>
      <c r="B70" s="109">
        <v>6274378</v>
      </c>
      <c r="C70" s="110">
        <v>3658918</v>
      </c>
      <c r="D70" s="109">
        <v>6087208</v>
      </c>
      <c r="E70" s="110">
        <v>6736332.1299999999</v>
      </c>
      <c r="F70" s="109">
        <v>10290265.26</v>
      </c>
      <c r="G70" s="110">
        <v>3671594.97</v>
      </c>
      <c r="H70" s="109">
        <v>3769725.89</v>
      </c>
      <c r="I70" s="110">
        <v>534345.68999999994</v>
      </c>
      <c r="J70" s="109">
        <v>1561401</v>
      </c>
      <c r="K70" s="110">
        <v>7825058</v>
      </c>
      <c r="L70" s="109">
        <v>6480719</v>
      </c>
      <c r="M70" s="110">
        <v>2581977</v>
      </c>
      <c r="N70" s="109">
        <v>8312090</v>
      </c>
      <c r="O70" s="110">
        <v>20451171</v>
      </c>
      <c r="P70" s="109">
        <v>14396116.563999999</v>
      </c>
      <c r="Q70" s="110">
        <v>14019353</v>
      </c>
      <c r="R70" s="109">
        <v>11335615.399999999</v>
      </c>
      <c r="S70" s="110">
        <v>7458776.7999999998</v>
      </c>
      <c r="T70" s="109">
        <v>11279059.199999999</v>
      </c>
      <c r="U70" s="110">
        <v>12065024.800000001</v>
      </c>
      <c r="V70" s="109">
        <v>14899107</v>
      </c>
    </row>
    <row r="71" spans="1:22" ht="14.5">
      <c r="A71" s="77" t="s">
        <v>22</v>
      </c>
      <c r="B71" s="109">
        <v>45255365</v>
      </c>
      <c r="C71" s="110">
        <v>49313324</v>
      </c>
      <c r="D71" s="109">
        <v>51285353.468399994</v>
      </c>
      <c r="E71" s="110">
        <v>54261659.913000003</v>
      </c>
      <c r="F71" s="109">
        <v>60848287.979999997</v>
      </c>
      <c r="G71" s="110">
        <v>71607306.099999994</v>
      </c>
      <c r="H71" s="109">
        <v>88132352.049999997</v>
      </c>
      <c r="I71" s="110">
        <v>85635523.170000002</v>
      </c>
      <c r="J71" s="109">
        <v>85849955</v>
      </c>
      <c r="K71" s="110">
        <v>88190920</v>
      </c>
      <c r="L71" s="109">
        <v>95130995.788000003</v>
      </c>
      <c r="M71" s="110">
        <v>104723012</v>
      </c>
      <c r="N71" s="109">
        <v>112176769</v>
      </c>
      <c r="O71" s="110">
        <v>117249961</v>
      </c>
      <c r="P71" s="109">
        <v>121988306.03200001</v>
      </c>
      <c r="Q71" s="110">
        <v>127129558.39999999</v>
      </c>
      <c r="R71" s="109">
        <v>138590401.10000002</v>
      </c>
      <c r="S71" s="110">
        <v>152217395.60699999</v>
      </c>
      <c r="T71" s="109">
        <v>158950633.74699995</v>
      </c>
      <c r="U71" s="110">
        <v>167278161.90000001</v>
      </c>
      <c r="V71" s="109">
        <v>197807684.69999999</v>
      </c>
    </row>
    <row r="72" spans="1:22" ht="14.5">
      <c r="A72" s="111" t="s">
        <v>23</v>
      </c>
      <c r="B72" s="112">
        <v>5857905</v>
      </c>
      <c r="C72" s="113">
        <v>12195247</v>
      </c>
      <c r="D72" s="112">
        <v>12276260.652799999</v>
      </c>
      <c r="E72" s="113">
        <v>12820701.914000001</v>
      </c>
      <c r="F72" s="112">
        <v>14045090.48</v>
      </c>
      <c r="G72" s="113">
        <v>15961296.880000001</v>
      </c>
      <c r="H72" s="112">
        <v>17865153.510000002</v>
      </c>
      <c r="I72" s="113">
        <v>20330533.539999999</v>
      </c>
      <c r="J72" s="112">
        <v>22241930</v>
      </c>
      <c r="K72" s="113">
        <v>23561607</v>
      </c>
      <c r="L72" s="112">
        <v>25449190.441</v>
      </c>
      <c r="M72" s="113">
        <v>23967827</v>
      </c>
      <c r="N72" s="112">
        <v>24690148</v>
      </c>
      <c r="O72" s="113">
        <v>26947270</v>
      </c>
      <c r="P72" s="112">
        <v>27468089.103</v>
      </c>
      <c r="Q72" s="113">
        <v>26717000.5</v>
      </c>
      <c r="R72" s="112">
        <v>29101603.100000001</v>
      </c>
      <c r="S72" s="113">
        <v>32369816.777999997</v>
      </c>
      <c r="T72" s="112">
        <v>35002654.776000001</v>
      </c>
      <c r="U72" s="113">
        <v>36398416.900000006</v>
      </c>
      <c r="V72" s="112">
        <v>40644687.199999996</v>
      </c>
    </row>
    <row r="73" spans="1:22" ht="14.5">
      <c r="A73" s="104" t="s">
        <v>24</v>
      </c>
      <c r="B73" s="114">
        <v>116453913</v>
      </c>
      <c r="C73" s="115">
        <v>121572059</v>
      </c>
      <c r="D73" s="114">
        <v>128923205.1392</v>
      </c>
      <c r="E73" s="115">
        <v>141028744.18000001</v>
      </c>
      <c r="F73" s="114">
        <v>161924042.28</v>
      </c>
      <c r="G73" s="115">
        <v>174231413.88999999</v>
      </c>
      <c r="H73" s="114">
        <v>203018285.03999999</v>
      </c>
      <c r="I73" s="115">
        <v>207004055.41</v>
      </c>
      <c r="J73" s="114">
        <v>212840665</v>
      </c>
      <c r="K73" s="115">
        <v>230759667</v>
      </c>
      <c r="L73" s="114">
        <v>244429381.10100001</v>
      </c>
      <c r="M73" s="115">
        <v>256752533</v>
      </c>
      <c r="N73" s="114">
        <v>283142706</v>
      </c>
      <c r="O73" s="115">
        <v>319805175</v>
      </c>
      <c r="P73" s="114">
        <v>329880031.75</v>
      </c>
      <c r="Q73" s="115">
        <v>358323318.19999999</v>
      </c>
      <c r="R73" s="114">
        <v>376567802.50000006</v>
      </c>
      <c r="S73" s="115">
        <v>407030600.87300003</v>
      </c>
      <c r="T73" s="114">
        <v>445686674.26199996</v>
      </c>
      <c r="U73" s="115">
        <v>472784481.5</v>
      </c>
      <c r="V73" s="114">
        <v>536945253</v>
      </c>
    </row>
    <row r="74" spans="1:22" ht="14.5">
      <c r="A74" s="77"/>
      <c r="B74" s="114"/>
      <c r="C74" s="115"/>
      <c r="D74" s="114"/>
      <c r="E74" s="115"/>
      <c r="F74" s="114"/>
      <c r="G74" s="115"/>
      <c r="H74" s="114"/>
      <c r="I74" s="115"/>
      <c r="J74" s="114"/>
      <c r="K74" s="115"/>
      <c r="L74" s="114"/>
      <c r="M74" s="115"/>
      <c r="N74" s="114"/>
      <c r="O74" s="115"/>
      <c r="P74" s="114"/>
      <c r="Q74" s="115"/>
      <c r="R74" s="114"/>
      <c r="S74" s="115"/>
      <c r="T74" s="114"/>
      <c r="U74" s="115"/>
      <c r="V74" s="114"/>
    </row>
    <row r="75" spans="1:22" ht="14.5">
      <c r="A75" s="19" t="s">
        <v>25</v>
      </c>
      <c r="B75" s="14">
        <v>-3956665</v>
      </c>
      <c r="C75" s="116">
        <v>-1954736</v>
      </c>
      <c r="D75" s="14">
        <v>2400066.2195000052</v>
      </c>
      <c r="E75" s="116">
        <v>9456695.7129999995</v>
      </c>
      <c r="F75" s="14">
        <v>12427591.330000013</v>
      </c>
      <c r="G75" s="116">
        <v>29265176.780000001</v>
      </c>
      <c r="H75" s="14">
        <v>10276257.920000017</v>
      </c>
      <c r="I75" s="116">
        <v>15656548.50999999</v>
      </c>
      <c r="J75" s="14">
        <v>16722658</v>
      </c>
      <c r="K75" s="116">
        <v>24654214</v>
      </c>
      <c r="L75" s="14">
        <f t="shared" ref="L75:O75" si="4">L67-L73</f>
        <v>34133545.358999968</v>
      </c>
      <c r="M75" s="116">
        <f t="shared" si="4"/>
        <v>42822939</v>
      </c>
      <c r="N75" s="14">
        <f t="shared" si="4"/>
        <v>29033841</v>
      </c>
      <c r="O75" s="116">
        <f t="shared" si="4"/>
        <v>17691042</v>
      </c>
      <c r="P75" s="14">
        <v>41218288.481000006</v>
      </c>
      <c r="Q75" s="116">
        <v>47013427.199999988</v>
      </c>
      <c r="R75" s="14">
        <v>53530209.199999988</v>
      </c>
      <c r="S75" s="116">
        <v>46657951.483999968</v>
      </c>
      <c r="T75" s="14">
        <v>24429556.032000065</v>
      </c>
      <c r="U75" s="116">
        <v>33754703</v>
      </c>
      <c r="V75" s="14">
        <f t="shared" ref="V75" si="5">V67-V73</f>
        <v>40447700.600000024</v>
      </c>
    </row>
    <row r="76" spans="1:22" ht="14.5">
      <c r="A76" s="77"/>
      <c r="B76" s="109"/>
      <c r="C76" s="110"/>
      <c r="D76" s="109"/>
      <c r="E76" s="110"/>
      <c r="F76" s="109"/>
      <c r="G76" s="110"/>
      <c r="H76" s="109"/>
      <c r="I76" s="110"/>
      <c r="J76" s="109"/>
      <c r="K76" s="110"/>
      <c r="L76" s="109"/>
      <c r="M76" s="110"/>
      <c r="N76" s="109"/>
      <c r="O76" s="110"/>
      <c r="P76" s="109"/>
      <c r="Q76" s="110"/>
      <c r="R76" s="109"/>
      <c r="S76" s="110"/>
      <c r="T76" s="109"/>
      <c r="U76" s="110"/>
      <c r="V76" s="109"/>
    </row>
    <row r="77" spans="1:22" ht="14.5">
      <c r="A77" s="77" t="s">
        <v>26</v>
      </c>
      <c r="B77" s="109">
        <v>3804101</v>
      </c>
      <c r="C77" s="110">
        <v>-2860292</v>
      </c>
      <c r="D77" s="109">
        <v>69534.189199999892</v>
      </c>
      <c r="E77" s="110">
        <v>-2450657.5079999999</v>
      </c>
      <c r="F77" s="109">
        <v>-20695730.899999999</v>
      </c>
      <c r="G77" s="110">
        <v>903008.65</v>
      </c>
      <c r="H77" s="109">
        <v>-138865300.38999999</v>
      </c>
      <c r="I77" s="110">
        <v>-30358512.949999999</v>
      </c>
      <c r="J77" s="109">
        <v>8846024</v>
      </c>
      <c r="K77" s="110">
        <v>-39472379</v>
      </c>
      <c r="L77" s="109">
        <v>-36433391.725000001</v>
      </c>
      <c r="M77" s="110">
        <v>-19566073</v>
      </c>
      <c r="N77" s="109">
        <v>-14683918</v>
      </c>
      <c r="O77" s="110">
        <v>-22470530</v>
      </c>
      <c r="P77" s="109">
        <v>-8678026.4400000013</v>
      </c>
      <c r="Q77" s="110">
        <v>-6697293.5999999978</v>
      </c>
      <c r="R77" s="109">
        <v>-29832698.599999994</v>
      </c>
      <c r="S77" s="110">
        <v>-20656965.109000005</v>
      </c>
      <c r="T77" s="109">
        <v>-31215229.458999999</v>
      </c>
      <c r="U77" s="110">
        <v>-28019498.899999995</v>
      </c>
      <c r="V77" s="109">
        <v>-53373916.400000006</v>
      </c>
    </row>
    <row r="78" spans="1:22" ht="14.5">
      <c r="A78" s="77"/>
      <c r="B78" s="77"/>
      <c r="C78" s="108"/>
      <c r="D78" s="77"/>
      <c r="E78" s="108"/>
      <c r="F78" s="77"/>
      <c r="G78" s="108"/>
      <c r="H78" s="77"/>
      <c r="I78" s="108"/>
      <c r="J78" s="77"/>
      <c r="K78" s="108"/>
      <c r="L78" s="77"/>
      <c r="M78" s="108"/>
      <c r="N78" s="77"/>
      <c r="O78" s="108"/>
      <c r="P78" s="77"/>
      <c r="Q78" s="108"/>
      <c r="R78" s="77"/>
      <c r="S78" s="108"/>
      <c r="T78" s="77"/>
      <c r="U78" s="108"/>
      <c r="V78" s="77"/>
    </row>
    <row r="79" spans="1:22" ht="14.5">
      <c r="A79" s="19" t="s">
        <v>27</v>
      </c>
      <c r="B79" s="114">
        <v>-152564</v>
      </c>
      <c r="C79" s="115">
        <v>-4815028</v>
      </c>
      <c r="D79" s="114">
        <v>2469600.4087000052</v>
      </c>
      <c r="E79" s="115">
        <v>7006038.2050000001</v>
      </c>
      <c r="F79" s="114">
        <v>-8268139.5699999854</v>
      </c>
      <c r="G79" s="115">
        <v>30168185.43</v>
      </c>
      <c r="H79" s="114">
        <v>-128589042.46999997</v>
      </c>
      <c r="I79" s="115">
        <v>-14701964.440000009</v>
      </c>
      <c r="J79" s="114">
        <v>25568682</v>
      </c>
      <c r="K79" s="115">
        <v>-14818165</v>
      </c>
      <c r="L79" s="114">
        <f>L75+L77</f>
        <v>-2299846.3660000339</v>
      </c>
      <c r="M79" s="115">
        <f t="shared" ref="M79:O79" si="6">M75+M77</f>
        <v>23256866</v>
      </c>
      <c r="N79" s="114">
        <f t="shared" si="6"/>
        <v>14349923</v>
      </c>
      <c r="O79" s="115">
        <f t="shared" si="6"/>
        <v>-4779488</v>
      </c>
      <c r="P79" s="114">
        <v>32540262.041000005</v>
      </c>
      <c r="Q79" s="115">
        <v>40316133.599999994</v>
      </c>
      <c r="R79" s="114">
        <v>23697510.599999994</v>
      </c>
      <c r="S79" s="115">
        <v>26000986.374999963</v>
      </c>
      <c r="T79" s="114">
        <v>-6785673.426999934</v>
      </c>
      <c r="U79" s="115">
        <v>5735204.1000000052</v>
      </c>
      <c r="V79" s="114">
        <f t="shared" ref="V79" si="7">V75+V77</f>
        <v>-12926215.799999982</v>
      </c>
    </row>
    <row r="80" spans="1:22" ht="14.5">
      <c r="A80" s="77"/>
      <c r="B80" s="109"/>
      <c r="C80" s="110"/>
      <c r="D80" s="109"/>
      <c r="E80" s="110"/>
      <c r="F80" s="109"/>
      <c r="G80" s="110"/>
      <c r="H80" s="109"/>
      <c r="I80" s="110"/>
      <c r="J80" s="109"/>
      <c r="K80" s="110"/>
      <c r="L80" s="109"/>
      <c r="M80" s="110"/>
      <c r="N80" s="109"/>
      <c r="O80" s="110"/>
      <c r="P80" s="109"/>
      <c r="Q80" s="110"/>
      <c r="R80" s="109"/>
      <c r="S80" s="110"/>
      <c r="T80" s="109"/>
      <c r="U80" s="110"/>
      <c r="V80" s="109"/>
    </row>
    <row r="81" spans="1:22" ht="14.5">
      <c r="A81" s="77" t="s">
        <v>28</v>
      </c>
      <c r="B81" s="109">
        <v>3210082</v>
      </c>
      <c r="C81" s="110">
        <v>1213384</v>
      </c>
      <c r="D81" s="109">
        <v>4302888.6109999996</v>
      </c>
      <c r="E81" s="110">
        <v>3945621.1669999999</v>
      </c>
      <c r="F81" s="109">
        <v>8440063.5999999996</v>
      </c>
      <c r="G81" s="110">
        <v>13338710.41</v>
      </c>
      <c r="H81" s="109">
        <v>19154385.260000002</v>
      </c>
      <c r="I81" s="110">
        <v>10820834.42</v>
      </c>
      <c r="J81" s="109">
        <v>-5086212</v>
      </c>
      <c r="K81" s="110">
        <v>7720406</v>
      </c>
      <c r="L81" s="109">
        <v>1558806</v>
      </c>
      <c r="M81" s="110">
        <v>-6701990</v>
      </c>
      <c r="N81" s="109">
        <v>109407</v>
      </c>
      <c r="O81" s="110">
        <v>2857078</v>
      </c>
      <c r="P81" s="109">
        <v>4656654</v>
      </c>
      <c r="Q81" s="110">
        <v>1153055.3999999985</v>
      </c>
      <c r="R81" s="109">
        <v>3228386.5999999996</v>
      </c>
      <c r="S81" s="110">
        <v>3647127.8</v>
      </c>
      <c r="T81" s="109">
        <v>4651390.8999999994</v>
      </c>
      <c r="U81" s="110">
        <v>15078799.200000001</v>
      </c>
      <c r="V81" s="109">
        <v>18048945.399999999</v>
      </c>
    </row>
    <row r="82" spans="1:22" ht="14.5">
      <c r="A82" s="77"/>
      <c r="B82" s="77"/>
      <c r="C82" s="108"/>
      <c r="D82" s="77"/>
      <c r="E82" s="108"/>
      <c r="F82" s="77"/>
      <c r="G82" s="108"/>
      <c r="H82" s="77"/>
      <c r="I82" s="108"/>
      <c r="J82" s="77"/>
      <c r="K82" s="108"/>
      <c r="L82" s="77"/>
      <c r="M82" s="108"/>
      <c r="N82" s="77"/>
      <c r="O82" s="108"/>
      <c r="P82" s="77"/>
      <c r="Q82" s="108"/>
      <c r="R82" s="77"/>
      <c r="S82" s="108"/>
      <c r="T82" s="77"/>
      <c r="U82" s="108"/>
      <c r="V82" s="77"/>
    </row>
    <row r="83" spans="1:22" ht="15" thickBot="1">
      <c r="A83" s="117" t="s">
        <v>29</v>
      </c>
      <c r="B83" s="18">
        <v>3057518</v>
      </c>
      <c r="C83" s="118">
        <v>-3601644</v>
      </c>
      <c r="D83" s="18">
        <v>6772489.0197000047</v>
      </c>
      <c r="E83" s="118">
        <v>10951659.372</v>
      </c>
      <c r="F83" s="18">
        <v>171924.03000001423</v>
      </c>
      <c r="G83" s="118">
        <v>43506895.840000004</v>
      </c>
      <c r="H83" s="18">
        <v>-109434657.20999996</v>
      </c>
      <c r="I83" s="118">
        <v>-3881130.0200000089</v>
      </c>
      <c r="J83" s="18">
        <v>20482470</v>
      </c>
      <c r="K83" s="118">
        <v>-7097759</v>
      </c>
      <c r="L83" s="18">
        <f>L67-L73+L77+L81</f>
        <v>-741040.36600003392</v>
      </c>
      <c r="M83" s="118">
        <f>M67-M73+M77+M81</f>
        <v>16554876</v>
      </c>
      <c r="N83" s="18">
        <v>14459330</v>
      </c>
      <c r="O83" s="118">
        <v>-1922410</v>
      </c>
      <c r="P83" s="18">
        <v>37196916.041000009</v>
      </c>
      <c r="Q83" s="118">
        <v>41469188.999999993</v>
      </c>
      <c r="R83" s="18">
        <v>26925897.199999996</v>
      </c>
      <c r="S83" s="118">
        <v>29648114.174999963</v>
      </c>
      <c r="T83" s="18">
        <v>-2134282.5269999346</v>
      </c>
      <c r="U83" s="118">
        <v>20814003.300000004</v>
      </c>
      <c r="V83" s="18">
        <v>5122729.6000000164</v>
      </c>
    </row>
    <row r="84" spans="1:22" ht="15" thickTop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V84" s="77"/>
    </row>
    <row r="85" spans="1:22" ht="14.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V85" s="77"/>
    </row>
    <row r="86" spans="1:22" ht="14.5">
      <c r="A86" s="104" t="s">
        <v>96</v>
      </c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V86" s="77"/>
    </row>
    <row r="87" spans="1:22" ht="14.5">
      <c r="A87" s="77"/>
      <c r="B87" s="105">
        <v>2002</v>
      </c>
      <c r="C87" s="106">
        <v>2003</v>
      </c>
      <c r="D87" s="105">
        <v>2004</v>
      </c>
      <c r="E87" s="106">
        <v>2005</v>
      </c>
      <c r="F87" s="105">
        <v>2006</v>
      </c>
      <c r="G87" s="106">
        <v>2007</v>
      </c>
      <c r="H87" s="105">
        <v>2008</v>
      </c>
      <c r="I87" s="106">
        <v>2009</v>
      </c>
      <c r="J87" s="105">
        <v>2010</v>
      </c>
      <c r="K87" s="106">
        <v>2011</v>
      </c>
      <c r="L87" s="105">
        <v>2012</v>
      </c>
      <c r="M87" s="106">
        <v>2013</v>
      </c>
      <c r="N87" s="105">
        <v>2014</v>
      </c>
      <c r="O87" s="106">
        <v>2015</v>
      </c>
      <c r="P87" s="105">
        <v>2016</v>
      </c>
      <c r="Q87" s="106">
        <v>2017</v>
      </c>
      <c r="R87" s="105">
        <v>2018</v>
      </c>
      <c r="S87" s="106">
        <v>2019</v>
      </c>
      <c r="T87" s="105">
        <v>2020</v>
      </c>
      <c r="U87" s="106">
        <v>2021</v>
      </c>
      <c r="V87" s="105">
        <v>2022</v>
      </c>
    </row>
    <row r="88" spans="1:22" ht="14.5">
      <c r="A88" s="107" t="s">
        <v>91</v>
      </c>
      <c r="B88" s="109"/>
      <c r="C88" s="110"/>
      <c r="D88" s="109"/>
      <c r="E88" s="110"/>
      <c r="F88" s="109"/>
      <c r="G88" s="110"/>
      <c r="H88" s="109"/>
      <c r="I88" s="110"/>
      <c r="J88" s="109"/>
      <c r="K88" s="110"/>
      <c r="L88" s="109"/>
      <c r="M88" s="110"/>
      <c r="N88" s="109"/>
      <c r="O88" s="110"/>
      <c r="P88" s="109"/>
      <c r="Q88" s="110"/>
      <c r="R88" s="109"/>
      <c r="S88" s="110"/>
      <c r="T88" s="77"/>
      <c r="U88" s="110"/>
      <c r="V88" s="77"/>
    </row>
    <row r="89" spans="1:22" ht="14.5">
      <c r="A89" s="77" t="s">
        <v>31</v>
      </c>
      <c r="B89" s="109">
        <v>262656674</v>
      </c>
      <c r="C89" s="110">
        <v>272857417</v>
      </c>
      <c r="D89" s="109">
        <v>287178801.76719999</v>
      </c>
      <c r="E89" s="110">
        <v>310292392.31800002</v>
      </c>
      <c r="F89" s="109">
        <v>366233166.76999998</v>
      </c>
      <c r="G89" s="110">
        <v>420071424.51999998</v>
      </c>
      <c r="H89" s="109">
        <v>529753195.41000003</v>
      </c>
      <c r="I89" s="110">
        <v>617438910.21000004</v>
      </c>
      <c r="J89" s="109">
        <v>696445238</v>
      </c>
      <c r="K89" s="110">
        <v>715686311</v>
      </c>
      <c r="L89" s="109">
        <v>717272187.20200002</v>
      </c>
      <c r="M89" s="110">
        <v>753600813</v>
      </c>
      <c r="N89" s="109">
        <v>791581228</v>
      </c>
      <c r="O89" s="110">
        <v>817970535</v>
      </c>
      <c r="P89" s="109">
        <v>827632020.83099997</v>
      </c>
      <c r="Q89" s="110">
        <v>886195679.80000007</v>
      </c>
      <c r="R89" s="109">
        <v>976572253.79999995</v>
      </c>
      <c r="S89" s="110">
        <v>1051932242.8049998</v>
      </c>
      <c r="T89" s="109">
        <v>1107742426.5979998</v>
      </c>
      <c r="U89" s="110">
        <v>1198797138.8</v>
      </c>
      <c r="V89" s="109">
        <v>1347319860.7</v>
      </c>
    </row>
    <row r="90" spans="1:22" ht="14.5">
      <c r="A90" s="111" t="s">
        <v>32</v>
      </c>
      <c r="B90" s="112">
        <v>41460175</v>
      </c>
      <c r="C90" s="113">
        <v>42521947</v>
      </c>
      <c r="D90" s="112">
        <v>47416122.7993</v>
      </c>
      <c r="E90" s="113">
        <v>52195361.056999996</v>
      </c>
      <c r="F90" s="112">
        <v>60325082.259999998</v>
      </c>
      <c r="G90" s="113">
        <v>59933806.969999999</v>
      </c>
      <c r="H90" s="112">
        <v>64993492.670000002</v>
      </c>
      <c r="I90" s="113">
        <v>74903396.739999995</v>
      </c>
      <c r="J90" s="112">
        <v>66743573</v>
      </c>
      <c r="K90" s="113">
        <v>64308664</v>
      </c>
      <c r="L90" s="112">
        <v>61430257.089000002</v>
      </c>
      <c r="M90" s="113">
        <v>44053318</v>
      </c>
      <c r="N90" s="112">
        <v>43378616</v>
      </c>
      <c r="O90" s="113">
        <v>39108123</v>
      </c>
      <c r="P90" s="112">
        <v>41746642.629999995</v>
      </c>
      <c r="Q90" s="113">
        <v>53189621.799999997</v>
      </c>
      <c r="R90" s="112">
        <v>70878513</v>
      </c>
      <c r="S90" s="113">
        <v>72779043.789000005</v>
      </c>
      <c r="T90" s="112">
        <v>74083786.230000004</v>
      </c>
      <c r="U90" s="113">
        <v>64565095.299999997</v>
      </c>
      <c r="V90" s="112">
        <v>69510388.900000006</v>
      </c>
    </row>
    <row r="91" spans="1:22" ht="14.5">
      <c r="A91" s="77" t="s">
        <v>33</v>
      </c>
      <c r="B91" s="109">
        <v>304116849</v>
      </c>
      <c r="C91" s="110">
        <v>315379364</v>
      </c>
      <c r="D91" s="109">
        <v>334594924.56650001</v>
      </c>
      <c r="E91" s="110">
        <v>362487753.375</v>
      </c>
      <c r="F91" s="109">
        <v>426558249.02999997</v>
      </c>
      <c r="G91" s="110">
        <v>480005231.49000001</v>
      </c>
      <c r="H91" s="109">
        <v>594746688.08000004</v>
      </c>
      <c r="I91" s="110">
        <v>692342306.95000005</v>
      </c>
      <c r="J91" s="109">
        <v>763188810</v>
      </c>
      <c r="K91" s="110">
        <v>779994975</v>
      </c>
      <c r="L91" s="109">
        <f>L89+L90</f>
        <v>778702444.29100001</v>
      </c>
      <c r="M91" s="110">
        <f t="shared" ref="M91:O91" si="8">M89+M90</f>
        <v>797654131</v>
      </c>
      <c r="N91" s="109">
        <f t="shared" si="8"/>
        <v>834959844</v>
      </c>
      <c r="O91" s="110">
        <f t="shared" si="8"/>
        <v>857078658</v>
      </c>
      <c r="P91" s="109">
        <v>869378663.46099997</v>
      </c>
      <c r="Q91" s="110">
        <v>939385301.60000002</v>
      </c>
      <c r="R91" s="109">
        <v>1047450766.8</v>
      </c>
      <c r="S91" s="110">
        <v>1124711286.5939999</v>
      </c>
      <c r="T91" s="109">
        <v>1181826212.8279998</v>
      </c>
      <c r="U91" s="110">
        <v>1263362234.0999999</v>
      </c>
      <c r="V91" s="109">
        <f t="shared" ref="V91" si="9">V89+V90</f>
        <v>1416830249.6000001</v>
      </c>
    </row>
    <row r="92" spans="1:22" ht="14.5">
      <c r="A92" s="77" t="s">
        <v>34</v>
      </c>
      <c r="B92" s="109">
        <v>26638294</v>
      </c>
      <c r="C92" s="110">
        <v>28942883</v>
      </c>
      <c r="D92" s="109">
        <v>33556385.197400004</v>
      </c>
      <c r="E92" s="110">
        <v>36835147.729000002</v>
      </c>
      <c r="F92" s="109">
        <v>45531272.840000004</v>
      </c>
      <c r="G92" s="110">
        <v>88548377.019999996</v>
      </c>
      <c r="H92" s="109">
        <v>85240657.099999994</v>
      </c>
      <c r="I92" s="110">
        <v>77131924.670000002</v>
      </c>
      <c r="J92" s="109">
        <v>76022799</v>
      </c>
      <c r="K92" s="110">
        <v>70315144</v>
      </c>
      <c r="L92" s="109">
        <v>82789481.157000005</v>
      </c>
      <c r="M92" s="110">
        <v>73589839</v>
      </c>
      <c r="N92" s="109">
        <v>72732258</v>
      </c>
      <c r="O92" s="110">
        <v>86430080</v>
      </c>
      <c r="P92" s="109">
        <v>99731693.585999995</v>
      </c>
      <c r="Q92" s="110">
        <v>105511573.59999999</v>
      </c>
      <c r="R92" s="109">
        <v>113831245.3</v>
      </c>
      <c r="S92" s="110">
        <v>115109575.977</v>
      </c>
      <c r="T92" s="109">
        <v>137520111.47499996</v>
      </c>
      <c r="U92" s="110">
        <v>149363254.49999997</v>
      </c>
      <c r="V92" s="109">
        <v>150978021.70000002</v>
      </c>
    </row>
    <row r="93" spans="1:22" ht="14.5">
      <c r="A93" s="104" t="s">
        <v>35</v>
      </c>
      <c r="B93" s="114">
        <v>330755143</v>
      </c>
      <c r="C93" s="115">
        <v>344322247</v>
      </c>
      <c r="D93" s="114">
        <v>368151309.76389998</v>
      </c>
      <c r="E93" s="115">
        <v>399322901.10399997</v>
      </c>
      <c r="F93" s="114">
        <v>472089521.87</v>
      </c>
      <c r="G93" s="115">
        <v>568553608.50999999</v>
      </c>
      <c r="H93" s="114">
        <v>679987345.17999995</v>
      </c>
      <c r="I93" s="115">
        <v>769474231.62</v>
      </c>
      <c r="J93" s="114">
        <v>839211609</v>
      </c>
      <c r="K93" s="115">
        <v>850310119</v>
      </c>
      <c r="L93" s="114">
        <v>861491925.44799995</v>
      </c>
      <c r="M93" s="115">
        <v>871243970</v>
      </c>
      <c r="N93" s="114">
        <v>907692102</v>
      </c>
      <c r="O93" s="115">
        <v>943508739</v>
      </c>
      <c r="P93" s="114">
        <v>969110357.04699993</v>
      </c>
      <c r="Q93" s="115">
        <v>1044896875.2000002</v>
      </c>
      <c r="R93" s="114">
        <v>1161282012.0999999</v>
      </c>
      <c r="S93" s="115">
        <v>1239820862.5709999</v>
      </c>
      <c r="T93" s="114">
        <v>1319346324.3030005</v>
      </c>
      <c r="U93" s="115">
        <v>1412725488.5999997</v>
      </c>
      <c r="V93" s="114">
        <v>1567808271.3000002</v>
      </c>
    </row>
    <row r="94" spans="1:22" ht="14.5">
      <c r="A94" s="77"/>
      <c r="B94" s="114"/>
      <c r="C94" s="115"/>
      <c r="D94" s="114"/>
      <c r="E94" s="115"/>
      <c r="F94" s="114"/>
      <c r="G94" s="115"/>
      <c r="H94" s="114"/>
      <c r="I94" s="115"/>
      <c r="J94" s="114"/>
      <c r="K94" s="115"/>
      <c r="L94" s="114"/>
      <c r="M94" s="115"/>
      <c r="N94" s="114"/>
      <c r="O94" s="115"/>
      <c r="P94" s="114"/>
      <c r="Q94" s="115"/>
      <c r="R94" s="114"/>
      <c r="S94" s="115"/>
      <c r="T94" s="114"/>
      <c r="U94" s="115"/>
      <c r="V94" s="114"/>
    </row>
    <row r="95" spans="1:22" ht="14.5">
      <c r="A95" s="77" t="s">
        <v>36</v>
      </c>
      <c r="B95" s="109">
        <v>150562652</v>
      </c>
      <c r="C95" s="110">
        <v>145719228</v>
      </c>
      <c r="D95" s="109">
        <v>154342856.19069999</v>
      </c>
      <c r="E95" s="110">
        <v>170121109.83199999</v>
      </c>
      <c r="F95" s="109">
        <v>192469269.66999999</v>
      </c>
      <c r="G95" s="110">
        <v>267774081.61000001</v>
      </c>
      <c r="H95" s="109">
        <v>192796391.40000001</v>
      </c>
      <c r="I95" s="110">
        <v>207839458.69</v>
      </c>
      <c r="J95" s="109">
        <v>253300519</v>
      </c>
      <c r="K95" s="110">
        <v>260773066</v>
      </c>
      <c r="L95" s="109">
        <v>268252954.60600001</v>
      </c>
      <c r="M95" s="110">
        <v>321286620</v>
      </c>
      <c r="N95" s="109">
        <v>354087776</v>
      </c>
      <c r="O95" s="110">
        <v>364874261</v>
      </c>
      <c r="P95" s="109">
        <v>399685652.76899999</v>
      </c>
      <c r="Q95" s="110">
        <v>463315826.70000005</v>
      </c>
      <c r="R95" s="109">
        <v>527226112.80000007</v>
      </c>
      <c r="S95" s="110">
        <v>578974240.39199996</v>
      </c>
      <c r="T95" s="109">
        <v>585725146.1960001</v>
      </c>
      <c r="U95" s="110">
        <v>635674478.19999993</v>
      </c>
      <c r="V95" s="109">
        <v>701204477.99999988</v>
      </c>
    </row>
    <row r="96" spans="1:22" ht="14.5">
      <c r="A96" s="77" t="s">
        <v>37</v>
      </c>
      <c r="B96" s="109">
        <v>38143991</v>
      </c>
      <c r="C96" s="110">
        <v>45510240</v>
      </c>
      <c r="D96" s="109">
        <v>50716614.046099998</v>
      </c>
      <c r="E96" s="110">
        <v>55275447.979999997</v>
      </c>
      <c r="F96" s="109">
        <v>64504712.530000001</v>
      </c>
      <c r="G96" s="110">
        <v>44456680.869999997</v>
      </c>
      <c r="H96" s="109">
        <v>42068190.689999998</v>
      </c>
      <c r="I96" s="110">
        <v>41867018.729999997</v>
      </c>
      <c r="J96" s="109">
        <v>46812655</v>
      </c>
      <c r="K96" s="110">
        <v>48384591</v>
      </c>
      <c r="L96" s="109">
        <v>55577683</v>
      </c>
      <c r="M96" s="110">
        <v>54613310</v>
      </c>
      <c r="N96" s="109">
        <v>65495293</v>
      </c>
      <c r="O96" s="110">
        <v>85537999</v>
      </c>
      <c r="P96" s="109">
        <v>96229372.266000003</v>
      </c>
      <c r="Q96" s="110">
        <v>108892585.2</v>
      </c>
      <c r="R96" s="109">
        <v>117494364.90000001</v>
      </c>
      <c r="S96" s="110">
        <v>121175880.529</v>
      </c>
      <c r="T96" s="109">
        <v>128771603.60000001</v>
      </c>
      <c r="U96" s="110">
        <v>139480669.40000001</v>
      </c>
      <c r="V96" s="109">
        <v>154177279.19999999</v>
      </c>
    </row>
    <row r="97" spans="1:22" ht="14.5">
      <c r="A97" s="77" t="s">
        <v>38</v>
      </c>
      <c r="B97" s="109">
        <v>115403840</v>
      </c>
      <c r="C97" s="110">
        <v>125619646</v>
      </c>
      <c r="D97" s="109">
        <v>129559992.87719999</v>
      </c>
      <c r="E97" s="110">
        <v>139375467.766</v>
      </c>
      <c r="F97" s="109">
        <v>169225559.74000001</v>
      </c>
      <c r="G97" s="110">
        <v>201036675.86000001</v>
      </c>
      <c r="H97" s="109">
        <v>376934035.56999999</v>
      </c>
      <c r="I97" s="110">
        <v>442814403.08999997</v>
      </c>
      <c r="J97" s="109">
        <v>463198022</v>
      </c>
      <c r="K97" s="110">
        <v>471501184</v>
      </c>
      <c r="L97" s="109">
        <v>449393134</v>
      </c>
      <c r="M97" s="110">
        <v>416278010</v>
      </c>
      <c r="N97" s="109">
        <v>404329533</v>
      </c>
      <c r="O97" s="110">
        <v>404398888</v>
      </c>
      <c r="P97" s="109">
        <v>385673776.74599999</v>
      </c>
      <c r="Q97" s="110">
        <v>372529014</v>
      </c>
      <c r="R97" s="109">
        <v>417729473</v>
      </c>
      <c r="S97" s="110">
        <v>436731266.88739997</v>
      </c>
      <c r="T97" s="109">
        <v>490615909.72300005</v>
      </c>
      <c r="U97" s="110">
        <v>516634749.39999992</v>
      </c>
      <c r="V97" s="109">
        <v>563723698.69999993</v>
      </c>
    </row>
    <row r="98" spans="1:22" ht="14.5">
      <c r="A98" s="111" t="s">
        <v>39</v>
      </c>
      <c r="B98" s="112">
        <v>26644660</v>
      </c>
      <c r="C98" s="113">
        <v>27473131</v>
      </c>
      <c r="D98" s="112">
        <v>33531853.111099996</v>
      </c>
      <c r="E98" s="113">
        <v>34550883.737000003</v>
      </c>
      <c r="F98" s="112">
        <v>45889978.619999997</v>
      </c>
      <c r="G98" s="113">
        <v>55286167.729999997</v>
      </c>
      <c r="H98" s="112">
        <v>68188727.420000002</v>
      </c>
      <c r="I98" s="113">
        <v>76953351.019999996</v>
      </c>
      <c r="J98" s="112">
        <v>75900413</v>
      </c>
      <c r="K98" s="113">
        <v>69651278</v>
      </c>
      <c r="L98" s="112">
        <v>88268155.841999993</v>
      </c>
      <c r="M98" s="113">
        <v>79066030</v>
      </c>
      <c r="N98" s="112">
        <v>83779500</v>
      </c>
      <c r="O98" s="113">
        <v>88697591</v>
      </c>
      <c r="P98" s="112">
        <v>87521555.266000003</v>
      </c>
      <c r="Q98" s="113">
        <v>100159449.09999999</v>
      </c>
      <c r="R98" s="112">
        <v>98832061.699999988</v>
      </c>
      <c r="S98" s="113">
        <v>102939474.43260002</v>
      </c>
      <c r="T98" s="112">
        <v>114233664.883</v>
      </c>
      <c r="U98" s="113">
        <v>120935591.59999999</v>
      </c>
      <c r="V98" s="112">
        <v>148702815.19999999</v>
      </c>
    </row>
    <row r="99" spans="1:22" ht="14.5">
      <c r="A99" s="104" t="s">
        <v>40</v>
      </c>
      <c r="B99" s="114">
        <v>142048500</v>
      </c>
      <c r="C99" s="115">
        <v>153092777</v>
      </c>
      <c r="D99" s="114">
        <v>163091845.9883</v>
      </c>
      <c r="E99" s="115">
        <v>173926351.50300002</v>
      </c>
      <c r="F99" s="114">
        <v>215115538.36000001</v>
      </c>
      <c r="G99" s="115">
        <v>256322843.59</v>
      </c>
      <c r="H99" s="114">
        <v>445122762.99000001</v>
      </c>
      <c r="I99" s="115">
        <v>519767754.10999995</v>
      </c>
      <c r="J99" s="114">
        <v>539098435</v>
      </c>
      <c r="K99" s="115">
        <v>541152462</v>
      </c>
      <c r="L99" s="114">
        <f>L97+L98</f>
        <v>537661289.84200001</v>
      </c>
      <c r="M99" s="115">
        <f t="shared" ref="M99:O99" si="10">M97+M98</f>
        <v>495344040</v>
      </c>
      <c r="N99" s="114">
        <f t="shared" si="10"/>
        <v>488109033</v>
      </c>
      <c r="O99" s="115">
        <f t="shared" si="10"/>
        <v>493096479</v>
      </c>
      <c r="P99" s="114">
        <v>473195332.01199996</v>
      </c>
      <c r="Q99" s="115">
        <v>472688463.10000002</v>
      </c>
      <c r="R99" s="114">
        <v>516561534.69999999</v>
      </c>
      <c r="S99" s="115">
        <v>539670741.31999993</v>
      </c>
      <c r="T99" s="114">
        <v>604849574.60600007</v>
      </c>
      <c r="U99" s="115">
        <v>637570340.99999988</v>
      </c>
      <c r="V99" s="114">
        <f t="shared" ref="V99" si="11">V97+V98</f>
        <v>712426513.89999986</v>
      </c>
    </row>
    <row r="100" spans="1:22" ht="14.5">
      <c r="A100" s="104" t="s">
        <v>41</v>
      </c>
      <c r="B100" s="114">
        <v>180192491</v>
      </c>
      <c r="C100" s="115">
        <v>198603017</v>
      </c>
      <c r="D100" s="114">
        <v>213808460.03439999</v>
      </c>
      <c r="E100" s="115">
        <v>229201799.48300001</v>
      </c>
      <c r="F100" s="114">
        <v>279620250.88999999</v>
      </c>
      <c r="G100" s="115">
        <v>300779524.45999998</v>
      </c>
      <c r="H100" s="114">
        <v>487190953.68000001</v>
      </c>
      <c r="I100" s="115">
        <v>561634772.83999991</v>
      </c>
      <c r="J100" s="114">
        <v>585911090</v>
      </c>
      <c r="K100" s="115">
        <v>589537053</v>
      </c>
      <c r="L100" s="114">
        <f>L99+L96</f>
        <v>593238972.84200001</v>
      </c>
      <c r="M100" s="115">
        <f t="shared" ref="M100:O100" si="12">M99+M96</f>
        <v>549957350</v>
      </c>
      <c r="N100" s="114">
        <f t="shared" si="12"/>
        <v>553604326</v>
      </c>
      <c r="O100" s="115">
        <f t="shared" si="12"/>
        <v>578634478</v>
      </c>
      <c r="P100" s="114">
        <v>569424704.278</v>
      </c>
      <c r="Q100" s="115">
        <v>581581048.30000007</v>
      </c>
      <c r="R100" s="114">
        <v>634055899.60000002</v>
      </c>
      <c r="S100" s="115">
        <v>660846621.84899998</v>
      </c>
      <c r="T100" s="114">
        <v>733621178.20600009</v>
      </c>
      <c r="U100" s="115">
        <v>777051010.39999986</v>
      </c>
      <c r="V100" s="114">
        <f t="shared" ref="V100" si="13">V99+V96</f>
        <v>866603793.0999999</v>
      </c>
    </row>
    <row r="101" spans="1:22" ht="14.5">
      <c r="A101" s="104" t="s">
        <v>42</v>
      </c>
      <c r="B101" s="114">
        <v>330755143</v>
      </c>
      <c r="C101" s="115">
        <v>344322245</v>
      </c>
      <c r="D101" s="114">
        <v>368151316.22509998</v>
      </c>
      <c r="E101" s="115">
        <v>399322909.315</v>
      </c>
      <c r="F101" s="114">
        <v>472089520.56</v>
      </c>
      <c r="G101" s="115">
        <v>568553606.07000005</v>
      </c>
      <c r="H101" s="114">
        <v>679987345.08000004</v>
      </c>
      <c r="I101" s="115">
        <v>769474231.52999997</v>
      </c>
      <c r="J101" s="114">
        <v>839211609</v>
      </c>
      <c r="K101" s="115">
        <v>850310119</v>
      </c>
      <c r="L101" s="114">
        <v>861491927.44799995</v>
      </c>
      <c r="M101" s="115">
        <v>871243970</v>
      </c>
      <c r="N101" s="114">
        <v>907692102</v>
      </c>
      <c r="O101" s="115">
        <v>943508739</v>
      </c>
      <c r="P101" s="114">
        <v>969110357.04699993</v>
      </c>
      <c r="Q101" s="115">
        <v>1044896875.0000001</v>
      </c>
      <c r="R101" s="114">
        <v>1161282012.4000001</v>
      </c>
      <c r="S101" s="115">
        <v>1239820862.2409999</v>
      </c>
      <c r="T101" s="114">
        <v>1319346324.4019997</v>
      </c>
      <c r="U101" s="115">
        <v>1412725488.5999999</v>
      </c>
      <c r="V101" s="114">
        <v>1567808271.1000001</v>
      </c>
    </row>
    <row r="102" spans="1:22" ht="14.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V102" s="77"/>
    </row>
    <row r="103" spans="1:22" ht="14.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V103" s="77"/>
    </row>
    <row r="104" spans="1:22" ht="14.5">
      <c r="A104" s="104" t="s">
        <v>97</v>
      </c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V104" s="77"/>
    </row>
    <row r="105" spans="1:22" ht="14.5">
      <c r="A105" s="77"/>
      <c r="B105" s="105">
        <v>2002</v>
      </c>
      <c r="C105" s="106">
        <v>2003</v>
      </c>
      <c r="D105" s="105">
        <v>2004</v>
      </c>
      <c r="E105" s="106">
        <v>2005</v>
      </c>
      <c r="F105" s="105">
        <v>2006</v>
      </c>
      <c r="G105" s="106">
        <v>2007</v>
      </c>
      <c r="H105" s="105">
        <v>2008</v>
      </c>
      <c r="I105" s="106">
        <v>2009</v>
      </c>
      <c r="J105" s="105">
        <v>2010</v>
      </c>
      <c r="K105" s="106">
        <v>2011</v>
      </c>
      <c r="L105" s="105">
        <v>2012</v>
      </c>
      <c r="M105" s="106">
        <v>2013</v>
      </c>
      <c r="N105" s="105">
        <v>2014</v>
      </c>
      <c r="O105" s="106">
        <v>2015</v>
      </c>
      <c r="P105" s="105">
        <v>2016</v>
      </c>
      <c r="Q105" s="106">
        <v>2017</v>
      </c>
      <c r="R105" s="105">
        <v>2018</v>
      </c>
      <c r="S105" s="106">
        <v>2019</v>
      </c>
      <c r="T105" s="105">
        <v>2020</v>
      </c>
      <c r="U105" s="106">
        <v>2021</v>
      </c>
      <c r="V105" s="105">
        <v>2022</v>
      </c>
    </row>
    <row r="106" spans="1:22" ht="14.5">
      <c r="A106" s="107" t="s">
        <v>91</v>
      </c>
      <c r="B106" s="109"/>
      <c r="C106" s="110"/>
      <c r="D106" s="109"/>
      <c r="E106" s="110"/>
      <c r="F106" s="109"/>
      <c r="G106" s="110"/>
      <c r="H106" s="109"/>
      <c r="I106" s="110"/>
      <c r="J106" s="109"/>
      <c r="K106" s="110"/>
      <c r="L106" s="109"/>
      <c r="M106" s="110"/>
      <c r="N106" s="109"/>
      <c r="O106" s="110"/>
      <c r="P106" s="109"/>
      <c r="Q106" s="110"/>
      <c r="R106" s="109"/>
      <c r="S106" s="110"/>
      <c r="T106" s="77"/>
      <c r="U106" s="110"/>
      <c r="V106" s="77"/>
    </row>
    <row r="107" spans="1:22" ht="14.5">
      <c r="A107" s="77" t="s">
        <v>44</v>
      </c>
      <c r="B107" s="109">
        <v>3056797</v>
      </c>
      <c r="C107" s="110">
        <v>-3601644</v>
      </c>
      <c r="D107" s="109">
        <v>6778063.3909000009</v>
      </c>
      <c r="E107" s="110">
        <v>10952135.649</v>
      </c>
      <c r="F107" s="109">
        <v>172128.63</v>
      </c>
      <c r="G107" s="110">
        <v>43486794.729999997</v>
      </c>
      <c r="H107" s="109">
        <v>-109461404.76000001</v>
      </c>
      <c r="I107" s="110">
        <v>-3916579.34</v>
      </c>
      <c r="J107" s="109">
        <v>20492066</v>
      </c>
      <c r="K107" s="110">
        <v>-7097761</v>
      </c>
      <c r="L107" s="109">
        <v>-741046.36599999992</v>
      </c>
      <c r="M107" s="110">
        <v>16554876</v>
      </c>
      <c r="N107" s="109">
        <v>14459330</v>
      </c>
      <c r="O107" s="110">
        <v>-1922410</v>
      </c>
      <c r="P107" s="109">
        <v>37196916.041000001</v>
      </c>
      <c r="Q107" s="110">
        <v>41469189.000000007</v>
      </c>
      <c r="R107" s="109">
        <v>26925896.799999997</v>
      </c>
      <c r="S107" s="110">
        <v>29648114.044999998</v>
      </c>
      <c r="T107" s="109">
        <v>-2134282.3269999996</v>
      </c>
      <c r="U107" s="110">
        <v>20814006</v>
      </c>
      <c r="V107" s="109">
        <v>5122730.2000000011</v>
      </c>
    </row>
    <row r="108" spans="1:22" ht="14.5">
      <c r="A108" s="111" t="s">
        <v>45</v>
      </c>
      <c r="B108" s="112">
        <v>8163112</v>
      </c>
      <c r="C108" s="113">
        <v>14146050</v>
      </c>
      <c r="D108" s="112">
        <v>9383931.2583000008</v>
      </c>
      <c r="E108" s="113">
        <v>9929525.9360000007</v>
      </c>
      <c r="F108" s="112">
        <v>24919529.149999999</v>
      </c>
      <c r="G108" s="113">
        <v>-8044828.0499999998</v>
      </c>
      <c r="H108" s="112">
        <v>137069896.86000001</v>
      </c>
      <c r="I108" s="113">
        <v>30586162.120000001</v>
      </c>
      <c r="J108" s="112">
        <v>10690538</v>
      </c>
      <c r="K108" s="113">
        <v>51402051</v>
      </c>
      <c r="L108" s="112">
        <v>50628034.827000007</v>
      </c>
      <c r="M108" s="113">
        <v>36797926</v>
      </c>
      <c r="N108" s="112">
        <v>32516305</v>
      </c>
      <c r="O108" s="113">
        <v>54060343</v>
      </c>
      <c r="P108" s="112">
        <v>29955198.866999999</v>
      </c>
      <c r="Q108" s="113">
        <v>25896257.799999997</v>
      </c>
      <c r="R108" s="112">
        <v>50144181.399999999</v>
      </c>
      <c r="S108" s="113">
        <v>40492507.442000002</v>
      </c>
      <c r="T108" s="112">
        <v>53183159.686999999</v>
      </c>
      <c r="U108" s="113">
        <v>34351156</v>
      </c>
      <c r="V108" s="112">
        <v>56114759.100000009</v>
      </c>
    </row>
    <row r="109" spans="1:22" ht="14.5">
      <c r="A109" s="104" t="s">
        <v>46</v>
      </c>
      <c r="B109" s="114">
        <v>11219909</v>
      </c>
      <c r="C109" s="115">
        <v>10544406</v>
      </c>
      <c r="D109" s="114">
        <v>16161994.649200002</v>
      </c>
      <c r="E109" s="115">
        <v>20881661.585000001</v>
      </c>
      <c r="F109" s="114">
        <v>25091657.780000001</v>
      </c>
      <c r="G109" s="115">
        <v>35441966.68</v>
      </c>
      <c r="H109" s="114">
        <v>27608492.100000001</v>
      </c>
      <c r="I109" s="115">
        <v>26669582.780000001</v>
      </c>
      <c r="J109" s="114">
        <v>31182604</v>
      </c>
      <c r="K109" s="115">
        <v>44304291</v>
      </c>
      <c r="L109" s="114">
        <v>51369081.193000004</v>
      </c>
      <c r="M109" s="115">
        <v>53352802</v>
      </c>
      <c r="N109" s="114">
        <v>46975635</v>
      </c>
      <c r="O109" s="115">
        <v>52137933</v>
      </c>
      <c r="P109" s="114">
        <v>67152114.908000007</v>
      </c>
      <c r="Q109" s="115">
        <v>67365446.799999997</v>
      </c>
      <c r="R109" s="114">
        <v>77070078.199999988</v>
      </c>
      <c r="S109" s="115">
        <v>70140621.486999989</v>
      </c>
      <c r="T109" s="114">
        <v>51048877.359999999</v>
      </c>
      <c r="U109" s="115">
        <v>55165162</v>
      </c>
      <c r="V109" s="114">
        <v>61237489.299999997</v>
      </c>
    </row>
    <row r="110" spans="1:22" ht="14.5">
      <c r="A110" s="111" t="s">
        <v>47</v>
      </c>
      <c r="B110" s="112">
        <v>-1064030</v>
      </c>
      <c r="C110" s="113">
        <v>373965</v>
      </c>
      <c r="D110" s="112">
        <v>-259745.73560000007</v>
      </c>
      <c r="E110" s="113">
        <v>-591663.478</v>
      </c>
      <c r="F110" s="112">
        <v>-2595162.23</v>
      </c>
      <c r="G110" s="113">
        <v>-3988523.63</v>
      </c>
      <c r="H110" s="112">
        <v>2421187.1800000002</v>
      </c>
      <c r="I110" s="113">
        <v>-4676736.17</v>
      </c>
      <c r="J110" s="112">
        <v>1350224</v>
      </c>
      <c r="K110" s="113">
        <v>-1512503</v>
      </c>
      <c r="L110" s="112">
        <v>-408725.8339999998</v>
      </c>
      <c r="M110" s="113">
        <v>2059939</v>
      </c>
      <c r="N110" s="112">
        <v>3525623</v>
      </c>
      <c r="O110" s="113">
        <v>-3733951</v>
      </c>
      <c r="P110" s="112">
        <v>-8160080.0399999991</v>
      </c>
      <c r="Q110" s="113">
        <v>-3758535</v>
      </c>
      <c r="R110" s="112">
        <v>-8853607.4000000004</v>
      </c>
      <c r="S110" s="113">
        <v>1137172.2349999996</v>
      </c>
      <c r="T110" s="112">
        <v>-1527878.4240000008</v>
      </c>
      <c r="U110" s="113">
        <v>-3977808.6999999993</v>
      </c>
      <c r="V110" s="112">
        <v>-353361.99999999977</v>
      </c>
    </row>
    <row r="111" spans="1:22" ht="14.5">
      <c r="A111" s="104" t="s">
        <v>48</v>
      </c>
      <c r="B111" s="114">
        <v>10155879</v>
      </c>
      <c r="C111" s="115">
        <v>10918371</v>
      </c>
      <c r="D111" s="114">
        <v>15902248.913599998</v>
      </c>
      <c r="E111" s="115">
        <v>20289998.107000001</v>
      </c>
      <c r="F111" s="114">
        <v>22496495.550000001</v>
      </c>
      <c r="G111" s="115">
        <v>31453443.050000001</v>
      </c>
      <c r="H111" s="114">
        <v>30029679.280000001</v>
      </c>
      <c r="I111" s="115">
        <v>21992846.609999999</v>
      </c>
      <c r="J111" s="114">
        <v>32532828</v>
      </c>
      <c r="K111" s="115">
        <v>42791788</v>
      </c>
      <c r="L111" s="114">
        <v>50960355.359000005</v>
      </c>
      <c r="M111" s="115">
        <v>55412741</v>
      </c>
      <c r="N111" s="114">
        <v>50501258</v>
      </c>
      <c r="O111" s="115">
        <v>48403982</v>
      </c>
      <c r="P111" s="114">
        <v>58992034.868000001</v>
      </c>
      <c r="Q111" s="115">
        <v>63606911.799999997</v>
      </c>
      <c r="R111" s="114">
        <v>68216470.799999982</v>
      </c>
      <c r="S111" s="115">
        <v>71277793.721999988</v>
      </c>
      <c r="T111" s="114">
        <v>49520998.935999997</v>
      </c>
      <c r="U111" s="115">
        <v>51187353.299999997</v>
      </c>
      <c r="V111" s="114">
        <v>60884127.299999997</v>
      </c>
    </row>
    <row r="112" spans="1:22" ht="14.5">
      <c r="A112" s="77" t="s">
        <v>49</v>
      </c>
      <c r="B112" s="109">
        <v>-27582831</v>
      </c>
      <c r="C112" s="110">
        <v>-18578266</v>
      </c>
      <c r="D112" s="109">
        <v>-21750730.690099999</v>
      </c>
      <c r="E112" s="110">
        <v>-26258808.782000002</v>
      </c>
      <c r="F112" s="109">
        <v>-37986932.189999998</v>
      </c>
      <c r="G112" s="110">
        <v>-10824061.67</v>
      </c>
      <c r="H112" s="109">
        <v>-85160176.209999993</v>
      </c>
      <c r="I112" s="110">
        <v>-45753087.350000001</v>
      </c>
      <c r="J112" s="109">
        <v>-34643384</v>
      </c>
      <c r="K112" s="110">
        <v>-25185741</v>
      </c>
      <c r="L112" s="109">
        <v>-20218587.397999998</v>
      </c>
      <c r="M112" s="110">
        <v>-19319799</v>
      </c>
      <c r="N112" s="109">
        <v>-32480794</v>
      </c>
      <c r="O112" s="110">
        <v>-28546078</v>
      </c>
      <c r="P112" s="109">
        <v>-33805684.523000002</v>
      </c>
      <c r="Q112" s="110">
        <v>-60078889.299999997</v>
      </c>
      <c r="R112" s="109">
        <v>-71711100.299999997</v>
      </c>
      <c r="S112" s="110">
        <v>-81322220.016000018</v>
      </c>
      <c r="T112" s="109">
        <v>-76084153.650999993</v>
      </c>
      <c r="U112" s="110">
        <v>-59375513.599999994</v>
      </c>
      <c r="V112" s="109">
        <v>-69429170.999999985</v>
      </c>
    </row>
    <row r="113" spans="1:22" ht="14.5">
      <c r="A113" s="111" t="s">
        <v>50</v>
      </c>
      <c r="B113" s="112">
        <v>17199528</v>
      </c>
      <c r="C113" s="113">
        <v>9744359</v>
      </c>
      <c r="D113" s="112">
        <v>7443124.6668000007</v>
      </c>
      <c r="E113" s="113">
        <v>8266931.21</v>
      </c>
      <c r="F113" s="112">
        <v>17752351.27</v>
      </c>
      <c r="G113" s="113">
        <v>13710261.01</v>
      </c>
      <c r="H113" s="112">
        <v>45699080.079999998</v>
      </c>
      <c r="I113" s="113">
        <v>23824642.170000002</v>
      </c>
      <c r="J113" s="112">
        <v>2461411</v>
      </c>
      <c r="K113" s="113">
        <v>-24344448</v>
      </c>
      <c r="L113" s="112">
        <v>-24688691</v>
      </c>
      <c r="M113" s="113">
        <v>-38856862</v>
      </c>
      <c r="N113" s="112">
        <v>-19687537</v>
      </c>
      <c r="O113" s="113">
        <v>-18682626</v>
      </c>
      <c r="P113" s="112">
        <v>-12172734.942</v>
      </c>
      <c r="Q113" s="113">
        <v>-10440580.700000003</v>
      </c>
      <c r="R113" s="112">
        <v>14325762.699999996</v>
      </c>
      <c r="S113" s="113">
        <v>5373308.9350000024</v>
      </c>
      <c r="T113" s="112">
        <v>32795976.644999996</v>
      </c>
      <c r="U113" s="113">
        <v>9513027.3000000007</v>
      </c>
      <c r="V113" s="112">
        <v>3071256.1000000024</v>
      </c>
    </row>
    <row r="114" spans="1:22" ht="14.5">
      <c r="A114" s="104" t="s">
        <v>51</v>
      </c>
      <c r="B114" s="14">
        <v>-227424</v>
      </c>
      <c r="C114" s="116">
        <v>2084464</v>
      </c>
      <c r="D114" s="14">
        <v>1594642.8902999996</v>
      </c>
      <c r="E114" s="116">
        <v>2298120.5349999992</v>
      </c>
      <c r="F114" s="14">
        <v>2261914.6300000027</v>
      </c>
      <c r="G114" s="116">
        <v>34339642.390000001</v>
      </c>
      <c r="H114" s="14">
        <v>-9431416.849999994</v>
      </c>
      <c r="I114" s="116">
        <v>64401.429999999702</v>
      </c>
      <c r="J114" s="14">
        <v>350855</v>
      </c>
      <c r="K114" s="116">
        <v>-6738401</v>
      </c>
      <c r="L114" s="14">
        <v>6053076.9610000104</v>
      </c>
      <c r="M114" s="116">
        <v>-2763920</v>
      </c>
      <c r="N114" s="14">
        <v>-1667073</v>
      </c>
      <c r="O114" s="116">
        <v>1175279</v>
      </c>
      <c r="P114" s="14">
        <v>13013615.402999999</v>
      </c>
      <c r="Q114" s="116">
        <v>-6912558.200000003</v>
      </c>
      <c r="R114" s="14">
        <v>10831133.199999966</v>
      </c>
      <c r="S114" s="116">
        <v>-4671117.3590000272</v>
      </c>
      <c r="T114" s="14">
        <v>6232821.9300000006</v>
      </c>
      <c r="U114" s="116">
        <v>1324867.0000000033</v>
      </c>
      <c r="V114" s="14">
        <v>-5473787.5999999922</v>
      </c>
    </row>
    <row r="115" spans="1:22" ht="14.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</row>
    <row r="116" spans="1:22" ht="14.5">
      <c r="A116" s="77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77"/>
    </row>
    <row r="117" spans="1:22" ht="14.5">
      <c r="A117" s="19" t="s">
        <v>98</v>
      </c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</row>
    <row r="118" spans="1:22" ht="14.5">
      <c r="A118" s="19"/>
      <c r="B118" s="105">
        <v>2002</v>
      </c>
      <c r="C118" s="106">
        <v>2003</v>
      </c>
      <c r="D118" s="105">
        <v>2004</v>
      </c>
      <c r="E118" s="106">
        <v>2005</v>
      </c>
      <c r="F118" s="105">
        <v>2006</v>
      </c>
      <c r="G118" s="106">
        <v>2007</v>
      </c>
      <c r="H118" s="105">
        <v>2008</v>
      </c>
      <c r="I118" s="106">
        <v>2009</v>
      </c>
      <c r="J118" s="105">
        <v>2010</v>
      </c>
      <c r="K118" s="106">
        <v>2011</v>
      </c>
      <c r="L118" s="105">
        <v>2012</v>
      </c>
      <c r="M118" s="106">
        <v>2013</v>
      </c>
      <c r="N118" s="105">
        <v>2014</v>
      </c>
      <c r="O118" s="106">
        <v>2015</v>
      </c>
      <c r="P118" s="105">
        <v>2016</v>
      </c>
      <c r="Q118" s="106">
        <v>2017</v>
      </c>
      <c r="R118" s="105">
        <v>2018</v>
      </c>
      <c r="S118" s="106">
        <v>2019</v>
      </c>
      <c r="T118" s="105">
        <v>2020</v>
      </c>
      <c r="U118" s="106">
        <v>2021</v>
      </c>
      <c r="V118" s="105">
        <v>2022</v>
      </c>
    </row>
    <row r="119" spans="1:22" ht="14.5">
      <c r="A119" s="77" t="s">
        <v>99</v>
      </c>
      <c r="B119" s="109">
        <v>288202</v>
      </c>
      <c r="C119" s="110">
        <v>290501</v>
      </c>
      <c r="D119" s="109">
        <v>293186</v>
      </c>
      <c r="E119" s="110">
        <v>299404</v>
      </c>
      <c r="F119" s="109">
        <v>307261</v>
      </c>
      <c r="G119" s="110">
        <v>312872</v>
      </c>
      <c r="H119" s="109">
        <v>319756</v>
      </c>
      <c r="I119" s="110">
        <v>317593</v>
      </c>
      <c r="J119" s="109">
        <v>318236</v>
      </c>
      <c r="K119" s="110">
        <v>319412</v>
      </c>
      <c r="L119" s="109">
        <v>321857</v>
      </c>
      <c r="M119" s="110">
        <v>325671</v>
      </c>
      <c r="N119" s="109">
        <v>329100</v>
      </c>
      <c r="O119" s="110">
        <v>332529</v>
      </c>
      <c r="P119" s="109">
        <v>338349</v>
      </c>
      <c r="Q119" s="110">
        <v>348450</v>
      </c>
      <c r="R119" s="109">
        <v>356991</v>
      </c>
      <c r="S119" s="110">
        <v>364134</v>
      </c>
      <c r="T119" s="109">
        <v>368792</v>
      </c>
      <c r="U119" s="110">
        <v>376248</v>
      </c>
      <c r="V119" s="109">
        <v>387758</v>
      </c>
    </row>
    <row r="120" spans="1:22" ht="14.5">
      <c r="A120" s="19"/>
      <c r="B120" s="105"/>
      <c r="C120" s="106"/>
      <c r="D120" s="105"/>
      <c r="E120" s="106"/>
      <c r="F120" s="105"/>
      <c r="G120" s="106"/>
      <c r="H120" s="105"/>
      <c r="I120" s="106"/>
      <c r="J120" s="105"/>
      <c r="K120" s="106"/>
      <c r="L120" s="105"/>
      <c r="M120" s="106"/>
      <c r="N120" s="105"/>
      <c r="O120" s="106"/>
      <c r="P120" s="105"/>
      <c r="Q120" s="106"/>
      <c r="R120" s="105"/>
      <c r="S120" s="106"/>
      <c r="T120" s="77"/>
      <c r="U120" s="106"/>
      <c r="V120" s="77"/>
    </row>
    <row r="121" spans="1:22" ht="14.5">
      <c r="A121" s="119" t="s">
        <v>100</v>
      </c>
      <c r="B121" s="77"/>
      <c r="C121" s="108"/>
      <c r="D121" s="77"/>
      <c r="E121" s="108"/>
      <c r="F121" s="77"/>
      <c r="G121" s="108"/>
      <c r="H121" s="77"/>
      <c r="I121" s="108"/>
      <c r="J121" s="77"/>
      <c r="K121" s="108"/>
      <c r="L121" s="77"/>
      <c r="M121" s="108"/>
      <c r="N121" s="77"/>
      <c r="O121" s="108"/>
      <c r="P121" s="77"/>
      <c r="Q121" s="108"/>
      <c r="R121" s="77"/>
      <c r="S121" s="108"/>
      <c r="T121" s="77"/>
      <c r="U121" s="108"/>
      <c r="V121" s="77"/>
    </row>
    <row r="122" spans="1:22" ht="14.5">
      <c r="A122" s="77" t="s">
        <v>101</v>
      </c>
      <c r="B122" s="120">
        <f>(B12+B13)/B10</f>
        <v>0.58657253921564945</v>
      </c>
      <c r="C122" s="121">
        <f t="shared" ref="C122:V122" si="14">(C12+C13)/C10</f>
        <v>0.56943338218474626</v>
      </c>
      <c r="D122" s="120">
        <f t="shared" si="14"/>
        <v>0.56329700399796323</v>
      </c>
      <c r="E122" s="121">
        <f t="shared" si="14"/>
        <v>0.55530263678742164</v>
      </c>
      <c r="F122" s="120">
        <f t="shared" si="14"/>
        <v>0.55495744637339406</v>
      </c>
      <c r="G122" s="121">
        <f t="shared" si="14"/>
        <v>0.4665563955766267</v>
      </c>
      <c r="H122" s="120">
        <f t="shared" si="14"/>
        <v>0.50842474855202624</v>
      </c>
      <c r="I122" s="121">
        <f t="shared" si="14"/>
        <v>0.51906413263445017</v>
      </c>
      <c r="J122" s="120">
        <f t="shared" si="14"/>
        <v>0.53020999578053962</v>
      </c>
      <c r="K122" s="121">
        <f t="shared" si="14"/>
        <v>0.54959065995480405</v>
      </c>
      <c r="L122" s="120">
        <f t="shared" si="14"/>
        <v>0.53356729904853739</v>
      </c>
      <c r="M122" s="121">
        <f t="shared" si="14"/>
        <v>0.50613739885468045</v>
      </c>
      <c r="N122" s="120">
        <f t="shared" si="14"/>
        <v>0.55343518677443793</v>
      </c>
      <c r="O122" s="121">
        <f t="shared" si="14"/>
        <v>0.61374247226305423</v>
      </c>
      <c r="P122" s="120">
        <f t="shared" si="14"/>
        <v>0.55798544755958934</v>
      </c>
      <c r="Q122" s="121">
        <f t="shared" si="14"/>
        <v>0.57463121861890143</v>
      </c>
      <c r="R122" s="120">
        <f t="shared" si="14"/>
        <v>0.55125779469667568</v>
      </c>
      <c r="S122" s="121">
        <f t="shared" si="14"/>
        <v>0.55361848002274938</v>
      </c>
      <c r="T122" s="120">
        <f t="shared" si="14"/>
        <v>0.60218608746018876</v>
      </c>
      <c r="U122" s="121">
        <f t="shared" si="14"/>
        <v>0.60306734569300613</v>
      </c>
      <c r="V122" s="120">
        <f t="shared" si="14"/>
        <v>0.58442010909799602</v>
      </c>
    </row>
    <row r="123" spans="1:22" ht="14.5">
      <c r="A123" s="60" t="s">
        <v>46</v>
      </c>
      <c r="B123" s="120">
        <f t="shared" ref="B123:V123" si="15">B52/B10</f>
        <v>7.5583316300177533E-2</v>
      </c>
      <c r="C123" s="121">
        <f t="shared" si="15"/>
        <v>4.6806920180241879E-2</v>
      </c>
      <c r="D123" s="120">
        <f t="shared" si="15"/>
        <v>8.2269103546202996E-2</v>
      </c>
      <c r="E123" s="121">
        <f t="shared" si="15"/>
        <v>9.5872678088756755E-2</v>
      </c>
      <c r="F123" s="120">
        <f t="shared" si="15"/>
        <v>0.10851481076869879</v>
      </c>
      <c r="G123" s="121">
        <f t="shared" si="15"/>
        <v>0.13386052398561527</v>
      </c>
      <c r="H123" s="120">
        <f t="shared" si="15"/>
        <v>8.9651825621176087E-2</v>
      </c>
      <c r="I123" s="121">
        <f t="shared" si="15"/>
        <v>6.0184118775359612E-2</v>
      </c>
      <c r="J123" s="120">
        <f t="shared" si="15"/>
        <v>7.1164055717015492E-2</v>
      </c>
      <c r="K123" s="121">
        <f t="shared" si="15"/>
        <v>9.1770767412539811E-2</v>
      </c>
      <c r="L123" s="120">
        <f t="shared" si="15"/>
        <v>0.10157121855685086</v>
      </c>
      <c r="M123" s="121">
        <f t="shared" si="15"/>
        <v>9.7110643665112364E-2</v>
      </c>
      <c r="N123" s="120">
        <f t="shared" si="15"/>
        <v>6.8183270272790183E-2</v>
      </c>
      <c r="O123" s="121">
        <f t="shared" si="15"/>
        <v>6.517434224635868E-2</v>
      </c>
      <c r="P123" s="120">
        <f t="shared" si="15"/>
        <v>0.11916212158343427</v>
      </c>
      <c r="Q123" s="121">
        <f t="shared" si="15"/>
        <v>0.10456170996901654</v>
      </c>
      <c r="R123" s="120">
        <f t="shared" si="15"/>
        <v>0.11344715111705109</v>
      </c>
      <c r="S123" s="121">
        <f t="shared" si="15"/>
        <v>9.7773142233546204E-2</v>
      </c>
      <c r="T123" s="120">
        <f t="shared" si="15"/>
        <v>4.903075668834013E-2</v>
      </c>
      <c r="U123" s="121">
        <f t="shared" si="15"/>
        <v>3.8347983304062666E-2</v>
      </c>
      <c r="V123" s="120">
        <f t="shared" si="15"/>
        <v>3.7483746215467288E-2</v>
      </c>
    </row>
    <row r="124" spans="1:22" ht="14.5">
      <c r="A124" s="60" t="s">
        <v>40</v>
      </c>
      <c r="B124" s="120">
        <f>B42/B10</f>
        <v>0.83187722659667629</v>
      </c>
      <c r="C124" s="121">
        <f t="shared" ref="C124:V124" si="16">C42/C10</f>
        <v>0.84707231601130617</v>
      </c>
      <c r="D124" s="120">
        <f t="shared" si="16"/>
        <v>0.82647660102396459</v>
      </c>
      <c r="E124" s="121">
        <f t="shared" si="16"/>
        <v>0.70535286469926206</v>
      </c>
      <c r="F124" s="120">
        <f t="shared" si="16"/>
        <v>0.64266000645271082</v>
      </c>
      <c r="G124" s="121">
        <f t="shared" si="16"/>
        <v>0.60179638742227615</v>
      </c>
      <c r="H124" s="120">
        <f t="shared" si="16"/>
        <v>0.92594249538197859</v>
      </c>
      <c r="I124" s="121">
        <f t="shared" si="16"/>
        <v>1.0892036871341118</v>
      </c>
      <c r="J124" s="120">
        <f t="shared" si="16"/>
        <v>1.2409624351167463</v>
      </c>
      <c r="K124" s="121">
        <f t="shared" si="16"/>
        <v>1.1253287930529314</v>
      </c>
      <c r="L124" s="120">
        <f t="shared" si="16"/>
        <v>1.0411244896925604</v>
      </c>
      <c r="M124" s="121">
        <f t="shared" si="16"/>
        <v>0.94774034530823392</v>
      </c>
      <c r="N124" s="120">
        <f t="shared" si="16"/>
        <v>0.90497753670085923</v>
      </c>
      <c r="O124" s="121">
        <f t="shared" si="16"/>
        <v>0.85950648296927878</v>
      </c>
      <c r="P124" s="120">
        <f t="shared" si="16"/>
        <v>0.75843966066010882</v>
      </c>
      <c r="Q124" s="121">
        <f t="shared" si="16"/>
        <v>0.74160112319110993</v>
      </c>
      <c r="R124" s="120">
        <f t="shared" si="16"/>
        <v>0.77062531157772307</v>
      </c>
      <c r="S124" s="121">
        <f t="shared" si="16"/>
        <v>0.76311550514203697</v>
      </c>
      <c r="T124" s="120">
        <f t="shared" si="16"/>
        <v>0.82754371327463638</v>
      </c>
      <c r="U124" s="121">
        <f t="shared" si="16"/>
        <v>0.84227548741287239</v>
      </c>
      <c r="V124" s="120">
        <f t="shared" si="16"/>
        <v>0.88129155610378507</v>
      </c>
    </row>
    <row r="125" spans="1:22" ht="14.5">
      <c r="A125" s="60" t="s">
        <v>41</v>
      </c>
      <c r="B125" s="120">
        <f>B43/B10</f>
        <v>1.2429063662551614</v>
      </c>
      <c r="C125" s="121">
        <f t="shared" ref="C125:T125" si="17">C43/C10</f>
        <v>1.3109906542704524</v>
      </c>
      <c r="D125" s="120">
        <f t="shared" si="17"/>
        <v>1.2956319546023536</v>
      </c>
      <c r="E125" s="121">
        <f t="shared" si="17"/>
        <v>1.1614974001431075</v>
      </c>
      <c r="F125" s="120">
        <f t="shared" si="17"/>
        <v>1.0930662584297128</v>
      </c>
      <c r="G125" s="121">
        <f t="shared" si="17"/>
        <v>0.83225913635487492</v>
      </c>
      <c r="H125" s="120">
        <f t="shared" si="17"/>
        <v>1.1633632967064105</v>
      </c>
      <c r="I125" s="121">
        <f t="shared" si="17"/>
        <v>1.3155264811701262</v>
      </c>
      <c r="J125" s="120">
        <f t="shared" si="17"/>
        <v>1.4636755625830755</v>
      </c>
      <c r="K125" s="121">
        <f t="shared" si="17"/>
        <v>1.3543816777413555</v>
      </c>
      <c r="L125" s="120">
        <f t="shared" si="17"/>
        <v>1.2855147361868793</v>
      </c>
      <c r="M125" s="121">
        <f t="shared" si="17"/>
        <v>1.1699306236068769</v>
      </c>
      <c r="N125" s="120">
        <f t="shared" si="17"/>
        <v>1.1386385969984933</v>
      </c>
      <c r="O125" s="121">
        <f t="shared" si="17"/>
        <v>1.14079767229444</v>
      </c>
      <c r="P125" s="120">
        <f t="shared" si="17"/>
        <v>1.0461599634947107</v>
      </c>
      <c r="Q125" s="121">
        <f t="shared" si="17"/>
        <v>1.0297110756626711</v>
      </c>
      <c r="R125" s="120">
        <f t="shared" si="17"/>
        <v>1.0601531403589031</v>
      </c>
      <c r="S125" s="121">
        <f t="shared" si="17"/>
        <v>1.0429478123820675</v>
      </c>
      <c r="T125" s="120">
        <f t="shared" si="17"/>
        <v>1.1144602651197297</v>
      </c>
      <c r="U125" s="121">
        <f>U43/U10</f>
        <v>1.1196329786729762</v>
      </c>
      <c r="V125" s="120">
        <f>V43/V10</f>
        <v>1.1421886276073336</v>
      </c>
    </row>
    <row r="126" spans="1:22" ht="14.5">
      <c r="A126" s="77"/>
      <c r="B126" s="77"/>
      <c r="C126" s="108"/>
      <c r="D126" s="77"/>
      <c r="E126" s="108"/>
      <c r="F126" s="77"/>
      <c r="G126" s="108"/>
      <c r="H126" s="77"/>
      <c r="I126" s="108"/>
      <c r="J126" s="77"/>
      <c r="K126" s="108"/>
      <c r="L126" s="77"/>
      <c r="M126" s="108"/>
      <c r="N126" s="77"/>
      <c r="O126" s="108"/>
      <c r="P126" s="77"/>
      <c r="Q126" s="108"/>
      <c r="R126" s="77"/>
      <c r="S126" s="108"/>
      <c r="T126" s="77"/>
      <c r="U126" s="108"/>
      <c r="V126" s="77"/>
    </row>
    <row r="127" spans="1:22" ht="14.5">
      <c r="A127" s="119" t="s">
        <v>102</v>
      </c>
      <c r="B127" s="77"/>
      <c r="C127" s="108"/>
      <c r="D127" s="77"/>
      <c r="E127" s="108"/>
      <c r="F127" s="77"/>
      <c r="G127" s="108"/>
      <c r="H127" s="77"/>
      <c r="I127" s="108"/>
      <c r="J127" s="77"/>
      <c r="K127" s="108"/>
      <c r="L127" s="77"/>
      <c r="M127" s="108"/>
      <c r="N127" s="77"/>
      <c r="O127" s="108"/>
      <c r="P127" s="77"/>
      <c r="Q127" s="108"/>
      <c r="R127" s="77"/>
      <c r="S127" s="108"/>
      <c r="T127" s="77"/>
      <c r="U127" s="108"/>
      <c r="V127" s="77"/>
    </row>
    <row r="128" spans="1:22" ht="14.5">
      <c r="A128" s="60" t="s">
        <v>19</v>
      </c>
      <c r="B128" s="109">
        <f t="shared" ref="B128:V128" si="18">(B10/B119)*1000</f>
        <v>302353.46388991055</v>
      </c>
      <c r="C128" s="110">
        <f t="shared" si="18"/>
        <v>319506.06366243149</v>
      </c>
      <c r="D128" s="109">
        <f t="shared" si="18"/>
        <v>346649.6171358797</v>
      </c>
      <c r="E128" s="110">
        <f t="shared" si="18"/>
        <v>392143.79253450187</v>
      </c>
      <c r="F128" s="109">
        <f t="shared" si="18"/>
        <v>452356.08385053754</v>
      </c>
      <c r="G128" s="110">
        <f t="shared" si="18"/>
        <v>520850.81359150069</v>
      </c>
      <c r="H128" s="109">
        <f t="shared" si="18"/>
        <v>522126.73069465475</v>
      </c>
      <c r="I128" s="110">
        <f t="shared" si="18"/>
        <v>538106.42164657277</v>
      </c>
      <c r="J128" s="109">
        <f t="shared" si="18"/>
        <v>544257.22419839364</v>
      </c>
      <c r="K128" s="110">
        <f t="shared" si="18"/>
        <v>602360.08352848364</v>
      </c>
      <c r="L128" s="109">
        <f t="shared" si="18"/>
        <v>641783.68797323026</v>
      </c>
      <c r="M128" s="110">
        <f t="shared" si="18"/>
        <v>685418.81530747283</v>
      </c>
      <c r="N128" s="109">
        <f t="shared" si="18"/>
        <v>714276.94621695532</v>
      </c>
      <c r="O128" s="110">
        <f t="shared" si="18"/>
        <v>767220.26951032842</v>
      </c>
      <c r="P128" s="109">
        <f t="shared" si="18"/>
        <v>842382.50466234575</v>
      </c>
      <c r="Q128" s="110">
        <f t="shared" si="18"/>
        <v>905838.61127851903</v>
      </c>
      <c r="R128" s="109">
        <f t="shared" si="18"/>
        <v>938622.30756517686</v>
      </c>
      <c r="S128" s="110">
        <f t="shared" si="18"/>
        <v>972173.15882340015</v>
      </c>
      <c r="T128" s="109">
        <f t="shared" si="18"/>
        <v>999588.16986539867</v>
      </c>
      <c r="U128" s="110">
        <f t="shared" si="18"/>
        <v>1075827.94460037</v>
      </c>
      <c r="V128" s="109">
        <f t="shared" si="18"/>
        <v>1189418.4277306979</v>
      </c>
    </row>
    <row r="129" spans="1:22" ht="14.5">
      <c r="A129" s="77" t="s">
        <v>101</v>
      </c>
      <c r="B129" s="109">
        <f>((B12+B13)/B119)*1000</f>
        <v>177352.23905455202</v>
      </c>
      <c r="C129" s="110">
        <f t="shared" ref="C129:V129" si="19">((C12+C13)/C119)*1000</f>
        <v>181937.41845983319</v>
      </c>
      <c r="D129" s="109">
        <f t="shared" si="19"/>
        <v>195266.69076968206</v>
      </c>
      <c r="E129" s="110">
        <f t="shared" si="19"/>
        <v>217758.48199422852</v>
      </c>
      <c r="F129" s="109">
        <f t="shared" si="19"/>
        <v>251038.37714516322</v>
      </c>
      <c r="G129" s="110">
        <f t="shared" si="19"/>
        <v>243006.27822240407</v>
      </c>
      <c r="H129" s="109">
        <f t="shared" si="19"/>
        <v>265462.15176572133</v>
      </c>
      <c r="I129" s="110">
        <f t="shared" si="19"/>
        <v>279311.74301700603</v>
      </c>
      <c r="J129" s="109">
        <f t="shared" si="19"/>
        <v>288570.62054575852</v>
      </c>
      <c r="K129" s="110">
        <f t="shared" si="19"/>
        <v>331051.47583685024</v>
      </c>
      <c r="L129" s="109">
        <f t="shared" si="19"/>
        <v>342434.78896528581</v>
      </c>
      <c r="M129" s="110">
        <f t="shared" si="19"/>
        <v>346916.09630578099</v>
      </c>
      <c r="N129" s="109">
        <f t="shared" si="19"/>
        <v>395305.99513825588</v>
      </c>
      <c r="O129" s="110">
        <f t="shared" si="19"/>
        <v>470875.66497959575</v>
      </c>
      <c r="P129" s="109">
        <f t="shared" si="19"/>
        <v>470037.17888038681</v>
      </c>
      <c r="Q129" s="110">
        <f t="shared" si="19"/>
        <v>520523.14507102879</v>
      </c>
      <c r="R129" s="109">
        <f t="shared" si="19"/>
        <v>517422.86332148424</v>
      </c>
      <c r="S129" s="110">
        <f t="shared" si="19"/>
        <v>538213.0265067257</v>
      </c>
      <c r="T129" s="109">
        <f t="shared" si="19"/>
        <v>601938.08908273489</v>
      </c>
      <c r="U129" s="110">
        <f t="shared" si="19"/>
        <v>648796.70297250757</v>
      </c>
      <c r="V129" s="109">
        <f t="shared" si="19"/>
        <v>695120.0472975414</v>
      </c>
    </row>
    <row r="130" spans="1:22" ht="14.5">
      <c r="A130" s="60" t="s">
        <v>46</v>
      </c>
      <c r="B130" s="109">
        <f t="shared" ref="B130:V130" si="20">(B52/B119)*1000</f>
        <v>22852.877495645414</v>
      </c>
      <c r="C130" s="110">
        <f t="shared" si="20"/>
        <v>14955.094818950709</v>
      </c>
      <c r="D130" s="109">
        <f t="shared" si="20"/>
        <v>28518.553246403309</v>
      </c>
      <c r="E130" s="110">
        <f t="shared" si="20"/>
        <v>37595.875586164511</v>
      </c>
      <c r="F130" s="109">
        <f t="shared" si="20"/>
        <v>49087.334839110721</v>
      </c>
      <c r="G130" s="110">
        <f t="shared" si="20"/>
        <v>69721.362825692297</v>
      </c>
      <c r="H130" s="109">
        <f t="shared" si="20"/>
        <v>46809.614612391953</v>
      </c>
      <c r="I130" s="110">
        <f t="shared" si="20"/>
        <v>32385.460794161085</v>
      </c>
      <c r="J130" s="109">
        <f t="shared" si="20"/>
        <v>38731.551427242681</v>
      </c>
      <c r="K130" s="110">
        <f t="shared" si="20"/>
        <v>55279.047124090517</v>
      </c>
      <c r="L130" s="109">
        <f t="shared" si="20"/>
        <v>65186.751237350749</v>
      </c>
      <c r="M130" s="110">
        <f t="shared" si="20"/>
        <v>66561.462334687458</v>
      </c>
      <c r="N130" s="109">
        <f t="shared" si="20"/>
        <v>48701.738073533881</v>
      </c>
      <c r="O130" s="110">
        <f t="shared" si="20"/>
        <v>50003.076423409686</v>
      </c>
      <c r="P130" s="109">
        <f t="shared" si="20"/>
        <v>100380.08644033232</v>
      </c>
      <c r="Q130" s="110">
        <f t="shared" si="20"/>
        <v>94716.034151241212</v>
      </c>
      <c r="R130" s="109">
        <f t="shared" si="20"/>
        <v>106484.02676818182</v>
      </c>
      <c r="S130" s="110">
        <f t="shared" si="20"/>
        <v>95052.424533276208</v>
      </c>
      <c r="T130" s="109">
        <f t="shared" si="20"/>
        <v>49010.564345213563</v>
      </c>
      <c r="U130" s="110">
        <f t="shared" si="20"/>
        <v>41255.832057579042</v>
      </c>
      <c r="V130" s="109">
        <f t="shared" si="20"/>
        <v>44583.858489057595</v>
      </c>
    </row>
    <row r="131" spans="1:22" ht="14.5">
      <c r="A131" s="60" t="s">
        <v>40</v>
      </c>
      <c r="B131" s="109">
        <f t="shared" ref="B131:V131" si="21">(B42/B119)*1000</f>
        <v>251520.96099263709</v>
      </c>
      <c r="C131" s="110">
        <f t="shared" si="21"/>
        <v>270644.74132619164</v>
      </c>
      <c r="D131" s="109">
        <f t="shared" si="21"/>
        <v>286497.79731672048</v>
      </c>
      <c r="E131" s="110">
        <f t="shared" si="21"/>
        <v>276599.747438244</v>
      </c>
      <c r="F131" s="109">
        <f t="shared" si="21"/>
        <v>290711.16376630944</v>
      </c>
      <c r="G131" s="110">
        <f t="shared" si="21"/>
        <v>313446.13800531847</v>
      </c>
      <c r="H131" s="109">
        <f t="shared" si="21"/>
        <v>483459.32792504289</v>
      </c>
      <c r="I131" s="110">
        <f t="shared" si="21"/>
        <v>586107.49852799019</v>
      </c>
      <c r="J131" s="109">
        <f t="shared" si="21"/>
        <v>675402.77027111955</v>
      </c>
      <c r="K131" s="110">
        <f t="shared" si="21"/>
        <v>677853.14578037139</v>
      </c>
      <c r="L131" s="109">
        <f t="shared" si="21"/>
        <v>668176.71463413874</v>
      </c>
      <c r="M131" s="110">
        <f t="shared" si="21"/>
        <v>649599.06470026495</v>
      </c>
      <c r="N131" s="109">
        <f t="shared" si="21"/>
        <v>646404.59130963229</v>
      </c>
      <c r="O131" s="110">
        <f t="shared" si="21"/>
        <v>659430.79550956469</v>
      </c>
      <c r="P131" s="109">
        <f t="shared" si="21"/>
        <v>638896.30098212196</v>
      </c>
      <c r="Q131" s="110">
        <f t="shared" si="21"/>
        <v>671770.93155402492</v>
      </c>
      <c r="R131" s="109">
        <f t="shared" si="21"/>
        <v>723326.10822121578</v>
      </c>
      <c r="S131" s="110">
        <f t="shared" si="21"/>
        <v>741880.41118104861</v>
      </c>
      <c r="T131" s="109">
        <f t="shared" si="21"/>
        <v>827202.90583580988</v>
      </c>
      <c r="U131" s="110">
        <f t="shared" si="21"/>
        <v>906143.50641066523</v>
      </c>
      <c r="V131" s="109">
        <f t="shared" si="21"/>
        <v>1048224.4170333042</v>
      </c>
    </row>
    <row r="132" spans="1:22" ht="14.5">
      <c r="A132" s="60" t="s">
        <v>41</v>
      </c>
      <c r="B132" s="109">
        <f>(B43/B119)*1000</f>
        <v>375797.04512806988</v>
      </c>
      <c r="C132" s="110">
        <f t="shared" ref="C132:V132" si="22">(C43/C119)*1000</f>
        <v>418869.46344418777</v>
      </c>
      <c r="D132" s="109">
        <f t="shared" si="22"/>
        <v>449130.32101191732</v>
      </c>
      <c r="E132" s="110">
        <f t="shared" si="22"/>
        <v>455473.995511082</v>
      </c>
      <c r="F132" s="109">
        <f t="shared" si="22"/>
        <v>494455.17205242452</v>
      </c>
      <c r="G132" s="110">
        <f t="shared" si="22"/>
        <v>433482.84828939632</v>
      </c>
      <c r="H132" s="109">
        <f t="shared" si="22"/>
        <v>607423.07471947372</v>
      </c>
      <c r="I132" s="110">
        <f t="shared" si="22"/>
        <v>707893.24736376421</v>
      </c>
      <c r="J132" s="109">
        <f t="shared" si="22"/>
        <v>796615.99881848693</v>
      </c>
      <c r="K132" s="110">
        <f t="shared" si="22"/>
        <v>815825.46053373069</v>
      </c>
      <c r="L132" s="109">
        <f t="shared" si="22"/>
        <v>825022.38833394961</v>
      </c>
      <c r="M132" s="110">
        <f t="shared" si="22"/>
        <v>801892.46202455857</v>
      </c>
      <c r="N132" s="109">
        <f t="shared" si="22"/>
        <v>813303.29990884231</v>
      </c>
      <c r="O132" s="110">
        <f t="shared" si="22"/>
        <v>875243.09759449551</v>
      </c>
      <c r="P132" s="109">
        <f t="shared" si="22"/>
        <v>881266.85032614251</v>
      </c>
      <c r="Q132" s="110">
        <f t="shared" si="22"/>
        <v>932752.05079638411</v>
      </c>
      <c r="R132" s="109">
        <f t="shared" si="22"/>
        <v>995083.38697614241</v>
      </c>
      <c r="S132" s="110">
        <f t="shared" si="22"/>
        <v>1013925.8692514293</v>
      </c>
      <c r="T132" s="109">
        <f t="shared" si="22"/>
        <v>1114001.2967987375</v>
      </c>
      <c r="U132" s="110">
        <f t="shared" si="22"/>
        <v>1204532.4461525376</v>
      </c>
      <c r="V132" s="109">
        <f t="shared" si="22"/>
        <v>1358540.2016205986</v>
      </c>
    </row>
    <row r="133" spans="1:22" ht="14.5">
      <c r="A133" s="77"/>
      <c r="B133" s="77"/>
      <c r="C133" s="108"/>
      <c r="D133" s="77"/>
      <c r="E133" s="108"/>
      <c r="F133" s="77"/>
      <c r="G133" s="108"/>
      <c r="H133" s="77"/>
      <c r="I133" s="108"/>
      <c r="J133" s="77"/>
      <c r="K133" s="108"/>
      <c r="L133" s="77"/>
      <c r="M133" s="108"/>
      <c r="N133" s="77"/>
      <c r="O133" s="108"/>
      <c r="P133" s="77"/>
      <c r="Q133" s="108"/>
      <c r="R133" s="77"/>
      <c r="S133" s="108"/>
      <c r="T133" s="77"/>
      <c r="U133" s="108"/>
      <c r="V133" s="77"/>
    </row>
    <row r="134" spans="1:22" ht="14.5">
      <c r="A134" s="60" t="s">
        <v>103</v>
      </c>
      <c r="B134" s="122">
        <f>B35/B41</f>
        <v>1.2142809340387786</v>
      </c>
      <c r="C134" s="123">
        <f t="shared" ref="C134:V134" si="23">C35/C41</f>
        <v>1.1991850052275448</v>
      </c>
      <c r="D134" s="122">
        <f t="shared" si="23"/>
        <v>1.2866336949851789</v>
      </c>
      <c r="E134" s="123">
        <f t="shared" si="23"/>
        <v>1.37740883290865</v>
      </c>
      <c r="F134" s="122">
        <f t="shared" si="23"/>
        <v>1.4106487121807516</v>
      </c>
      <c r="G134" s="123">
        <f t="shared" si="23"/>
        <v>2.0383513063489245</v>
      </c>
      <c r="H134" s="122">
        <f t="shared" si="23"/>
        <v>1.7065712656472463</v>
      </c>
      <c r="I134" s="123">
        <f t="shared" si="23"/>
        <v>1.442151975019216</v>
      </c>
      <c r="J134" s="122">
        <f t="shared" si="23"/>
        <v>1.4152639454942206</v>
      </c>
      <c r="K134" s="123">
        <f t="shared" si="23"/>
        <v>1.4029811654677338</v>
      </c>
      <c r="L134" s="122">
        <f t="shared" si="23"/>
        <v>1.2674010252053243</v>
      </c>
      <c r="M134" s="123">
        <f t="shared" si="23"/>
        <v>1.1101222445489114</v>
      </c>
      <c r="N134" s="122">
        <f t="shared" si="23"/>
        <v>0.96424544126772493</v>
      </c>
      <c r="O134" s="123">
        <f t="shared" si="23"/>
        <v>1.0375920174129065</v>
      </c>
      <c r="P134" s="122">
        <f t="shared" si="23"/>
        <v>1.2388197281392328</v>
      </c>
      <c r="Q134" s="123">
        <f t="shared" si="23"/>
        <v>1.1753523407596265</v>
      </c>
      <c r="R134" s="122">
        <f t="shared" si="23"/>
        <v>1.1041943120203221</v>
      </c>
      <c r="S134" s="123">
        <f t="shared" si="23"/>
        <v>1.0544662819842057</v>
      </c>
      <c r="T134" s="122">
        <f t="shared" si="23"/>
        <v>1.1501415077602561</v>
      </c>
      <c r="U134" s="123">
        <f t="shared" si="23"/>
        <v>1.0892081525192245</v>
      </c>
      <c r="V134" s="122">
        <f t="shared" si="23"/>
        <v>0.91478717941108789</v>
      </c>
    </row>
    <row r="135" spans="1:22" ht="14.5">
      <c r="A135" s="60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77"/>
      <c r="V135" s="77"/>
    </row>
    <row r="136" spans="1:22" ht="14.5">
      <c r="A136" s="19" t="s">
        <v>104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V136" s="77"/>
    </row>
    <row r="137" spans="1:22" ht="14.5">
      <c r="A137" s="19"/>
      <c r="B137" s="105">
        <v>2002</v>
      </c>
      <c r="C137" s="106">
        <v>2003</v>
      </c>
      <c r="D137" s="105">
        <v>2004</v>
      </c>
      <c r="E137" s="106">
        <v>2005</v>
      </c>
      <c r="F137" s="105">
        <v>2006</v>
      </c>
      <c r="G137" s="106">
        <v>2007</v>
      </c>
      <c r="H137" s="105">
        <v>2008</v>
      </c>
      <c r="I137" s="106">
        <v>2009</v>
      </c>
      <c r="J137" s="105">
        <v>2010</v>
      </c>
      <c r="K137" s="106">
        <v>2011</v>
      </c>
      <c r="L137" s="105">
        <v>2012</v>
      </c>
      <c r="M137" s="106">
        <v>2013</v>
      </c>
      <c r="N137" s="105">
        <v>2014</v>
      </c>
      <c r="O137" s="106">
        <v>2015</v>
      </c>
      <c r="P137" s="105">
        <v>2016</v>
      </c>
      <c r="Q137" s="106">
        <v>2017</v>
      </c>
      <c r="R137" s="105">
        <v>2018</v>
      </c>
      <c r="S137" s="106">
        <v>2019</v>
      </c>
      <c r="T137" s="105">
        <v>2020</v>
      </c>
      <c r="U137" s="106">
        <v>2021</v>
      </c>
      <c r="V137" s="105">
        <v>2022</v>
      </c>
    </row>
    <row r="138" spans="1:22" ht="14.5">
      <c r="A138" s="119" t="s">
        <v>100</v>
      </c>
      <c r="B138" s="77"/>
      <c r="C138" s="108"/>
      <c r="D138" s="77"/>
      <c r="E138" s="108"/>
      <c r="F138" s="77"/>
      <c r="G138" s="108"/>
      <c r="H138" s="77"/>
      <c r="I138" s="108"/>
      <c r="J138" s="77"/>
      <c r="K138" s="108"/>
      <c r="L138" s="77"/>
      <c r="M138" s="108"/>
      <c r="N138" s="77"/>
      <c r="O138" s="108"/>
      <c r="P138" s="77"/>
      <c r="Q138" s="108"/>
      <c r="R138" s="77"/>
      <c r="S138" s="108"/>
      <c r="T138" s="77"/>
      <c r="U138" s="108"/>
      <c r="V138" s="77"/>
    </row>
    <row r="139" spans="1:22" ht="14.5">
      <c r="A139" s="77" t="s">
        <v>101</v>
      </c>
      <c r="B139" s="120">
        <f>(B69+B70)/B67</f>
        <v>0.52012269669032263</v>
      </c>
      <c r="C139" s="121">
        <f t="shared" ref="C139:V139" si="24">(C69+C70)/C67</f>
        <v>0.50213034779251831</v>
      </c>
      <c r="D139" s="120">
        <f t="shared" si="24"/>
        <v>0.49771522079639297</v>
      </c>
      <c r="E139" s="121">
        <f t="shared" si="24"/>
        <v>0.49138562777620387</v>
      </c>
      <c r="F139" s="120">
        <f t="shared" si="24"/>
        <v>0.49916746988832528</v>
      </c>
      <c r="G139" s="121">
        <f t="shared" si="24"/>
        <v>0.42586861344786187</v>
      </c>
      <c r="H139" s="120">
        <f t="shared" si="24"/>
        <v>0.45486761233359219</v>
      </c>
      <c r="I139" s="121">
        <f t="shared" si="24"/>
        <v>0.45377582258019061</v>
      </c>
      <c r="J139" s="120">
        <f t="shared" si="24"/>
        <v>0.45629580146953963</v>
      </c>
      <c r="K139" s="121">
        <f t="shared" si="24"/>
        <v>0.46593841937666652</v>
      </c>
      <c r="L139" s="120">
        <f t="shared" si="24"/>
        <v>0.44460042276940975</v>
      </c>
      <c r="M139" s="121">
        <f t="shared" si="24"/>
        <v>0.42747723351663452</v>
      </c>
      <c r="N139" s="120">
        <f t="shared" si="24"/>
        <v>0.46856751541940783</v>
      </c>
      <c r="O139" s="121">
        <f t="shared" si="24"/>
        <v>0.52032566930965041</v>
      </c>
      <c r="P139" s="120">
        <f t="shared" si="24"/>
        <v>0.48618823308790654</v>
      </c>
      <c r="Q139" s="121">
        <f t="shared" si="24"/>
        <v>0.50446144254258374</v>
      </c>
      <c r="R139" s="120">
        <f t="shared" si="24"/>
        <v>0.48564697491718256</v>
      </c>
      <c r="S139" s="121">
        <f t="shared" si="24"/>
        <v>0.49029976033638833</v>
      </c>
      <c r="T139" s="120">
        <f t="shared" si="24"/>
        <v>0.53547052732378897</v>
      </c>
      <c r="U139" s="121">
        <f t="shared" si="24"/>
        <v>0.53126769050578759</v>
      </c>
      <c r="V139" s="120">
        <f t="shared" si="24"/>
        <v>0.51696661561059964</v>
      </c>
    </row>
    <row r="140" spans="1:22" ht="14.5">
      <c r="A140" s="60" t="s">
        <v>46</v>
      </c>
      <c r="B140" s="120">
        <f t="shared" ref="B140:V140" si="25">B109/B67</f>
        <v>9.9734964183301619E-2</v>
      </c>
      <c r="C140" s="121">
        <f t="shared" si="25"/>
        <v>8.8151161851364956E-2</v>
      </c>
      <c r="D140" s="120">
        <f t="shared" si="25"/>
        <v>0.12307030187402722</v>
      </c>
      <c r="E140" s="121">
        <f t="shared" si="25"/>
        <v>0.13876200647615833</v>
      </c>
      <c r="F140" s="120">
        <f t="shared" si="25"/>
        <v>0.14391409624601795</v>
      </c>
      <c r="G140" s="121">
        <f t="shared" si="25"/>
        <v>0.17416491629323866</v>
      </c>
      <c r="H140" s="120">
        <f t="shared" si="25"/>
        <v>0.1294383424763827</v>
      </c>
      <c r="I140" s="121">
        <f t="shared" si="25"/>
        <v>0.11977683663151363</v>
      </c>
      <c r="J140" s="120">
        <f t="shared" si="25"/>
        <v>0.13583443438756301</v>
      </c>
      <c r="K140" s="121">
        <f t="shared" si="25"/>
        <v>0.17346077991743919</v>
      </c>
      <c r="L140" s="120">
        <f t="shared" si="25"/>
        <v>0.18440745811297435</v>
      </c>
      <c r="M140" s="121">
        <f t="shared" si="25"/>
        <v>0.1780946939474404</v>
      </c>
      <c r="N140" s="120">
        <f t="shared" si="25"/>
        <v>0.15047778397010714</v>
      </c>
      <c r="O140" s="121">
        <f t="shared" si="25"/>
        <v>0.15448449604399567</v>
      </c>
      <c r="P140" s="120">
        <f t="shared" si="25"/>
        <v>0.18095504950332136</v>
      </c>
      <c r="Q140" s="121">
        <f t="shared" si="25"/>
        <v>0.16619624932726368</v>
      </c>
      <c r="R140" s="120">
        <f t="shared" si="25"/>
        <v>0.1791918960410297</v>
      </c>
      <c r="S140" s="121">
        <f t="shared" si="25"/>
        <v>0.15460081838654702</v>
      </c>
      <c r="T140" s="120">
        <f t="shared" si="25"/>
        <v>0.10858777908619574</v>
      </c>
      <c r="U140" s="121">
        <f t="shared" si="25"/>
        <v>0.10890601100180039</v>
      </c>
      <c r="V140" s="120">
        <f t="shared" si="25"/>
        <v>0.106058601716888</v>
      </c>
    </row>
    <row r="141" spans="1:22" ht="14.5">
      <c r="A141" s="60" t="s">
        <v>40</v>
      </c>
      <c r="B141" s="120">
        <f>B99/B67</f>
        <v>1.2626842213953535</v>
      </c>
      <c r="C141" s="121">
        <f t="shared" ref="C141:V141" si="26">C99/C67</f>
        <v>1.2798545658808966</v>
      </c>
      <c r="D141" s="120">
        <f t="shared" si="26"/>
        <v>1.2419112340175142</v>
      </c>
      <c r="E141" s="121">
        <f t="shared" si="26"/>
        <v>1.1557686353355332</v>
      </c>
      <c r="F141" s="120">
        <f t="shared" si="26"/>
        <v>1.2338028265406626</v>
      </c>
      <c r="G141" s="121">
        <f t="shared" si="26"/>
        <v>1.259592815516333</v>
      </c>
      <c r="H141" s="120">
        <f t="shared" si="26"/>
        <v>2.0868924109018376</v>
      </c>
      <c r="I141" s="121">
        <f t="shared" si="26"/>
        <v>2.3343498803081841</v>
      </c>
      <c r="J141" s="120">
        <f t="shared" si="26"/>
        <v>2.348364844624439</v>
      </c>
      <c r="K141" s="121">
        <f t="shared" si="26"/>
        <v>2.1187276896669527</v>
      </c>
      <c r="L141" s="120">
        <f t="shared" si="26"/>
        <v>1.9301250768529854</v>
      </c>
      <c r="M141" s="121">
        <f t="shared" si="26"/>
        <v>1.6534866379180737</v>
      </c>
      <c r="N141" s="120">
        <f t="shared" si="26"/>
        <v>1.5635672752828547</v>
      </c>
      <c r="O141" s="121">
        <f t="shared" si="26"/>
        <v>1.4610429811128816</v>
      </c>
      <c r="P141" s="120">
        <f t="shared" si="26"/>
        <v>1.2751211908408719</v>
      </c>
      <c r="Q141" s="121">
        <f t="shared" si="26"/>
        <v>1.1661623784775177</v>
      </c>
      <c r="R141" s="120">
        <f t="shared" si="26"/>
        <v>1.201032138368288</v>
      </c>
      <c r="S141" s="121">
        <f t="shared" si="26"/>
        <v>1.189518092348387</v>
      </c>
      <c r="T141" s="120">
        <f t="shared" si="26"/>
        <v>1.2865958153109092</v>
      </c>
      <c r="U141" s="121">
        <f t="shared" si="26"/>
        <v>1.2586792108281604</v>
      </c>
      <c r="V141" s="120">
        <f t="shared" si="26"/>
        <v>1.2338676969611009</v>
      </c>
    </row>
    <row r="142" spans="1:22" ht="14.5">
      <c r="A142" s="60" t="s">
        <v>41</v>
      </c>
      <c r="B142" s="120">
        <f>B100/B67</f>
        <v>1.6017502134807777</v>
      </c>
      <c r="C142" s="121">
        <f t="shared" ref="C142:V142" si="27">C100/C67</f>
        <v>1.6603198601928251</v>
      </c>
      <c r="D142" s="120">
        <f t="shared" si="27"/>
        <v>1.6281079341253817</v>
      </c>
      <c r="E142" s="121">
        <f t="shared" si="27"/>
        <v>1.5230828952353788</v>
      </c>
      <c r="F142" s="120">
        <f t="shared" si="27"/>
        <v>1.6037719010736142</v>
      </c>
      <c r="G142" s="121">
        <f t="shared" si="27"/>
        <v>1.4780568238008407</v>
      </c>
      <c r="H142" s="120">
        <f t="shared" si="27"/>
        <v>2.2841229171595119</v>
      </c>
      <c r="I142" s="121">
        <f t="shared" si="27"/>
        <v>2.522380533207349</v>
      </c>
      <c r="J142" s="120">
        <f t="shared" si="27"/>
        <v>2.5522852905918483</v>
      </c>
      <c r="K142" s="121">
        <f t="shared" si="27"/>
        <v>2.3081637172256899</v>
      </c>
      <c r="L142" s="120">
        <f t="shared" si="27"/>
        <v>2.1296407974346354</v>
      </c>
      <c r="M142" s="121">
        <f t="shared" si="27"/>
        <v>1.8357889794128406</v>
      </c>
      <c r="N142" s="120">
        <f t="shared" si="27"/>
        <v>1.7733693684554721</v>
      </c>
      <c r="O142" s="121">
        <f t="shared" si="27"/>
        <v>1.7144917449548776</v>
      </c>
      <c r="P142" s="120">
        <f t="shared" si="27"/>
        <v>1.5344308320327251</v>
      </c>
      <c r="Q142" s="121">
        <f t="shared" si="27"/>
        <v>1.4348095870905468</v>
      </c>
      <c r="R142" s="120">
        <f t="shared" si="27"/>
        <v>1.4742125802763852</v>
      </c>
      <c r="S142" s="121">
        <f t="shared" si="27"/>
        <v>1.4566085443764751</v>
      </c>
      <c r="T142" s="120">
        <f t="shared" si="27"/>
        <v>1.5605102120112084</v>
      </c>
      <c r="U142" s="121">
        <f t="shared" si="27"/>
        <v>1.5340392889190191</v>
      </c>
      <c r="V142" s="120">
        <f t="shared" si="27"/>
        <v>1.5008908364689815</v>
      </c>
    </row>
    <row r="143" spans="1:22" ht="14.5">
      <c r="A143" s="77"/>
      <c r="B143" s="77"/>
      <c r="C143" s="108"/>
      <c r="D143" s="77"/>
      <c r="E143" s="108"/>
      <c r="F143" s="77"/>
      <c r="G143" s="108"/>
      <c r="H143" s="77"/>
      <c r="I143" s="108"/>
      <c r="J143" s="77"/>
      <c r="K143" s="108"/>
      <c r="L143" s="77"/>
      <c r="M143" s="108"/>
      <c r="N143" s="77"/>
      <c r="O143" s="108"/>
      <c r="P143" s="77"/>
      <c r="Q143" s="108"/>
      <c r="R143" s="77"/>
      <c r="S143" s="108"/>
      <c r="T143" s="77"/>
      <c r="U143" s="108"/>
      <c r="V143" s="77"/>
    </row>
    <row r="144" spans="1:22" ht="14.5">
      <c r="A144" s="119" t="s">
        <v>102</v>
      </c>
      <c r="B144" s="77"/>
      <c r="C144" s="108"/>
      <c r="D144" s="77"/>
      <c r="E144" s="108"/>
      <c r="F144" s="77"/>
      <c r="G144" s="108"/>
      <c r="H144" s="77"/>
      <c r="I144" s="108"/>
      <c r="J144" s="77"/>
      <c r="K144" s="108"/>
      <c r="L144" s="77"/>
      <c r="M144" s="108"/>
      <c r="N144" s="77"/>
      <c r="O144" s="108"/>
      <c r="P144" s="77"/>
      <c r="Q144" s="108"/>
      <c r="R144" s="77"/>
      <c r="S144" s="108"/>
      <c r="T144" s="77"/>
      <c r="U144" s="108"/>
      <c r="V144" s="77"/>
    </row>
    <row r="145" spans="1:22" ht="14.5">
      <c r="A145" s="60" t="s">
        <v>19</v>
      </c>
      <c r="B145" s="109">
        <f t="shared" ref="B145:V145" si="28">(B67/B119)*1000</f>
        <v>390341.66313904832</v>
      </c>
      <c r="C145" s="110">
        <f t="shared" si="28"/>
        <v>411762.17293572135</v>
      </c>
      <c r="D145" s="109">
        <f t="shared" si="28"/>
        <v>447917.94751011307</v>
      </c>
      <c r="E145" s="110">
        <f t="shared" si="28"/>
        <v>502616.66475063795</v>
      </c>
      <c r="F145" s="109">
        <f t="shared" si="28"/>
        <v>567438.21575142967</v>
      </c>
      <c r="G145" s="110">
        <f t="shared" si="28"/>
        <v>650414.83632284123</v>
      </c>
      <c r="H145" s="109">
        <f t="shared" si="28"/>
        <v>667054.07548255555</v>
      </c>
      <c r="I145" s="110">
        <f t="shared" si="28"/>
        <v>701087.88266743906</v>
      </c>
      <c r="J145" s="109">
        <f t="shared" si="28"/>
        <v>721361.88866124512</v>
      </c>
      <c r="K145" s="110">
        <f t="shared" si="28"/>
        <v>799637.71242157463</v>
      </c>
      <c r="L145" s="109">
        <f t="shared" si="28"/>
        <v>865486.61815651041</v>
      </c>
      <c r="M145" s="110">
        <f t="shared" si="28"/>
        <v>919871.50222156721</v>
      </c>
      <c r="N145" s="109">
        <f t="shared" si="28"/>
        <v>948576.56335460348</v>
      </c>
      <c r="O145" s="110">
        <f t="shared" si="28"/>
        <v>1014937.6956596267</v>
      </c>
      <c r="P145" s="109">
        <f t="shared" si="28"/>
        <v>1096791.5384144774</v>
      </c>
      <c r="Q145" s="110">
        <f t="shared" si="28"/>
        <v>1163256.5515855933</v>
      </c>
      <c r="R145" s="109">
        <f t="shared" si="28"/>
        <v>1204786.7080682709</v>
      </c>
      <c r="S145" s="110">
        <f t="shared" si="28"/>
        <v>1245938.4522099008</v>
      </c>
      <c r="T145" s="109">
        <f t="shared" si="28"/>
        <v>1274746.280542962</v>
      </c>
      <c r="U145" s="110">
        <f t="shared" si="28"/>
        <v>1346290.7032063957</v>
      </c>
      <c r="V145" s="109">
        <f t="shared" si="28"/>
        <v>1489054.9095054131</v>
      </c>
    </row>
    <row r="146" spans="1:22" ht="14.5">
      <c r="A146" s="77" t="s">
        <v>101</v>
      </c>
      <c r="B146" s="109">
        <f>((B69+B70)/B119)*1000</f>
        <v>203025.55846246731</v>
      </c>
      <c r="C146" s="110">
        <f t="shared" ref="C146:V146" si="29">((C69+C70)/C119)*1000</f>
        <v>206758.28310401685</v>
      </c>
      <c r="D146" s="109">
        <f t="shared" si="29"/>
        <v>222935.58014366307</v>
      </c>
      <c r="E146" s="110">
        <f t="shared" si="29"/>
        <v>246978.60533927401</v>
      </c>
      <c r="F146" s="109">
        <f t="shared" si="29"/>
        <v>283246.69847458677</v>
      </c>
      <c r="G146" s="110">
        <f t="shared" si="29"/>
        <v>276991.26451072638</v>
      </c>
      <c r="H146" s="109">
        <f t="shared" si="29"/>
        <v>303421.29461214179</v>
      </c>
      <c r="I146" s="110">
        <f t="shared" si="29"/>
        <v>318136.73065842129</v>
      </c>
      <c r="J146" s="109">
        <f t="shared" si="29"/>
        <v>329154.40113626362</v>
      </c>
      <c r="K146" s="110">
        <f t="shared" si="29"/>
        <v>372581.93179968192</v>
      </c>
      <c r="L146" s="109">
        <f t="shared" si="29"/>
        <v>384795.71633365127</v>
      </c>
      <c r="M146" s="110">
        <f t="shared" si="29"/>
        <v>393224.12496046623</v>
      </c>
      <c r="N146" s="109">
        <f t="shared" si="29"/>
        <v>444472.16347614705</v>
      </c>
      <c r="O146" s="110">
        <f t="shared" si="29"/>
        <v>528098.13580168947</v>
      </c>
      <c r="P146" s="109">
        <f t="shared" si="29"/>
        <v>533247.14012750157</v>
      </c>
      <c r="Q146" s="110">
        <f t="shared" si="29"/>
        <v>586818.07805997983</v>
      </c>
      <c r="R146" s="109">
        <f t="shared" si="29"/>
        <v>585101.02019378648</v>
      </c>
      <c r="S146" s="110">
        <f t="shared" si="29"/>
        <v>610883.32451240486</v>
      </c>
      <c r="T146" s="109">
        <f t="shared" si="29"/>
        <v>682589.06304637855</v>
      </c>
      <c r="U146" s="110">
        <f t="shared" si="29"/>
        <v>715240.75264187471</v>
      </c>
      <c r="V146" s="109">
        <f t="shared" si="29"/>
        <v>769791.67702536122</v>
      </c>
    </row>
    <row r="147" spans="1:22" ht="14.5">
      <c r="A147" s="60" t="s">
        <v>46</v>
      </c>
      <c r="B147" s="109">
        <f t="shared" ref="B147:V147" si="30">(B109/B119)*1000</f>
        <v>38930.711792423368</v>
      </c>
      <c r="C147" s="110">
        <f t="shared" si="30"/>
        <v>36297.313950726508</v>
      </c>
      <c r="D147" s="109">
        <f t="shared" si="30"/>
        <v>55125.397014864291</v>
      </c>
      <c r="E147" s="110">
        <f t="shared" si="30"/>
        <v>69744.096889153123</v>
      </c>
      <c r="F147" s="109">
        <f t="shared" si="30"/>
        <v>81662.357995319937</v>
      </c>
      <c r="G147" s="110">
        <f t="shared" si="30"/>
        <v>113279.44552404818</v>
      </c>
      <c r="H147" s="109">
        <f t="shared" si="30"/>
        <v>86342.373872577853</v>
      </c>
      <c r="I147" s="110">
        <f t="shared" si="30"/>
        <v>83974.088786591645</v>
      </c>
      <c r="J147" s="109">
        <f t="shared" si="30"/>
        <v>97985.784135044421</v>
      </c>
      <c r="K147" s="110">
        <f t="shared" si="30"/>
        <v>138705.78124804329</v>
      </c>
      <c r="L147" s="109">
        <f t="shared" si="30"/>
        <v>159602.18728503655</v>
      </c>
      <c r="M147" s="110">
        <f t="shared" si="30"/>
        <v>163824.23365912226</v>
      </c>
      <c r="N147" s="109">
        <f t="shared" si="30"/>
        <v>142739.69917958067</v>
      </c>
      <c r="O147" s="110">
        <f t="shared" si="30"/>
        <v>156792.13843003166</v>
      </c>
      <c r="P147" s="109">
        <f t="shared" si="30"/>
        <v>198469.96712861574</v>
      </c>
      <c r="Q147" s="110">
        <f t="shared" si="30"/>
        <v>193328.87587889223</v>
      </c>
      <c r="R147" s="109">
        <f t="shared" si="30"/>
        <v>215888.01454378397</v>
      </c>
      <c r="S147" s="110">
        <f t="shared" si="30"/>
        <v>192623.10437091836</v>
      </c>
      <c r="T147" s="109">
        <f t="shared" si="30"/>
        <v>138421.86750254885</v>
      </c>
      <c r="U147" s="110">
        <f t="shared" si="30"/>
        <v>146619.15013501732</v>
      </c>
      <c r="V147" s="109">
        <f t="shared" si="30"/>
        <v>157927.08158181133</v>
      </c>
    </row>
    <row r="148" spans="1:22" ht="14.5">
      <c r="A148" s="60" t="s">
        <v>40</v>
      </c>
      <c r="B148" s="109">
        <f t="shared" ref="B148:V148" si="31">(B99/B119)*1000</f>
        <v>492878.25899889664</v>
      </c>
      <c r="C148" s="110">
        <f t="shared" si="31"/>
        <v>526995.69708882249</v>
      </c>
      <c r="D148" s="109">
        <f t="shared" si="31"/>
        <v>556274.33093087666</v>
      </c>
      <c r="E148" s="110">
        <f t="shared" si="31"/>
        <v>580908.57671574201</v>
      </c>
      <c r="F148" s="109">
        <f t="shared" si="31"/>
        <v>700106.8744813042</v>
      </c>
      <c r="G148" s="110">
        <f t="shared" si="31"/>
        <v>819257.85493748239</v>
      </c>
      <c r="H148" s="109">
        <f t="shared" si="31"/>
        <v>1392070.0877856866</v>
      </c>
      <c r="I148" s="110">
        <f t="shared" si="31"/>
        <v>1636584.4149902547</v>
      </c>
      <c r="J148" s="109">
        <f t="shared" si="31"/>
        <v>1694020.8995839567</v>
      </c>
      <c r="K148" s="110">
        <f t="shared" si="31"/>
        <v>1694214.5630095298</v>
      </c>
      <c r="L148" s="109">
        <f t="shared" si="31"/>
        <v>1670497.4253845653</v>
      </c>
      <c r="M148" s="110">
        <f t="shared" si="31"/>
        <v>1520995.2375249867</v>
      </c>
      <c r="N148" s="109">
        <f t="shared" si="31"/>
        <v>1483163.2725615313</v>
      </c>
      <c r="O148" s="110">
        <f t="shared" si="31"/>
        <v>1482867.5965103796</v>
      </c>
      <c r="P148" s="109">
        <f t="shared" si="31"/>
        <v>1398542.1325672602</v>
      </c>
      <c r="Q148" s="110">
        <f t="shared" si="31"/>
        <v>1356546.0269766108</v>
      </c>
      <c r="R148" s="109">
        <f t="shared" si="31"/>
        <v>1446987.5562689255</v>
      </c>
      <c r="S148" s="110">
        <f t="shared" si="31"/>
        <v>1482066.3308562229</v>
      </c>
      <c r="T148" s="109">
        <f t="shared" si="31"/>
        <v>1640083.2301297209</v>
      </c>
      <c r="U148" s="110">
        <f t="shared" si="31"/>
        <v>1694548.1198571152</v>
      </c>
      <c r="V148" s="109">
        <f t="shared" si="31"/>
        <v>1837296.7518400648</v>
      </c>
    </row>
    <row r="149" spans="1:22" ht="14.5">
      <c r="A149" s="60" t="s">
        <v>41</v>
      </c>
      <c r="B149" s="109">
        <f>(B100/B119)*1000</f>
        <v>625229.84226341243</v>
      </c>
      <c r="C149" s="110">
        <f t="shared" ref="C149:V149" si="32">(C100/C119)*1000</f>
        <v>683656.91340133082</v>
      </c>
      <c r="D149" s="109">
        <f t="shared" si="32"/>
        <v>729258.76417837141</v>
      </c>
      <c r="E149" s="110">
        <f t="shared" si="32"/>
        <v>765526.84494195133</v>
      </c>
      <c r="F149" s="109">
        <f t="shared" si="32"/>
        <v>910041.4660174899</v>
      </c>
      <c r="G149" s="110">
        <f t="shared" si="32"/>
        <v>961350.08712828241</v>
      </c>
      <c r="H149" s="109">
        <f t="shared" si="32"/>
        <v>1523633.5007943558</v>
      </c>
      <c r="I149" s="110">
        <f t="shared" si="32"/>
        <v>1768410.4273079066</v>
      </c>
      <c r="J149" s="109">
        <f t="shared" si="32"/>
        <v>1841121.3376236504</v>
      </c>
      <c r="K149" s="110">
        <f t="shared" si="32"/>
        <v>1845694.7547368289</v>
      </c>
      <c r="L149" s="109">
        <f t="shared" si="32"/>
        <v>1843175.6116598365</v>
      </c>
      <c r="M149" s="110">
        <f t="shared" si="32"/>
        <v>1688689.9662542874</v>
      </c>
      <c r="N149" s="109">
        <f t="shared" si="32"/>
        <v>1682176.6210878151</v>
      </c>
      <c r="O149" s="110">
        <f t="shared" si="32"/>
        <v>1740102.3008519558</v>
      </c>
      <c r="P149" s="109">
        <f t="shared" si="32"/>
        <v>1682950.7528557789</v>
      </c>
      <c r="Q149" s="110">
        <f t="shared" si="32"/>
        <v>1669051.6524608983</v>
      </c>
      <c r="R149" s="109">
        <f t="shared" si="32"/>
        <v>1776111.7215840176</v>
      </c>
      <c r="S149" s="110">
        <f t="shared" si="32"/>
        <v>1814844.5952561419</v>
      </c>
      <c r="T149" s="109">
        <f t="shared" si="32"/>
        <v>1989254.5885105969</v>
      </c>
      <c r="U149" s="110">
        <f t="shared" si="32"/>
        <v>2065262.8330250259</v>
      </c>
      <c r="V149" s="109">
        <f t="shared" si="32"/>
        <v>2234908.8686758233</v>
      </c>
    </row>
    <row r="150" spans="1:22" ht="14.5">
      <c r="A150" s="77"/>
      <c r="B150" s="77"/>
      <c r="C150" s="108"/>
      <c r="D150" s="77"/>
      <c r="E150" s="108"/>
      <c r="F150" s="77"/>
      <c r="G150" s="108"/>
      <c r="H150" s="77"/>
      <c r="I150" s="108"/>
      <c r="J150" s="77"/>
      <c r="K150" s="108"/>
      <c r="L150" s="77"/>
      <c r="M150" s="108"/>
      <c r="N150" s="77"/>
      <c r="O150" s="108"/>
      <c r="P150" s="77"/>
      <c r="Q150" s="108"/>
      <c r="R150" s="77"/>
      <c r="S150" s="108"/>
      <c r="T150" s="77"/>
      <c r="U150" s="108"/>
      <c r="V150" s="77"/>
    </row>
    <row r="151" spans="1:22" ht="14.5">
      <c r="A151" s="60" t="s">
        <v>103</v>
      </c>
      <c r="B151" s="122">
        <f>B92/B98</f>
        <v>0.99976107782947876</v>
      </c>
      <c r="C151" s="123">
        <f t="shared" ref="C151:V151" si="33">C92/C98</f>
        <v>1.0534977975389845</v>
      </c>
      <c r="D151" s="122">
        <f t="shared" si="33"/>
        <v>1.0007316054444926</v>
      </c>
      <c r="E151" s="123">
        <f t="shared" si="33"/>
        <v>1.0661130409684374</v>
      </c>
      <c r="F151" s="122">
        <f t="shared" si="33"/>
        <v>0.99218335264502255</v>
      </c>
      <c r="G151" s="123">
        <f t="shared" si="33"/>
        <v>1.6016370939733429</v>
      </c>
      <c r="H151" s="122">
        <f t="shared" si="33"/>
        <v>1.250069627710908</v>
      </c>
      <c r="I151" s="123">
        <f t="shared" si="33"/>
        <v>1.0023205441690719</v>
      </c>
      <c r="J151" s="122">
        <f t="shared" si="33"/>
        <v>1.0016124549941514</v>
      </c>
      <c r="K151" s="123">
        <f t="shared" si="33"/>
        <v>1.0095312823980056</v>
      </c>
      <c r="L151" s="122">
        <f t="shared" si="33"/>
        <v>0.93793146993116272</v>
      </c>
      <c r="M151" s="123">
        <f t="shared" si="33"/>
        <v>0.93073901649039414</v>
      </c>
      <c r="N151" s="122">
        <f t="shared" si="33"/>
        <v>0.8681390793690581</v>
      </c>
      <c r="O151" s="123">
        <f t="shared" si="33"/>
        <v>0.97443548382277934</v>
      </c>
      <c r="P151" s="122">
        <f t="shared" si="33"/>
        <v>1.1395100702094509</v>
      </c>
      <c r="Q151" s="123">
        <f t="shared" si="33"/>
        <v>1.053436041712414</v>
      </c>
      <c r="R151" s="122">
        <f t="shared" si="33"/>
        <v>1.1517643499690344</v>
      </c>
      <c r="S151" s="123">
        <f t="shared" si="33"/>
        <v>1.1182257983293706</v>
      </c>
      <c r="T151" s="122">
        <f t="shared" si="33"/>
        <v>1.203849247206157</v>
      </c>
      <c r="U151" s="123">
        <f t="shared" si="33"/>
        <v>1.2350644878310577</v>
      </c>
      <c r="V151" s="122">
        <f t="shared" si="33"/>
        <v>1.0153003592900374</v>
      </c>
    </row>
  </sheetData>
  <hyperlinks>
    <hyperlink ref="A1" location="Efnisyfirlit!A1" display="Efnisyfirlit" xr:uid="{55129C20-A6E1-49F3-B8CE-4AFD2073F8A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0AA-CF04-4026-8898-35FD6753BEAD}">
  <dimension ref="A1:R105"/>
  <sheetViews>
    <sheetView topLeftCell="B1" workbookViewId="0">
      <selection activeCell="B1" sqref="B1"/>
    </sheetView>
  </sheetViews>
  <sheetFormatPr defaultRowHeight="14.5"/>
  <cols>
    <col min="1" max="1" width="7.54296875" hidden="1" customWidth="1"/>
    <col min="2" max="2" width="23.26953125" customWidth="1"/>
    <col min="3" max="3" width="8.81640625" hidden="1" customWidth="1"/>
    <col min="4" max="4" width="11.08984375" customWidth="1"/>
    <col min="5" max="5" width="9.90625" bestFit="1" customWidth="1"/>
    <col min="6" max="6" width="10.90625" bestFit="1" customWidth="1"/>
    <col min="7" max="7" width="10.1796875" customWidth="1"/>
    <col min="8" max="8" width="10.6328125" customWidth="1"/>
    <col min="9" max="9" width="11.36328125" customWidth="1"/>
    <col min="10" max="10" width="10.81640625" customWidth="1"/>
    <col min="11" max="11" width="9.6328125" customWidth="1"/>
    <col min="12" max="12" width="8.81640625" customWidth="1"/>
    <col min="13" max="13" width="9" customWidth="1"/>
    <col min="14" max="14" width="10.26953125" customWidth="1"/>
    <col min="15" max="15" width="10" customWidth="1"/>
    <col min="16" max="16" width="11.54296875" customWidth="1"/>
    <col min="17" max="17" width="11.453125" customWidth="1"/>
  </cols>
  <sheetData>
    <row r="1" spans="1:18">
      <c r="B1" s="101" t="s">
        <v>1044</v>
      </c>
    </row>
    <row r="2" spans="1:18" ht="15.5">
      <c r="B2" s="320" t="s">
        <v>1237</v>
      </c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</row>
    <row r="3" spans="1:18" ht="5" customHeight="1"/>
    <row r="4" spans="1:18" ht="11" customHeight="1">
      <c r="D4" s="322" t="s">
        <v>1238</v>
      </c>
      <c r="E4" s="323"/>
      <c r="F4" s="323"/>
      <c r="G4" s="323"/>
      <c r="H4" s="324"/>
      <c r="I4" s="322" t="s">
        <v>1239</v>
      </c>
      <c r="J4" s="323"/>
      <c r="K4" s="323"/>
      <c r="L4" s="323"/>
      <c r="M4" s="324"/>
      <c r="N4" s="325" t="s">
        <v>1240</v>
      </c>
      <c r="O4" s="325" t="s">
        <v>1241</v>
      </c>
      <c r="P4" s="325" t="s">
        <v>1242</v>
      </c>
      <c r="Q4" s="326"/>
    </row>
    <row r="5" spans="1:18">
      <c r="D5" s="327" t="s">
        <v>1243</v>
      </c>
      <c r="E5" s="163" t="s">
        <v>1243</v>
      </c>
      <c r="F5" s="196" t="s">
        <v>1243</v>
      </c>
      <c r="G5" s="206"/>
      <c r="H5" s="206"/>
      <c r="I5" s="163" t="s">
        <v>1244</v>
      </c>
      <c r="J5" s="196" t="s">
        <v>1243</v>
      </c>
      <c r="K5" s="163" t="s">
        <v>1243</v>
      </c>
      <c r="L5" s="163"/>
      <c r="M5" s="163" t="s">
        <v>7</v>
      </c>
      <c r="N5" s="163" t="s">
        <v>1243</v>
      </c>
      <c r="O5" s="163" t="s">
        <v>1243</v>
      </c>
      <c r="P5" s="163" t="s">
        <v>1245</v>
      </c>
      <c r="Q5" s="196"/>
    </row>
    <row r="6" spans="1:18">
      <c r="D6" s="327" t="s">
        <v>1246</v>
      </c>
      <c r="E6" s="327" t="s">
        <v>1246</v>
      </c>
      <c r="F6" s="327" t="s">
        <v>1247</v>
      </c>
      <c r="G6" s="327" t="s">
        <v>1248</v>
      </c>
      <c r="H6" s="197" t="s">
        <v>1249</v>
      </c>
      <c r="I6" s="327" t="s">
        <v>1250</v>
      </c>
      <c r="J6" s="327" t="s">
        <v>1251</v>
      </c>
      <c r="K6" s="327" t="s">
        <v>1246</v>
      </c>
      <c r="L6" s="327" t="s">
        <v>1252</v>
      </c>
      <c r="M6" s="327" t="s">
        <v>1253</v>
      </c>
      <c r="N6" s="327" t="s">
        <v>1246</v>
      </c>
      <c r="O6" s="327" t="s">
        <v>1247</v>
      </c>
      <c r="P6" s="327" t="s">
        <v>1254</v>
      </c>
      <c r="Q6" s="327"/>
    </row>
    <row r="7" spans="1:18">
      <c r="D7" s="327" t="s">
        <v>1255</v>
      </c>
      <c r="E7" s="327" t="s">
        <v>1256</v>
      </c>
      <c r="F7" s="327" t="s">
        <v>1257</v>
      </c>
      <c r="G7" s="327" t="s">
        <v>1258</v>
      </c>
      <c r="H7" s="197" t="s">
        <v>1258</v>
      </c>
      <c r="I7" s="327" t="s">
        <v>1259</v>
      </c>
      <c r="J7" s="327" t="s">
        <v>1260</v>
      </c>
      <c r="K7" s="327" t="s">
        <v>1261</v>
      </c>
      <c r="L7" s="327" t="s">
        <v>1262</v>
      </c>
      <c r="M7" s="327" t="s">
        <v>1246</v>
      </c>
      <c r="N7" s="327" t="s">
        <v>105</v>
      </c>
      <c r="O7" s="327" t="s">
        <v>1263</v>
      </c>
      <c r="P7" s="327" t="s">
        <v>1264</v>
      </c>
      <c r="Q7" s="327"/>
    </row>
    <row r="8" spans="1:18">
      <c r="D8" s="327" t="s">
        <v>1265</v>
      </c>
      <c r="E8" s="327" t="s">
        <v>1266</v>
      </c>
      <c r="F8" s="327" t="s">
        <v>1267</v>
      </c>
      <c r="G8" s="327" t="s">
        <v>1253</v>
      </c>
      <c r="H8" s="197" t="s">
        <v>1253</v>
      </c>
      <c r="I8" s="327" t="s">
        <v>1268</v>
      </c>
      <c r="J8" s="327" t="s">
        <v>106</v>
      </c>
      <c r="K8" s="327" t="s">
        <v>1269</v>
      </c>
      <c r="L8" s="327" t="s">
        <v>1270</v>
      </c>
      <c r="M8" s="327" t="s">
        <v>1271</v>
      </c>
      <c r="N8" s="327" t="s">
        <v>1272</v>
      </c>
      <c r="O8" s="327" t="s">
        <v>1273</v>
      </c>
      <c r="P8" s="327" t="s">
        <v>1274</v>
      </c>
      <c r="Q8" s="327"/>
    </row>
    <row r="9" spans="1:18">
      <c r="B9" s="328" t="s">
        <v>66</v>
      </c>
      <c r="D9" s="165" t="s">
        <v>1275</v>
      </c>
      <c r="E9" s="165" t="s">
        <v>1276</v>
      </c>
      <c r="F9" s="165" t="s">
        <v>1277</v>
      </c>
      <c r="G9" s="165" t="s">
        <v>1278</v>
      </c>
      <c r="H9" s="199" t="s">
        <v>1279</v>
      </c>
      <c r="I9" s="165" t="s">
        <v>1280</v>
      </c>
      <c r="J9" s="165" t="s">
        <v>1281</v>
      </c>
      <c r="K9" s="165" t="s">
        <v>1282</v>
      </c>
      <c r="L9" s="165" t="s">
        <v>1283</v>
      </c>
      <c r="M9" s="165" t="s">
        <v>1284</v>
      </c>
      <c r="N9" s="165" t="s">
        <v>1285</v>
      </c>
      <c r="O9" s="165" t="s">
        <v>1286</v>
      </c>
      <c r="P9" s="165" t="s">
        <v>1287</v>
      </c>
      <c r="Q9" s="329" t="s">
        <v>107</v>
      </c>
    </row>
    <row r="10" spans="1:18">
      <c r="A10" s="6" t="s">
        <v>1288</v>
      </c>
      <c r="B10" s="6" t="s">
        <v>1202</v>
      </c>
      <c r="C10" s="8"/>
      <c r="D10" s="8"/>
      <c r="E10" s="8"/>
      <c r="F10" s="8"/>
      <c r="G10" s="8">
        <v>0</v>
      </c>
      <c r="H10" s="8">
        <v>36392.991593193525</v>
      </c>
      <c r="I10" s="8">
        <v>0</v>
      </c>
      <c r="J10" s="8">
        <v>1755293.2690000001</v>
      </c>
      <c r="K10" s="8">
        <v>0</v>
      </c>
      <c r="L10" s="8"/>
      <c r="M10" s="8">
        <v>25362.712</v>
      </c>
      <c r="N10" s="8">
        <v>0</v>
      </c>
      <c r="O10" s="8">
        <v>318816.41998532566</v>
      </c>
      <c r="P10" s="8">
        <v>398878.61301206599</v>
      </c>
      <c r="Q10" s="8">
        <v>2534744.0055905851</v>
      </c>
      <c r="R10" s="9"/>
    </row>
    <row r="11" spans="1:18">
      <c r="A11">
        <v>1000</v>
      </c>
      <c r="B11" t="s">
        <v>108</v>
      </c>
      <c r="C11" s="9"/>
      <c r="D11" s="9"/>
      <c r="E11" s="9"/>
      <c r="F11" s="9"/>
      <c r="G11" s="9">
        <v>0</v>
      </c>
      <c r="H11" s="9">
        <v>64.872045032938757</v>
      </c>
      <c r="I11" s="9">
        <v>478362.1053891952</v>
      </c>
      <c r="J11" s="9">
        <v>169292.10078894399</v>
      </c>
      <c r="K11" s="9">
        <v>97280</v>
      </c>
      <c r="L11" s="9"/>
      <c r="M11" s="9"/>
      <c r="N11" s="9">
        <v>0</v>
      </c>
      <c r="O11" s="9">
        <v>47549.345658554921</v>
      </c>
      <c r="P11" s="9">
        <v>110556.312959695</v>
      </c>
      <c r="Q11" s="9">
        <v>903104.73684142204</v>
      </c>
    </row>
    <row r="12" spans="1:18">
      <c r="A12" s="6">
        <v>1100</v>
      </c>
      <c r="B12" s="6" t="s">
        <v>1289</v>
      </c>
      <c r="C12" s="8"/>
      <c r="D12" s="8"/>
      <c r="E12" s="8"/>
      <c r="F12" s="8"/>
      <c r="G12" s="8">
        <v>0</v>
      </c>
      <c r="H12" s="8">
        <v>194208.39582299776</v>
      </c>
      <c r="I12" s="8">
        <v>10250.328876688036</v>
      </c>
      <c r="J12" s="8">
        <v>6008.1012361543299</v>
      </c>
      <c r="K12" s="8">
        <v>3360</v>
      </c>
      <c r="L12" s="8"/>
      <c r="M12" s="8"/>
      <c r="N12" s="8">
        <v>0</v>
      </c>
      <c r="O12" s="8">
        <v>3874.8395746840511</v>
      </c>
      <c r="P12" s="8">
        <v>12328.688143753307</v>
      </c>
      <c r="Q12" s="8">
        <v>230030.35365427748</v>
      </c>
    </row>
    <row r="13" spans="1:18">
      <c r="A13">
        <v>1300</v>
      </c>
      <c r="B13" t="s">
        <v>110</v>
      </c>
      <c r="C13" s="9"/>
      <c r="D13" s="9"/>
      <c r="E13" s="9"/>
      <c r="F13" s="9"/>
      <c r="G13" s="9">
        <v>0</v>
      </c>
      <c r="H13" s="9">
        <v>204860.20592111361</v>
      </c>
      <c r="I13" s="9">
        <v>285043.17739449244</v>
      </c>
      <c r="J13" s="9">
        <v>100433.29513202699</v>
      </c>
      <c r="K13" s="9">
        <v>23360</v>
      </c>
      <c r="L13" s="9"/>
      <c r="M13" s="9"/>
      <c r="N13" s="9">
        <v>0</v>
      </c>
      <c r="O13" s="9">
        <v>39714.457857112138</v>
      </c>
      <c r="P13" s="9">
        <v>40627.27985802247</v>
      </c>
      <c r="Q13" s="9">
        <v>694038.41616276768</v>
      </c>
    </row>
    <row r="14" spans="1:18">
      <c r="A14" s="6">
        <v>1400</v>
      </c>
      <c r="B14" s="6" t="s">
        <v>111</v>
      </c>
      <c r="C14" s="8"/>
      <c r="D14" s="8"/>
      <c r="E14" s="8"/>
      <c r="F14" s="8"/>
      <c r="G14" s="8">
        <v>0</v>
      </c>
      <c r="H14" s="8">
        <v>0</v>
      </c>
      <c r="I14" s="8">
        <v>1420442.8315964271</v>
      </c>
      <c r="J14" s="8">
        <v>164178.823141153</v>
      </c>
      <c r="K14" s="8">
        <v>68160</v>
      </c>
      <c r="L14" s="8"/>
      <c r="M14" s="8"/>
      <c r="N14" s="8">
        <v>0</v>
      </c>
      <c r="O14" s="8">
        <v>26047.667929124913</v>
      </c>
      <c r="P14" s="8">
        <v>96311.232570127657</v>
      </c>
      <c r="Q14" s="8">
        <v>1775140.5552368329</v>
      </c>
    </row>
    <row r="15" spans="1:18">
      <c r="A15">
        <v>1604</v>
      </c>
      <c r="B15" t="s">
        <v>112</v>
      </c>
      <c r="C15" s="9"/>
      <c r="D15" s="9"/>
      <c r="E15" s="9"/>
      <c r="F15" s="9"/>
      <c r="G15" s="9">
        <v>0</v>
      </c>
      <c r="H15" s="9">
        <v>399683.41902617423</v>
      </c>
      <c r="I15" s="9">
        <v>697122.58590733679</v>
      </c>
      <c r="J15" s="9">
        <v>63106.3683031529</v>
      </c>
      <c r="K15" s="9">
        <v>37440</v>
      </c>
      <c r="L15" s="9"/>
      <c r="M15" s="9"/>
      <c r="N15" s="9">
        <v>36824.40302097454</v>
      </c>
      <c r="O15" s="9">
        <v>15078.638815943603</v>
      </c>
      <c r="P15" s="9">
        <v>32666.796292134743</v>
      </c>
      <c r="Q15" s="9">
        <v>1281922.211365717</v>
      </c>
    </row>
    <row r="16" spans="1:18">
      <c r="A16" s="6">
        <v>1606</v>
      </c>
      <c r="B16" s="6" t="s">
        <v>113</v>
      </c>
      <c r="C16" s="8"/>
      <c r="D16" s="8"/>
      <c r="E16" s="8"/>
      <c r="F16" s="8"/>
      <c r="G16" s="8">
        <v>0</v>
      </c>
      <c r="H16" s="8">
        <v>0</v>
      </c>
      <c r="I16" s="8">
        <v>-5737.9644305937518</v>
      </c>
      <c r="J16" s="8">
        <v>1320.93005901265</v>
      </c>
      <c r="K16" s="8">
        <v>0</v>
      </c>
      <c r="L16" s="8"/>
      <c r="M16" s="8"/>
      <c r="N16" s="8">
        <v>16279.583210436918</v>
      </c>
      <c r="O16" s="8">
        <v>0</v>
      </c>
      <c r="P16" s="8">
        <v>329.35418248724159</v>
      </c>
      <c r="Q16" s="8">
        <v>12191.903021343058</v>
      </c>
    </row>
    <row r="17" spans="1:17">
      <c r="A17">
        <v>2000</v>
      </c>
      <c r="B17" t="s">
        <v>114</v>
      </c>
      <c r="C17" s="9"/>
      <c r="D17" s="9"/>
      <c r="E17" s="9"/>
      <c r="F17" s="9"/>
      <c r="G17" s="9">
        <v>881898.88829973107</v>
      </c>
      <c r="H17" s="9">
        <v>155811.26172249307</v>
      </c>
      <c r="I17" s="9">
        <v>1213969.7925723295</v>
      </c>
      <c r="J17" s="9">
        <v>150117.30960972802</v>
      </c>
      <c r="K17" s="9">
        <v>62880</v>
      </c>
      <c r="L17" s="9"/>
      <c r="M17" s="9"/>
      <c r="N17" s="9">
        <v>478212.77909098729</v>
      </c>
      <c r="O17" s="9">
        <v>26447.136632823258</v>
      </c>
      <c r="P17" s="9">
        <v>78716.743820249714</v>
      </c>
      <c r="Q17" s="9">
        <v>3048053.9117483418</v>
      </c>
    </row>
    <row r="18" spans="1:17">
      <c r="A18" s="6">
        <v>2300</v>
      </c>
      <c r="B18" s="6" t="s">
        <v>115</v>
      </c>
      <c r="C18" s="8"/>
      <c r="D18" s="8"/>
      <c r="E18" s="8"/>
      <c r="F18" s="8"/>
      <c r="G18" s="8">
        <v>0</v>
      </c>
      <c r="H18" s="8">
        <v>436371.0203357836</v>
      </c>
      <c r="I18" s="8">
        <v>235972.53607592668</v>
      </c>
      <c r="J18" s="8">
        <v>19217.4018262809</v>
      </c>
      <c r="K18" s="8">
        <v>14560</v>
      </c>
      <c r="L18" s="8"/>
      <c r="M18" s="8"/>
      <c r="N18" s="8">
        <v>81221.031761547754</v>
      </c>
      <c r="O18" s="8">
        <v>1391.230836402003</v>
      </c>
      <c r="P18" s="8">
        <v>15449.226597067016</v>
      </c>
      <c r="Q18" s="8">
        <v>804182.44743300811</v>
      </c>
    </row>
    <row r="19" spans="1:17">
      <c r="A19">
        <v>2506</v>
      </c>
      <c r="B19" t="s">
        <v>116</v>
      </c>
      <c r="C19" s="9"/>
      <c r="D19" s="9"/>
      <c r="E19" s="9"/>
      <c r="F19" s="9"/>
      <c r="G19" s="9">
        <v>20810.622962799822</v>
      </c>
      <c r="H19" s="9">
        <v>152771.46457872895</v>
      </c>
      <c r="I19" s="9">
        <v>112743.59209008842</v>
      </c>
      <c r="J19" s="9">
        <v>9416.9530013482708</v>
      </c>
      <c r="K19" s="9">
        <v>5920</v>
      </c>
      <c r="L19" s="9"/>
      <c r="M19" s="9"/>
      <c r="N19" s="9">
        <v>52976.206104030804</v>
      </c>
      <c r="O19" s="9">
        <v>0</v>
      </c>
      <c r="P19" s="9">
        <v>6028.3110312957451</v>
      </c>
      <c r="Q19" s="9">
        <v>360667.14976829197</v>
      </c>
    </row>
    <row r="20" spans="1:17">
      <c r="A20" s="6">
        <v>2510</v>
      </c>
      <c r="B20" s="6" t="s">
        <v>117</v>
      </c>
      <c r="C20" s="8"/>
      <c r="D20" s="8">
        <v>68190</v>
      </c>
      <c r="E20" s="8"/>
      <c r="F20" s="8"/>
      <c r="G20" s="8">
        <v>0</v>
      </c>
      <c r="H20" s="8">
        <v>515048.27093898226</v>
      </c>
      <c r="I20" s="8">
        <v>389434.24537080358</v>
      </c>
      <c r="J20" s="8">
        <v>19345.233767475602</v>
      </c>
      <c r="K20" s="8">
        <v>11520</v>
      </c>
      <c r="L20" s="8"/>
      <c r="M20" s="8"/>
      <c r="N20" s="8">
        <v>101734.16556970673</v>
      </c>
      <c r="O20" s="8">
        <v>2503.8963206754611</v>
      </c>
      <c r="P20" s="8">
        <v>15807.055481481206</v>
      </c>
      <c r="Q20" s="8">
        <v>1123582.8674491248</v>
      </c>
    </row>
    <row r="21" spans="1:17">
      <c r="A21">
        <v>3000</v>
      </c>
      <c r="B21" t="s">
        <v>118</v>
      </c>
      <c r="C21" s="9"/>
      <c r="D21" s="9"/>
      <c r="E21" s="9"/>
      <c r="F21" s="9"/>
      <c r="G21" s="9">
        <v>19637.790464929301</v>
      </c>
      <c r="H21" s="9">
        <v>466037.42526449502</v>
      </c>
      <c r="I21" s="9">
        <v>293333.85469223955</v>
      </c>
      <c r="J21" s="9">
        <v>55606.894419726203</v>
      </c>
      <c r="K21" s="9">
        <v>14560</v>
      </c>
      <c r="L21" s="9"/>
      <c r="M21" s="9"/>
      <c r="N21" s="9">
        <v>128189.57983687504</v>
      </c>
      <c r="O21" s="9">
        <v>11188.811255776616</v>
      </c>
      <c r="P21" s="9">
        <v>21043.170101055308</v>
      </c>
      <c r="Q21" s="9">
        <v>1009597.526035097</v>
      </c>
    </row>
    <row r="22" spans="1:17">
      <c r="A22" s="6">
        <v>3506</v>
      </c>
      <c r="B22" s="6" t="s">
        <v>119</v>
      </c>
      <c r="C22" s="8"/>
      <c r="D22" s="8"/>
      <c r="E22" s="8"/>
      <c r="F22" s="8"/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/>
      <c r="M22" s="8"/>
      <c r="N22" s="8">
        <v>0</v>
      </c>
      <c r="O22" s="8">
        <v>0</v>
      </c>
      <c r="P22" s="8">
        <v>181.26077913982638</v>
      </c>
      <c r="Q22" s="8">
        <v>181.26077913982638</v>
      </c>
    </row>
    <row r="23" spans="1:17">
      <c r="A23">
        <v>3511</v>
      </c>
      <c r="B23" t="s">
        <v>120</v>
      </c>
      <c r="C23" s="9"/>
      <c r="D23" s="9"/>
      <c r="E23" s="9"/>
      <c r="F23" s="9"/>
      <c r="G23" s="9">
        <v>0</v>
      </c>
      <c r="H23" s="9">
        <v>0</v>
      </c>
      <c r="I23" s="9">
        <v>0</v>
      </c>
      <c r="J23" s="9">
        <v>8309.0761776602394</v>
      </c>
      <c r="K23" s="9">
        <v>0</v>
      </c>
      <c r="L23" s="9"/>
      <c r="M23" s="9"/>
      <c r="N23" s="9">
        <v>0</v>
      </c>
      <c r="O23" s="9">
        <v>0</v>
      </c>
      <c r="P23" s="9">
        <v>1642.1683715449603</v>
      </c>
      <c r="Q23" s="9">
        <v>9951.2445492052011</v>
      </c>
    </row>
    <row r="24" spans="1:17">
      <c r="A24" s="6">
        <v>3609</v>
      </c>
      <c r="B24" s="6" t="s">
        <v>121</v>
      </c>
      <c r="C24" s="8"/>
      <c r="D24" s="8"/>
      <c r="E24" s="8"/>
      <c r="F24" s="8"/>
      <c r="G24" s="8">
        <v>0</v>
      </c>
      <c r="H24" s="8">
        <v>586864.20807708672</v>
      </c>
      <c r="I24" s="8">
        <v>367803.1619834294</v>
      </c>
      <c r="J24" s="8">
        <v>19004.3485909562</v>
      </c>
      <c r="K24" s="8">
        <v>5600</v>
      </c>
      <c r="L24" s="8"/>
      <c r="M24" s="8"/>
      <c r="N24" s="8">
        <v>226558.34733331448</v>
      </c>
      <c r="O24" s="8">
        <v>1304.1401221545548</v>
      </c>
      <c r="P24" s="8">
        <v>11958.774968269889</v>
      </c>
      <c r="Q24" s="8">
        <v>1219092.981075211</v>
      </c>
    </row>
    <row r="25" spans="1:17">
      <c r="A25">
        <v>3709</v>
      </c>
      <c r="B25" t="s">
        <v>122</v>
      </c>
      <c r="C25" s="9"/>
      <c r="D25" s="9"/>
      <c r="E25" s="9"/>
      <c r="F25" s="9"/>
      <c r="G25" s="9">
        <v>3440.8051961961364</v>
      </c>
      <c r="H25" s="9">
        <v>125516.38364079308</v>
      </c>
      <c r="I25" s="9">
        <v>88773.932231374856</v>
      </c>
      <c r="J25" s="9">
        <v>7542.0845304916002</v>
      </c>
      <c r="K25" s="9">
        <v>3040</v>
      </c>
      <c r="L25" s="9"/>
      <c r="M25" s="9"/>
      <c r="N25" s="9">
        <v>54897.297139976552</v>
      </c>
      <c r="O25" s="9">
        <v>0</v>
      </c>
      <c r="P25" s="9">
        <v>2484.6146243535136</v>
      </c>
      <c r="Q25" s="9">
        <v>285695.11736318574</v>
      </c>
    </row>
    <row r="26" spans="1:17">
      <c r="A26" s="6">
        <v>3710</v>
      </c>
      <c r="B26" s="6" t="s">
        <v>1290</v>
      </c>
      <c r="C26" s="8"/>
      <c r="D26" s="8"/>
      <c r="E26" s="8"/>
      <c r="F26" s="8"/>
      <c r="G26" s="8">
        <v>2501.080573003318</v>
      </c>
      <c r="H26" s="8">
        <v>18887.31188390428</v>
      </c>
      <c r="I26" s="8">
        <v>14646.488257355968</v>
      </c>
      <c r="J26" s="8">
        <v>80.894166404650662</v>
      </c>
      <c r="K26" s="8">
        <v>0</v>
      </c>
      <c r="L26" s="8"/>
      <c r="M26" s="8"/>
      <c r="N26" s="8">
        <v>4489.9397895871907</v>
      </c>
      <c r="O26" s="8">
        <v>0</v>
      </c>
      <c r="P26" s="8">
        <v>158.46305245133237</v>
      </c>
      <c r="Q26" s="8">
        <v>40764.177722706743</v>
      </c>
    </row>
    <row r="27" spans="1:17">
      <c r="A27">
        <v>3711</v>
      </c>
      <c r="B27" t="s">
        <v>1291</v>
      </c>
      <c r="C27" s="9"/>
      <c r="D27" s="9">
        <v>145583.908</v>
      </c>
      <c r="E27" s="9"/>
      <c r="F27" s="9"/>
      <c r="G27" s="9">
        <v>3257.2055155833709</v>
      </c>
      <c r="H27" s="9">
        <v>174422.73315647428</v>
      </c>
      <c r="I27" s="9">
        <v>90113.361059223549</v>
      </c>
      <c r="J27" s="9">
        <v>1240.0358926079996</v>
      </c>
      <c r="K27" s="9">
        <v>5280</v>
      </c>
      <c r="L27" s="9"/>
      <c r="M27" s="9"/>
      <c r="N27" s="9">
        <v>60060.965451780772</v>
      </c>
      <c r="O27" s="9">
        <v>1176.3331892101162</v>
      </c>
      <c r="P27" s="9">
        <v>4179.7710002852536</v>
      </c>
      <c r="Q27" s="9">
        <v>485314.31326516531</v>
      </c>
    </row>
    <row r="28" spans="1:17">
      <c r="A28" s="6">
        <v>3713</v>
      </c>
      <c r="B28" s="6" t="s">
        <v>123</v>
      </c>
      <c r="C28" s="8"/>
      <c r="D28" s="8"/>
      <c r="E28" s="8"/>
      <c r="F28" s="8"/>
      <c r="G28" s="8">
        <v>0</v>
      </c>
      <c r="H28" s="8">
        <v>42592.712081314749</v>
      </c>
      <c r="I28" s="8">
        <v>11300.376263810094</v>
      </c>
      <c r="J28" s="8">
        <v>1320.93005901265</v>
      </c>
      <c r="K28" s="8">
        <v>640</v>
      </c>
      <c r="L28" s="8"/>
      <c r="M28" s="8"/>
      <c r="N28" s="8">
        <v>10335.725998858219</v>
      </c>
      <c r="O28" s="8">
        <v>0</v>
      </c>
      <c r="P28" s="8">
        <v>527.36360694696737</v>
      </c>
      <c r="Q28" s="8">
        <v>66717.108009942676</v>
      </c>
    </row>
    <row r="29" spans="1:17">
      <c r="A29">
        <v>3714</v>
      </c>
      <c r="B29" t="s">
        <v>124</v>
      </c>
      <c r="C29" s="9"/>
      <c r="D29" s="9">
        <v>9364.0169999999998</v>
      </c>
      <c r="E29" s="9"/>
      <c r="F29" s="9"/>
      <c r="G29" s="9">
        <v>0</v>
      </c>
      <c r="H29" s="9">
        <v>254495.29008769916</v>
      </c>
      <c r="I29" s="9">
        <v>189934.92159945521</v>
      </c>
      <c r="J29" s="9">
        <v>5667.2160596349304</v>
      </c>
      <c r="K29" s="9">
        <v>5760</v>
      </c>
      <c r="L29" s="9"/>
      <c r="M29" s="9"/>
      <c r="N29" s="9">
        <v>105481.73520252715</v>
      </c>
      <c r="O29" s="9">
        <v>0</v>
      </c>
      <c r="P29" s="9">
        <v>5432.7641210213797</v>
      </c>
      <c r="Q29" s="9">
        <v>576135.94407033792</v>
      </c>
    </row>
    <row r="30" spans="1:17">
      <c r="A30" s="6">
        <v>3811</v>
      </c>
      <c r="B30" s="6" t="s">
        <v>125</v>
      </c>
      <c r="C30" s="8"/>
      <c r="D30" s="8">
        <v>2463.8090000000002</v>
      </c>
      <c r="E30" s="8"/>
      <c r="F30" s="8"/>
      <c r="G30" s="8">
        <v>5405.2160232328906</v>
      </c>
      <c r="H30" s="8">
        <v>145725.65218222167</v>
      </c>
      <c r="I30" s="8">
        <v>119140.31261606696</v>
      </c>
      <c r="J30" s="8">
        <v>2599.2494709603802</v>
      </c>
      <c r="K30" s="8">
        <v>0</v>
      </c>
      <c r="L30" s="8"/>
      <c r="M30" s="8"/>
      <c r="N30" s="8">
        <v>73872.433512537435</v>
      </c>
      <c r="O30" s="8">
        <v>695.029</v>
      </c>
      <c r="P30" s="8">
        <v>2252.4340880098302</v>
      </c>
      <c r="Q30" s="8">
        <v>352154.13589302916</v>
      </c>
    </row>
    <row r="31" spans="1:17">
      <c r="A31">
        <v>4100</v>
      </c>
      <c r="B31" t="s">
        <v>126</v>
      </c>
      <c r="C31" s="9"/>
      <c r="D31" s="9"/>
      <c r="E31" s="9"/>
      <c r="F31" s="9"/>
      <c r="G31" s="9">
        <v>0</v>
      </c>
      <c r="H31" s="9">
        <v>133413.98532901864</v>
      </c>
      <c r="I31" s="9">
        <v>91474.754320225547</v>
      </c>
      <c r="J31" s="9">
        <v>5368.9415301804602</v>
      </c>
      <c r="K31" s="9">
        <v>5440</v>
      </c>
      <c r="L31" s="9"/>
      <c r="M31" s="9"/>
      <c r="N31" s="9">
        <v>81247.678961967933</v>
      </c>
      <c r="O31" s="9">
        <v>1070.8933763060911</v>
      </c>
      <c r="P31" s="9">
        <v>3371.1978899220194</v>
      </c>
      <c r="Q31" s="9">
        <v>321387.45140762074</v>
      </c>
    </row>
    <row r="32" spans="1:17">
      <c r="A32" s="6">
        <v>4200</v>
      </c>
      <c r="B32" s="6" t="s">
        <v>127</v>
      </c>
      <c r="C32" s="8"/>
      <c r="D32" s="8"/>
      <c r="E32" s="8"/>
      <c r="F32" s="8"/>
      <c r="G32" s="8">
        <v>0</v>
      </c>
      <c r="H32" s="8">
        <v>558038.31766040996</v>
      </c>
      <c r="I32" s="8">
        <v>198345.18665696224</v>
      </c>
      <c r="J32" s="8">
        <v>19302.623120410699</v>
      </c>
      <c r="K32" s="8">
        <v>13440</v>
      </c>
      <c r="L32" s="8"/>
      <c r="M32" s="8"/>
      <c r="N32" s="8">
        <v>284488.49554870941</v>
      </c>
      <c r="O32" s="8">
        <v>18251.328146274307</v>
      </c>
      <c r="P32" s="8">
        <v>12865.710500560701</v>
      </c>
      <c r="Q32" s="8">
        <v>1104731.6616333271</v>
      </c>
    </row>
    <row r="33" spans="1:17">
      <c r="A33">
        <v>4502</v>
      </c>
      <c r="B33" t="s">
        <v>128</v>
      </c>
      <c r="C33" s="9"/>
      <c r="D33" s="9"/>
      <c r="E33" s="9"/>
      <c r="F33" s="9"/>
      <c r="G33" s="9">
        <v>3558.4771654409728</v>
      </c>
      <c r="H33" s="9">
        <v>154137.73134204428</v>
      </c>
      <c r="I33" s="9">
        <v>58123.346618771589</v>
      </c>
      <c r="J33" s="9">
        <v>3238.4091769342504</v>
      </c>
      <c r="K33" s="9">
        <v>0</v>
      </c>
      <c r="L33" s="9"/>
      <c r="M33" s="9"/>
      <c r="N33" s="9">
        <v>30618.22316963</v>
      </c>
      <c r="O33" s="9">
        <v>0</v>
      </c>
      <c r="P33" s="9">
        <v>812.69131864871235</v>
      </c>
      <c r="Q33" s="9">
        <v>250488.87879146982</v>
      </c>
    </row>
    <row r="34" spans="1:17">
      <c r="A34" s="6">
        <v>4604</v>
      </c>
      <c r="B34" s="6" t="s">
        <v>129</v>
      </c>
      <c r="C34" s="8"/>
      <c r="D34" s="8"/>
      <c r="E34" s="8"/>
      <c r="F34" s="8"/>
      <c r="G34" s="8">
        <v>0</v>
      </c>
      <c r="H34" s="8">
        <v>11820.797719995253</v>
      </c>
      <c r="I34" s="8">
        <v>43577.692718738552</v>
      </c>
      <c r="J34" s="8">
        <v>0</v>
      </c>
      <c r="K34" s="8">
        <v>800</v>
      </c>
      <c r="L34" s="8"/>
      <c r="M34" s="8"/>
      <c r="N34" s="8">
        <v>38057.467907199862</v>
      </c>
      <c r="O34" s="8">
        <v>0</v>
      </c>
      <c r="P34" s="8">
        <v>826.28193325335053</v>
      </c>
      <c r="Q34" s="8">
        <v>95082.240279187012</v>
      </c>
    </row>
    <row r="35" spans="1:17">
      <c r="A35">
        <v>4607</v>
      </c>
      <c r="B35" t="s">
        <v>130</v>
      </c>
      <c r="C35" s="9"/>
      <c r="D35" s="9"/>
      <c r="E35" s="9"/>
      <c r="F35" s="9"/>
      <c r="G35" s="9">
        <v>0</v>
      </c>
      <c r="H35" s="9">
        <v>235734.53730472302</v>
      </c>
      <c r="I35" s="9">
        <v>97070.777842898897</v>
      </c>
      <c r="J35" s="9">
        <v>3621.90500051856</v>
      </c>
      <c r="K35" s="9">
        <v>4640</v>
      </c>
      <c r="L35" s="9"/>
      <c r="M35" s="9"/>
      <c r="N35" s="9">
        <v>108405.68900214772</v>
      </c>
      <c r="O35" s="9">
        <v>1020.925</v>
      </c>
      <c r="P35" s="9">
        <v>3640.0112814256795</v>
      </c>
      <c r="Q35" s="9">
        <v>454133.84543171385</v>
      </c>
    </row>
    <row r="36" spans="1:17">
      <c r="A36" s="6">
        <v>4803</v>
      </c>
      <c r="B36" s="6" t="s">
        <v>131</v>
      </c>
      <c r="C36" s="8"/>
      <c r="D36" s="8"/>
      <c r="E36" s="8"/>
      <c r="F36" s="8"/>
      <c r="G36" s="8">
        <v>0</v>
      </c>
      <c r="H36" s="8">
        <v>88466.714029692434</v>
      </c>
      <c r="I36" s="8">
        <v>9526.2641030548693</v>
      </c>
      <c r="J36" s="8">
        <v>2769.69205922008</v>
      </c>
      <c r="K36" s="8">
        <v>1600</v>
      </c>
      <c r="L36" s="8"/>
      <c r="M36" s="8"/>
      <c r="N36" s="8">
        <v>29792.170314905365</v>
      </c>
      <c r="O36" s="8">
        <v>0</v>
      </c>
      <c r="P36" s="8">
        <v>1133.214215289586</v>
      </c>
      <c r="Q36" s="8">
        <v>133288.05472216231</v>
      </c>
    </row>
    <row r="37" spans="1:17">
      <c r="A37">
        <v>4901</v>
      </c>
      <c r="B37" t="s">
        <v>132</v>
      </c>
      <c r="C37" s="9"/>
      <c r="D37" s="9"/>
      <c r="E37" s="9"/>
      <c r="F37" s="9"/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/>
      <c r="M37" s="9"/>
      <c r="N37" s="9">
        <v>10743.297546156386</v>
      </c>
      <c r="O37" s="9">
        <v>0</v>
      </c>
      <c r="P37" s="9">
        <v>36.141411486397708</v>
      </c>
      <c r="Q37" s="9">
        <v>10779.438957642784</v>
      </c>
    </row>
    <row r="38" spans="1:17">
      <c r="A38" s="6">
        <v>4902</v>
      </c>
      <c r="B38" s="6" t="s">
        <v>133</v>
      </c>
      <c r="C38" s="8"/>
      <c r="D38" s="8"/>
      <c r="E38" s="8"/>
      <c r="F38" s="8"/>
      <c r="G38" s="8">
        <v>0</v>
      </c>
      <c r="H38" s="8">
        <v>12302.386395861889</v>
      </c>
      <c r="I38" s="8">
        <v>3354.7378873162074</v>
      </c>
      <c r="J38" s="8">
        <v>0</v>
      </c>
      <c r="K38" s="8">
        <v>320</v>
      </c>
      <c r="L38" s="8"/>
      <c r="M38" s="8"/>
      <c r="N38" s="8">
        <v>14452.187172518003</v>
      </c>
      <c r="O38" s="8">
        <v>0</v>
      </c>
      <c r="P38" s="8">
        <v>233.17230922442133</v>
      </c>
      <c r="Q38" s="8">
        <v>30662.483764920522</v>
      </c>
    </row>
    <row r="39" spans="1:17">
      <c r="A39">
        <v>4911</v>
      </c>
      <c r="B39" t="s">
        <v>134</v>
      </c>
      <c r="C39" s="9"/>
      <c r="D39" s="9">
        <v>1063.4000000000001</v>
      </c>
      <c r="E39" s="9">
        <v>47000</v>
      </c>
      <c r="F39" s="9"/>
      <c r="G39" s="9">
        <v>0</v>
      </c>
      <c r="H39" s="9">
        <v>149874.6519368625</v>
      </c>
      <c r="I39" s="9">
        <v>60316.026533129145</v>
      </c>
      <c r="J39" s="9">
        <v>6008.1012361543299</v>
      </c>
      <c r="K39" s="9">
        <v>640</v>
      </c>
      <c r="L39" s="9"/>
      <c r="M39" s="9"/>
      <c r="N39" s="9">
        <v>54712.836397467596</v>
      </c>
      <c r="O39" s="9">
        <v>184.56299999999999</v>
      </c>
      <c r="P39" s="9">
        <v>917.18170490033526</v>
      </c>
      <c r="Q39" s="9">
        <v>320716.76080851391</v>
      </c>
    </row>
    <row r="40" spans="1:17">
      <c r="A40" s="6">
        <v>5200</v>
      </c>
      <c r="B40" s="6" t="s">
        <v>1292</v>
      </c>
      <c r="C40" s="8"/>
      <c r="D40" s="8">
        <v>179080</v>
      </c>
      <c r="E40" s="8"/>
      <c r="F40" s="8"/>
      <c r="G40" s="8">
        <v>0</v>
      </c>
      <c r="H40" s="8">
        <v>641142.22500734159</v>
      </c>
      <c r="I40" s="8">
        <v>286614.86249609606</v>
      </c>
      <c r="J40" s="8">
        <v>6777.9111003156158</v>
      </c>
      <c r="K40" s="8">
        <v>5600</v>
      </c>
      <c r="L40" s="8"/>
      <c r="M40" s="8"/>
      <c r="N40" s="8">
        <v>259667.57324459363</v>
      </c>
      <c r="O40" s="8">
        <v>1742.4994076581661</v>
      </c>
      <c r="P40" s="8">
        <v>10543.730898850088</v>
      </c>
      <c r="Q40" s="8">
        <v>1391168.8021548553</v>
      </c>
    </row>
    <row r="41" spans="1:17">
      <c r="A41">
        <v>5508</v>
      </c>
      <c r="B41" t="s">
        <v>135</v>
      </c>
      <c r="C41" s="9"/>
      <c r="D41" s="9"/>
      <c r="E41" s="9"/>
      <c r="F41" s="9"/>
      <c r="G41" s="9">
        <v>14247.406806991239</v>
      </c>
      <c r="H41" s="9">
        <v>241208.03318388894</v>
      </c>
      <c r="I41" s="9">
        <v>107021.86258360503</v>
      </c>
      <c r="J41" s="9">
        <v>9587.3955896079715</v>
      </c>
      <c r="K41" s="9">
        <v>2080</v>
      </c>
      <c r="L41" s="9">
        <v>73244.415999999997</v>
      </c>
      <c r="M41" s="9"/>
      <c r="N41" s="9">
        <v>88506.41795844739</v>
      </c>
      <c r="O41" s="9">
        <v>720.63537424232607</v>
      </c>
      <c r="P41" s="9">
        <v>4133.8820011661946</v>
      </c>
      <c r="Q41" s="9">
        <v>540750.04949794908</v>
      </c>
    </row>
    <row r="42" spans="1:17">
      <c r="A42" s="6">
        <v>5604</v>
      </c>
      <c r="B42" s="6" t="s">
        <v>1293</v>
      </c>
      <c r="C42" s="8"/>
      <c r="D42" s="8">
        <v>153930</v>
      </c>
      <c r="E42" s="8"/>
      <c r="F42" s="8"/>
      <c r="G42" s="8">
        <v>1671.6322260504792</v>
      </c>
      <c r="H42" s="8">
        <v>155467.48519644924</v>
      </c>
      <c r="I42" s="8">
        <v>135468.29535239513</v>
      </c>
      <c r="J42" s="8">
        <v>3285.1769602981885</v>
      </c>
      <c r="K42" s="8">
        <v>4640</v>
      </c>
      <c r="L42" s="8"/>
      <c r="M42" s="8"/>
      <c r="N42" s="8">
        <v>66140.887383516951</v>
      </c>
      <c r="O42" s="8">
        <v>0</v>
      </c>
      <c r="P42" s="8">
        <v>4064.6443090793041</v>
      </c>
      <c r="Q42" s="8">
        <v>524668.12142778921</v>
      </c>
    </row>
    <row r="43" spans="1:17">
      <c r="A43">
        <v>5609</v>
      </c>
      <c r="B43" t="s">
        <v>136</v>
      </c>
      <c r="C43" s="9"/>
      <c r="D43" s="9"/>
      <c r="E43" s="9"/>
      <c r="F43" s="9"/>
      <c r="G43" s="9">
        <v>644.78262970649996</v>
      </c>
      <c r="H43" s="9">
        <v>69026.4280158396</v>
      </c>
      <c r="I43" s="9">
        <v>64062.903568496622</v>
      </c>
      <c r="J43" s="9">
        <v>1448.76200020743</v>
      </c>
      <c r="K43" s="9">
        <v>640</v>
      </c>
      <c r="L43" s="9"/>
      <c r="M43" s="9"/>
      <c r="N43" s="9">
        <v>30809.663545489966</v>
      </c>
      <c r="O43" s="9">
        <v>0</v>
      </c>
      <c r="P43" s="9">
        <v>1701.1180432582946</v>
      </c>
      <c r="Q43" s="9">
        <v>168333.65780299844</v>
      </c>
    </row>
    <row r="44" spans="1:17">
      <c r="A44" s="6">
        <v>5611</v>
      </c>
      <c r="B44" s="6" t="s">
        <v>137</v>
      </c>
      <c r="C44" s="8"/>
      <c r="D44" s="8"/>
      <c r="E44" s="8"/>
      <c r="F44" s="8"/>
      <c r="G44" s="8">
        <v>8755.3391256952655</v>
      </c>
      <c r="H44" s="8">
        <v>21034.895339412371</v>
      </c>
      <c r="I44" s="8">
        <v>20694.808381583338</v>
      </c>
      <c r="J44" s="8">
        <v>0</v>
      </c>
      <c r="K44" s="8">
        <v>0</v>
      </c>
      <c r="L44" s="8"/>
      <c r="M44" s="8"/>
      <c r="N44" s="8">
        <v>6017.5171044555836</v>
      </c>
      <c r="O44" s="8">
        <v>184.56299999999999</v>
      </c>
      <c r="P44" s="8">
        <v>316.37238319482702</v>
      </c>
      <c r="Q44" s="8">
        <v>57003.495334341387</v>
      </c>
    </row>
    <row r="45" spans="1:17">
      <c r="A45">
        <v>5612</v>
      </c>
      <c r="B45" t="s">
        <v>1294</v>
      </c>
      <c r="C45" s="9"/>
      <c r="D45" s="9"/>
      <c r="E45" s="9"/>
      <c r="F45" s="9"/>
      <c r="G45" s="9">
        <v>0</v>
      </c>
      <c r="H45" s="9">
        <v>49372.994794685852</v>
      </c>
      <c r="I45" s="9">
        <v>39227.976056160522</v>
      </c>
      <c r="J45" s="9">
        <v>1359.383569778561</v>
      </c>
      <c r="K45" s="9">
        <v>160</v>
      </c>
      <c r="L45" s="9"/>
      <c r="M45" s="9"/>
      <c r="N45" s="9">
        <v>35502.107813139672</v>
      </c>
      <c r="O45" s="9">
        <v>879.59199999999998</v>
      </c>
      <c r="P45" s="9">
        <v>1218.3958422231929</v>
      </c>
      <c r="Q45" s="9">
        <v>127720.45007598781</v>
      </c>
    </row>
    <row r="46" spans="1:17">
      <c r="A46" s="6">
        <v>5706</v>
      </c>
      <c r="B46" s="6" t="s">
        <v>1295</v>
      </c>
      <c r="C46" s="8"/>
      <c r="D46" s="8"/>
      <c r="E46" s="8"/>
      <c r="F46" s="8"/>
      <c r="G46" s="8">
        <v>14016.421298664944</v>
      </c>
      <c r="H46" s="8">
        <v>34014.539154078775</v>
      </c>
      <c r="I46" s="8">
        <v>21792.904966993068</v>
      </c>
      <c r="J46" s="8">
        <v>338.0669595267446</v>
      </c>
      <c r="K46" s="8">
        <v>0</v>
      </c>
      <c r="L46" s="8"/>
      <c r="M46" s="8"/>
      <c r="N46" s="8">
        <v>11332.879997022879</v>
      </c>
      <c r="O46" s="8">
        <v>0</v>
      </c>
      <c r="P46" s="8">
        <v>656.09621478598592</v>
      </c>
      <c r="Q46" s="8">
        <v>82150.90859107241</v>
      </c>
    </row>
    <row r="47" spans="1:17">
      <c r="A47">
        <v>6000</v>
      </c>
      <c r="B47" t="s">
        <v>1296</v>
      </c>
      <c r="C47" s="9"/>
      <c r="D47" s="9"/>
      <c r="E47" s="9"/>
      <c r="F47" s="9"/>
      <c r="G47" s="9">
        <v>145672.12340655373</v>
      </c>
      <c r="H47" s="9">
        <v>309183.49551535782</v>
      </c>
      <c r="I47" s="9">
        <v>1027214.4152776175</v>
      </c>
      <c r="J47" s="9">
        <v>79639.299364343489</v>
      </c>
      <c r="K47" s="9">
        <v>36160</v>
      </c>
      <c r="L47" s="9"/>
      <c r="M47" s="9"/>
      <c r="N47" s="9">
        <v>400721.44065558765</v>
      </c>
      <c r="O47" s="9">
        <v>82098.433506103494</v>
      </c>
      <c r="P47" s="9">
        <v>44715.00420176734</v>
      </c>
      <c r="Q47" s="9">
        <v>2125404.2119273311</v>
      </c>
    </row>
    <row r="48" spans="1:17">
      <c r="A48" s="6">
        <v>6100</v>
      </c>
      <c r="B48" s="6" t="s">
        <v>138</v>
      </c>
      <c r="C48" s="8"/>
      <c r="D48" s="8"/>
      <c r="E48" s="8"/>
      <c r="F48" s="8"/>
      <c r="G48" s="8">
        <v>0</v>
      </c>
      <c r="H48" s="8">
        <v>514994.72524976532</v>
      </c>
      <c r="I48" s="8">
        <v>134424.31026415277</v>
      </c>
      <c r="J48" s="8">
        <v>12953.636707737001</v>
      </c>
      <c r="K48" s="8">
        <v>5920</v>
      </c>
      <c r="L48" s="8"/>
      <c r="M48" s="8"/>
      <c r="N48" s="8">
        <v>202924.95768583185</v>
      </c>
      <c r="O48" s="8">
        <v>1441.7563470230236</v>
      </c>
      <c r="P48" s="8">
        <v>6848.732697509151</v>
      </c>
      <c r="Q48" s="8">
        <v>879508.11895201914</v>
      </c>
    </row>
    <row r="49" spans="1:17">
      <c r="A49">
        <v>6250</v>
      </c>
      <c r="B49" t="s">
        <v>139</v>
      </c>
      <c r="C49" s="9"/>
      <c r="D49" s="9"/>
      <c r="E49" s="9"/>
      <c r="F49" s="9"/>
      <c r="G49" s="9">
        <v>0</v>
      </c>
      <c r="H49" s="9">
        <v>322901.87619936664</v>
      </c>
      <c r="I49" s="9">
        <v>99145.980449045703</v>
      </c>
      <c r="J49" s="9">
        <v>16447.709767060798</v>
      </c>
      <c r="K49" s="9">
        <v>4000</v>
      </c>
      <c r="L49" s="9"/>
      <c r="M49" s="9"/>
      <c r="N49" s="9">
        <v>156274.7228277055</v>
      </c>
      <c r="O49" s="9">
        <v>0</v>
      </c>
      <c r="P49" s="9">
        <v>3710.3653021431551</v>
      </c>
      <c r="Q49" s="9">
        <v>602480.65454532171</v>
      </c>
    </row>
    <row r="50" spans="1:17">
      <c r="A50" s="6">
        <v>6400</v>
      </c>
      <c r="B50" s="6" t="s">
        <v>140</v>
      </c>
      <c r="C50" s="8"/>
      <c r="D50" s="8"/>
      <c r="E50" s="8"/>
      <c r="F50" s="8"/>
      <c r="G50" s="8">
        <v>0</v>
      </c>
      <c r="H50" s="8">
        <v>308936.48215769621</v>
      </c>
      <c r="I50" s="8">
        <v>175331.5437831723</v>
      </c>
      <c r="J50" s="8">
        <v>3195.7985298693197</v>
      </c>
      <c r="K50" s="8">
        <v>7200</v>
      </c>
      <c r="L50" s="8"/>
      <c r="M50" s="8"/>
      <c r="N50" s="8">
        <v>116920.49662864029</v>
      </c>
      <c r="O50" s="8">
        <v>1020.925</v>
      </c>
      <c r="P50" s="8">
        <v>5087.2435680956778</v>
      </c>
      <c r="Q50" s="8">
        <v>617692.48966747383</v>
      </c>
    </row>
    <row r="51" spans="1:17">
      <c r="A51">
        <v>6513</v>
      </c>
      <c r="B51" t="s">
        <v>141</v>
      </c>
      <c r="C51" s="9"/>
      <c r="D51" s="9"/>
      <c r="E51" s="9"/>
      <c r="F51" s="9"/>
      <c r="G51" s="9">
        <v>28153.321009892406</v>
      </c>
      <c r="H51" s="9">
        <v>195777.85768375738</v>
      </c>
      <c r="I51" s="9">
        <v>143358.50056580472</v>
      </c>
      <c r="J51" s="9">
        <v>5496.7734713752297</v>
      </c>
      <c r="K51" s="9">
        <v>2240</v>
      </c>
      <c r="L51" s="9"/>
      <c r="M51" s="9"/>
      <c r="N51" s="9">
        <v>38427.505827664019</v>
      </c>
      <c r="O51" s="9">
        <v>6516.8961853100445</v>
      </c>
      <c r="P51" s="9">
        <v>2500.1027950451403</v>
      </c>
      <c r="Q51" s="9">
        <v>422470.95753884892</v>
      </c>
    </row>
    <row r="52" spans="1:17">
      <c r="A52" s="6">
        <v>6515</v>
      </c>
      <c r="B52" s="6" t="s">
        <v>142</v>
      </c>
      <c r="C52" s="8"/>
      <c r="D52" s="8"/>
      <c r="E52" s="8"/>
      <c r="F52" s="8"/>
      <c r="G52" s="8">
        <v>14421.311762758602</v>
      </c>
      <c r="H52" s="8">
        <v>133358.9212462327</v>
      </c>
      <c r="I52" s="8">
        <v>55456.369140898561</v>
      </c>
      <c r="J52" s="8">
        <v>3621.90500051856</v>
      </c>
      <c r="K52" s="8">
        <v>800</v>
      </c>
      <c r="L52" s="8"/>
      <c r="M52" s="8"/>
      <c r="N52" s="8">
        <v>38292.463699621723</v>
      </c>
      <c r="O52" s="8">
        <v>0</v>
      </c>
      <c r="P52" s="8">
        <v>1866.1026045581673</v>
      </c>
      <c r="Q52" s="8">
        <v>247817.0734545883</v>
      </c>
    </row>
    <row r="53" spans="1:17">
      <c r="A53">
        <v>6601</v>
      </c>
      <c r="B53" t="s">
        <v>143</v>
      </c>
      <c r="C53" s="9"/>
      <c r="D53" s="9"/>
      <c r="E53" s="9"/>
      <c r="F53" s="9"/>
      <c r="G53" s="9">
        <v>0</v>
      </c>
      <c r="H53" s="9">
        <v>143667.25051837196</v>
      </c>
      <c r="I53" s="9">
        <v>70976.36105844751</v>
      </c>
      <c r="J53" s="9">
        <v>0</v>
      </c>
      <c r="K53" s="9">
        <v>1280</v>
      </c>
      <c r="L53" s="9"/>
      <c r="M53" s="9"/>
      <c r="N53" s="9">
        <v>24738.034875577439</v>
      </c>
      <c r="O53" s="9">
        <v>0</v>
      </c>
      <c r="P53" s="9">
        <v>1181.4218238412061</v>
      </c>
      <c r="Q53" s="9">
        <v>241843.06827623813</v>
      </c>
    </row>
    <row r="54" spans="1:17">
      <c r="A54" s="6">
        <v>6602</v>
      </c>
      <c r="B54" s="6" t="s">
        <v>144</v>
      </c>
      <c r="C54" s="8"/>
      <c r="D54" s="8"/>
      <c r="E54" s="8"/>
      <c r="F54" s="8"/>
      <c r="G54" s="8">
        <v>0</v>
      </c>
      <c r="H54" s="8">
        <v>57272.240713132211</v>
      </c>
      <c r="I54" s="8">
        <v>59964.970195465081</v>
      </c>
      <c r="J54" s="8">
        <v>0</v>
      </c>
      <c r="K54" s="8">
        <v>960</v>
      </c>
      <c r="L54" s="8"/>
      <c r="M54" s="8"/>
      <c r="N54" s="8">
        <v>23692.32998605683</v>
      </c>
      <c r="O54" s="8">
        <v>0</v>
      </c>
      <c r="P54" s="8">
        <v>803.39237879851896</v>
      </c>
      <c r="Q54" s="8">
        <v>142692.93327345263</v>
      </c>
    </row>
    <row r="55" spans="1:17">
      <c r="A55">
        <v>6607</v>
      </c>
      <c r="B55" t="s">
        <v>1297</v>
      </c>
      <c r="C55" s="9"/>
      <c r="D55" s="9"/>
      <c r="E55" s="9"/>
      <c r="F55" s="9"/>
      <c r="G55" s="9">
        <v>0</v>
      </c>
      <c r="H55" s="9">
        <v>0</v>
      </c>
      <c r="I55" s="9">
        <v>43565.964285715447</v>
      </c>
      <c r="J55" s="9">
        <v>3506.3828018092154</v>
      </c>
      <c r="K55" s="9">
        <v>480</v>
      </c>
      <c r="L55" s="9"/>
      <c r="M55" s="9"/>
      <c r="N55" s="9">
        <v>74939.468756401431</v>
      </c>
      <c r="O55" s="9">
        <v>0</v>
      </c>
      <c r="P55" s="9">
        <v>1016.7069705009367</v>
      </c>
      <c r="Q55" s="9">
        <v>123508.52281442704</v>
      </c>
    </row>
    <row r="56" spans="1:17">
      <c r="A56" s="6">
        <v>6611</v>
      </c>
      <c r="B56" s="6" t="s">
        <v>145</v>
      </c>
      <c r="C56" s="8"/>
      <c r="D56" s="8"/>
      <c r="E56" s="8"/>
      <c r="F56" s="8"/>
      <c r="G56" s="8">
        <v>0</v>
      </c>
      <c r="H56" s="8">
        <v>9689.2915323591405</v>
      </c>
      <c r="I56" s="8">
        <v>58.629634122381105</v>
      </c>
      <c r="J56" s="8">
        <v>0</v>
      </c>
      <c r="K56" s="8">
        <v>0</v>
      </c>
      <c r="L56" s="8"/>
      <c r="M56" s="8"/>
      <c r="N56" s="8">
        <v>3711.8811754653693</v>
      </c>
      <c r="O56" s="8">
        <v>0</v>
      </c>
      <c r="P56" s="8">
        <v>46.149175084825586</v>
      </c>
      <c r="Q56" s="8">
        <v>13505.951517031715</v>
      </c>
    </row>
    <row r="57" spans="1:17">
      <c r="A57">
        <v>6612</v>
      </c>
      <c r="B57" t="s">
        <v>146</v>
      </c>
      <c r="C57" s="9"/>
      <c r="D57" s="9">
        <v>73920</v>
      </c>
      <c r="E57" s="9"/>
      <c r="F57" s="9"/>
      <c r="G57" s="9">
        <v>0</v>
      </c>
      <c r="H57" s="9">
        <v>75986.370528425046</v>
      </c>
      <c r="I57" s="9">
        <v>158857.06694675845</v>
      </c>
      <c r="J57" s="9">
        <v>6294.0660231233742</v>
      </c>
      <c r="K57" s="9">
        <v>1280</v>
      </c>
      <c r="L57" s="9"/>
      <c r="M57" s="9"/>
      <c r="N57" s="9">
        <v>95856.328309479461</v>
      </c>
      <c r="O57" s="9">
        <v>1020.925</v>
      </c>
      <c r="P57" s="9">
        <v>2099.6691197257283</v>
      </c>
      <c r="Q57" s="9">
        <v>415314.42592751206</v>
      </c>
    </row>
    <row r="58" spans="1:17">
      <c r="A58" s="6">
        <v>6706</v>
      </c>
      <c r="B58" s="6" t="s">
        <v>1298</v>
      </c>
      <c r="C58" s="8"/>
      <c r="D58" s="8"/>
      <c r="E58" s="8"/>
      <c r="F58" s="8"/>
      <c r="G58" s="8">
        <v>5297.3537717698046</v>
      </c>
      <c r="H58" s="8">
        <v>10201.522557551354</v>
      </c>
      <c r="I58" s="8">
        <v>16680.696756203157</v>
      </c>
      <c r="J58" s="8">
        <v>1940.4888673366506</v>
      </c>
      <c r="K58" s="8">
        <v>0</v>
      </c>
      <c r="L58" s="8"/>
      <c r="M58" s="8"/>
      <c r="N58" s="8">
        <v>6050.5755568208588</v>
      </c>
      <c r="O58" s="8">
        <v>0</v>
      </c>
      <c r="P58" s="8">
        <v>250.76140262098343</v>
      </c>
      <c r="Q58" s="8">
        <v>40421.398912302815</v>
      </c>
    </row>
    <row r="59" spans="1:17">
      <c r="A59">
        <v>6709</v>
      </c>
      <c r="B59" t="s">
        <v>147</v>
      </c>
      <c r="C59" s="9"/>
      <c r="D59" s="9">
        <v>127012.08</v>
      </c>
      <c r="E59" s="9">
        <v>10000</v>
      </c>
      <c r="F59" s="9"/>
      <c r="G59" s="9">
        <v>0</v>
      </c>
      <c r="H59" s="9">
        <v>110657.29239498395</v>
      </c>
      <c r="I59" s="9">
        <v>47280.73967814866</v>
      </c>
      <c r="J59" s="9">
        <v>360.48607416925921</v>
      </c>
      <c r="K59" s="9">
        <v>2560</v>
      </c>
      <c r="L59" s="9"/>
      <c r="M59" s="9"/>
      <c r="N59" s="9">
        <v>60036.911168672821</v>
      </c>
      <c r="O59" s="9">
        <v>0</v>
      </c>
      <c r="P59" s="9">
        <v>1900.3607604413974</v>
      </c>
      <c r="Q59" s="9">
        <v>359807.87007641612</v>
      </c>
    </row>
    <row r="60" spans="1:17">
      <c r="A60" s="6">
        <v>7300</v>
      </c>
      <c r="B60" s="6" t="s">
        <v>148</v>
      </c>
      <c r="C60" s="8"/>
      <c r="D60" s="8">
        <v>70524.667000000001</v>
      </c>
      <c r="E60" s="8"/>
      <c r="F60" s="8"/>
      <c r="G60" s="8">
        <v>0</v>
      </c>
      <c r="H60" s="8">
        <v>161735.66780097727</v>
      </c>
      <c r="I60" s="8">
        <v>380791.78619821701</v>
      </c>
      <c r="J60" s="8">
        <v>42141.929947210105</v>
      </c>
      <c r="K60" s="8">
        <v>21120</v>
      </c>
      <c r="L60" s="8"/>
      <c r="M60" s="8"/>
      <c r="N60" s="8">
        <v>341666.13579379657</v>
      </c>
      <c r="O60" s="8">
        <v>836.36300000000006</v>
      </c>
      <c r="P60" s="8">
        <v>15624.060141300009</v>
      </c>
      <c r="Q60" s="8">
        <v>1034440.6098815008</v>
      </c>
    </row>
    <row r="61" spans="1:17">
      <c r="A61">
        <v>7400</v>
      </c>
      <c r="B61" t="s">
        <v>149</v>
      </c>
      <c r="C61" s="9"/>
      <c r="D61" s="9">
        <v>272021.712</v>
      </c>
      <c r="E61" s="9"/>
      <c r="F61" s="9"/>
      <c r="G61" s="9">
        <v>0</v>
      </c>
      <c r="H61" s="9">
        <v>758001.7507178341</v>
      </c>
      <c r="I61" s="9">
        <v>440072.92265653325</v>
      </c>
      <c r="J61" s="9">
        <v>22029.704532565898</v>
      </c>
      <c r="K61" s="9">
        <v>14240</v>
      </c>
      <c r="L61" s="9"/>
      <c r="M61" s="9"/>
      <c r="N61" s="9">
        <v>334115.33798245311</v>
      </c>
      <c r="O61" s="9">
        <v>9798.4589874463309</v>
      </c>
      <c r="P61" s="9">
        <v>13764.046064574297</v>
      </c>
      <c r="Q61" s="9">
        <v>1864043.9329414067</v>
      </c>
    </row>
    <row r="62" spans="1:17">
      <c r="A62" s="6">
        <v>7502</v>
      </c>
      <c r="B62" s="6" t="s">
        <v>150</v>
      </c>
      <c r="C62" s="8"/>
      <c r="D62" s="8"/>
      <c r="E62" s="8"/>
      <c r="F62" s="8"/>
      <c r="G62" s="8">
        <v>0</v>
      </c>
      <c r="H62" s="8">
        <v>120055.88577772518</v>
      </c>
      <c r="I62" s="8">
        <v>60738.098080497577</v>
      </c>
      <c r="J62" s="8">
        <v>1150.48747075296</v>
      </c>
      <c r="K62" s="8">
        <v>2080</v>
      </c>
      <c r="L62" s="8"/>
      <c r="M62" s="8"/>
      <c r="N62" s="8">
        <v>73249.60451461091</v>
      </c>
      <c r="O62" s="8">
        <v>1701.1907588215065</v>
      </c>
      <c r="P62" s="8">
        <v>2199.3464249665894</v>
      </c>
      <c r="Q62" s="8">
        <v>261174.61302737478</v>
      </c>
    </row>
    <row r="63" spans="1:17">
      <c r="A63">
        <v>7505</v>
      </c>
      <c r="B63" t="s">
        <v>151</v>
      </c>
      <c r="C63" s="9"/>
      <c r="D63" s="9"/>
      <c r="E63" s="9"/>
      <c r="F63" s="9"/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/>
      <c r="M63" s="9"/>
      <c r="N63" s="9">
        <v>0</v>
      </c>
      <c r="O63" s="9">
        <v>0</v>
      </c>
      <c r="P63" s="9">
        <v>10.007763598427871</v>
      </c>
      <c r="Q63" s="9">
        <v>10.007763598427871</v>
      </c>
    </row>
    <row r="64" spans="1:17">
      <c r="A64" s="6">
        <v>8000</v>
      </c>
      <c r="B64" s="6" t="s">
        <v>152</v>
      </c>
      <c r="C64" s="8"/>
      <c r="D64" s="8"/>
      <c r="E64" s="8"/>
      <c r="F64" s="8"/>
      <c r="G64" s="8">
        <v>0</v>
      </c>
      <c r="H64" s="8">
        <v>425758.03123667621</v>
      </c>
      <c r="I64" s="8">
        <v>-18690.377004699691</v>
      </c>
      <c r="J64" s="8">
        <v>23947.183650487401</v>
      </c>
      <c r="K64" s="8">
        <v>6560</v>
      </c>
      <c r="L64" s="8"/>
      <c r="M64" s="8"/>
      <c r="N64" s="8">
        <v>157669.24452452589</v>
      </c>
      <c r="O64" s="8">
        <v>4946.4744915464371</v>
      </c>
      <c r="P64" s="8">
        <v>10303.492556879331</v>
      </c>
      <c r="Q64" s="8">
        <v>610494.04945541546</v>
      </c>
    </row>
    <row r="65" spans="1:17">
      <c r="A65">
        <v>8200</v>
      </c>
      <c r="B65" t="s">
        <v>153</v>
      </c>
      <c r="C65" s="9"/>
      <c r="D65" s="9"/>
      <c r="E65" s="9"/>
      <c r="F65" s="9"/>
      <c r="G65" s="9">
        <v>156693.14597823413</v>
      </c>
      <c r="H65" s="9">
        <v>426451.52323526016</v>
      </c>
      <c r="I65" s="9">
        <v>632676.2452998528</v>
      </c>
      <c r="J65" s="9">
        <v>83985.585364965795</v>
      </c>
      <c r="K65" s="9">
        <v>27200</v>
      </c>
      <c r="L65" s="9"/>
      <c r="M65" s="9"/>
      <c r="N65" s="9">
        <v>177924.5810232927</v>
      </c>
      <c r="O65" s="9">
        <v>25345.591182402663</v>
      </c>
      <c r="P65" s="9">
        <v>32071.210480221976</v>
      </c>
      <c r="Q65" s="9">
        <v>1562347.8825642304</v>
      </c>
    </row>
    <row r="66" spans="1:17">
      <c r="A66" s="6">
        <v>8401</v>
      </c>
      <c r="B66" s="6" t="s">
        <v>154</v>
      </c>
      <c r="C66" s="8"/>
      <c r="D66" s="8"/>
      <c r="E66" s="8"/>
      <c r="F66" s="8"/>
      <c r="G66" s="8">
        <v>0</v>
      </c>
      <c r="H66" s="8">
        <v>387337.94265424932</v>
      </c>
      <c r="I66" s="8">
        <v>179362.96927620453</v>
      </c>
      <c r="J66" s="8">
        <v>12868.415413607099</v>
      </c>
      <c r="K66" s="8">
        <v>6240</v>
      </c>
      <c r="L66" s="8"/>
      <c r="M66" s="8"/>
      <c r="N66" s="8">
        <v>160525.36951627594</v>
      </c>
      <c r="O66" s="8">
        <v>1544.6128583151738</v>
      </c>
      <c r="P66" s="8">
        <v>5935.5589881174892</v>
      </c>
      <c r="Q66" s="8">
        <v>753814.86870676943</v>
      </c>
    </row>
    <row r="67" spans="1:17">
      <c r="A67">
        <v>8508</v>
      </c>
      <c r="B67" t="s">
        <v>155</v>
      </c>
      <c r="C67" s="9"/>
      <c r="D67" s="9"/>
      <c r="E67" s="9"/>
      <c r="F67" s="9"/>
      <c r="G67" s="9">
        <v>3915.7018505335745</v>
      </c>
      <c r="H67" s="9">
        <v>107854.66610337874</v>
      </c>
      <c r="I67" s="9">
        <v>47575.707122443229</v>
      </c>
      <c r="J67" s="9">
        <v>1150.48747075296</v>
      </c>
      <c r="K67" s="9">
        <v>1440</v>
      </c>
      <c r="L67" s="9"/>
      <c r="M67" s="9"/>
      <c r="N67" s="9">
        <v>67808.759968352591</v>
      </c>
      <c r="O67" s="9">
        <v>510.46699999999998</v>
      </c>
      <c r="P67" s="9">
        <v>2027.9199429562236</v>
      </c>
      <c r="Q67" s="9">
        <v>232283.70945841729</v>
      </c>
    </row>
    <row r="68" spans="1:17">
      <c r="A68" s="6">
        <v>8509</v>
      </c>
      <c r="B68" s="6" t="s">
        <v>156</v>
      </c>
      <c r="C68" s="8"/>
      <c r="D68" s="8"/>
      <c r="E68" s="8"/>
      <c r="F68" s="8"/>
      <c r="G68" s="8">
        <v>5924.5716293766918</v>
      </c>
      <c r="H68" s="8">
        <v>119585.66898164361</v>
      </c>
      <c r="I68" s="8">
        <v>49107.376102256057</v>
      </c>
      <c r="J68" s="8">
        <v>0</v>
      </c>
      <c r="K68" s="8">
        <v>0</v>
      </c>
      <c r="L68" s="8"/>
      <c r="M68" s="8"/>
      <c r="N68" s="8">
        <v>65036.769299348765</v>
      </c>
      <c r="O68" s="8">
        <v>0</v>
      </c>
      <c r="P68" s="8">
        <v>1918.9586451279179</v>
      </c>
      <c r="Q68" s="8">
        <v>241573.34465775307</v>
      </c>
    </row>
    <row r="69" spans="1:17">
      <c r="A69">
        <v>8610</v>
      </c>
      <c r="B69" t="s">
        <v>157</v>
      </c>
      <c r="C69" s="9"/>
      <c r="D69" s="9"/>
      <c r="E69" s="9"/>
      <c r="F69" s="9"/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/>
      <c r="M69" s="9"/>
      <c r="N69" s="9">
        <v>0</v>
      </c>
      <c r="O69" s="9">
        <v>0</v>
      </c>
      <c r="P69" s="9">
        <v>910.59080196359196</v>
      </c>
      <c r="Q69" s="9">
        <v>910.59080196359196</v>
      </c>
    </row>
    <row r="70" spans="1:17">
      <c r="A70" s="6">
        <v>8613</v>
      </c>
      <c r="B70" s="6" t="s">
        <v>158</v>
      </c>
      <c r="C70" s="8"/>
      <c r="D70" s="8">
        <v>20849.86</v>
      </c>
      <c r="E70" s="8"/>
      <c r="F70" s="8"/>
      <c r="G70" s="8">
        <v>13803.03956441507</v>
      </c>
      <c r="H70" s="8">
        <v>310340.78814485366</v>
      </c>
      <c r="I70" s="8">
        <v>128246.03373517461</v>
      </c>
      <c r="J70" s="8">
        <v>7669.9164716863697</v>
      </c>
      <c r="K70" s="8">
        <v>4160</v>
      </c>
      <c r="L70" s="8"/>
      <c r="M70" s="8"/>
      <c r="N70" s="8">
        <v>121410.15551684714</v>
      </c>
      <c r="O70" s="8">
        <v>2001.4400834619905</v>
      </c>
      <c r="P70" s="8">
        <v>6885.2890172776251</v>
      </c>
      <c r="Q70" s="8">
        <v>615366.52253371628</v>
      </c>
    </row>
    <row r="71" spans="1:17">
      <c r="A71">
        <v>8614</v>
      </c>
      <c r="B71" t="s">
        <v>159</v>
      </c>
      <c r="C71" s="9"/>
      <c r="D71" s="9"/>
      <c r="E71" s="9"/>
      <c r="F71" s="9"/>
      <c r="G71" s="9">
        <v>0</v>
      </c>
      <c r="H71" s="9">
        <v>187878.18968959461</v>
      </c>
      <c r="I71" s="9">
        <v>128579.40931057197</v>
      </c>
      <c r="J71" s="9">
        <v>7499.47388342667</v>
      </c>
      <c r="K71" s="9">
        <v>8160</v>
      </c>
      <c r="L71" s="9"/>
      <c r="M71" s="9"/>
      <c r="N71" s="9">
        <v>130482.08785286671</v>
      </c>
      <c r="O71" s="9">
        <v>1442.127117301171</v>
      </c>
      <c r="P71" s="9">
        <v>5971.9095462286959</v>
      </c>
      <c r="Q71" s="9">
        <v>470013.19739998982</v>
      </c>
    </row>
    <row r="72" spans="1:17">
      <c r="A72" s="6">
        <v>8710</v>
      </c>
      <c r="B72" s="6" t="s">
        <v>160</v>
      </c>
      <c r="C72" s="8"/>
      <c r="D72" s="8"/>
      <c r="E72" s="8"/>
      <c r="F72" s="8"/>
      <c r="G72" s="8">
        <v>0</v>
      </c>
      <c r="H72" s="8">
        <v>99322.460149826089</v>
      </c>
      <c r="I72" s="8">
        <v>50408.696313715431</v>
      </c>
      <c r="J72" s="8">
        <v>0</v>
      </c>
      <c r="K72" s="8">
        <v>1600</v>
      </c>
      <c r="L72" s="8"/>
      <c r="M72" s="8"/>
      <c r="N72" s="8">
        <v>53422.44018281615</v>
      </c>
      <c r="O72" s="8">
        <v>0</v>
      </c>
      <c r="P72" s="8">
        <v>2815.6540964551618</v>
      </c>
      <c r="Q72" s="8">
        <v>207569.25074281282</v>
      </c>
    </row>
    <row r="73" spans="1:17">
      <c r="A73">
        <v>8716</v>
      </c>
      <c r="B73" t="s">
        <v>161</v>
      </c>
      <c r="C73" s="9"/>
      <c r="D73" s="9"/>
      <c r="E73" s="9"/>
      <c r="F73" s="9"/>
      <c r="G73" s="9">
        <v>36107.05269047925</v>
      </c>
      <c r="H73" s="9">
        <v>408376.28060282266</v>
      </c>
      <c r="I73" s="9">
        <v>105552.8376752114</v>
      </c>
      <c r="J73" s="9">
        <v>10056.1127073221</v>
      </c>
      <c r="K73" s="9">
        <v>8320</v>
      </c>
      <c r="L73" s="9"/>
      <c r="M73" s="9"/>
      <c r="N73" s="9">
        <v>73242.86166647145</v>
      </c>
      <c r="O73" s="9">
        <v>0</v>
      </c>
      <c r="P73" s="9">
        <v>6998.0773979380074</v>
      </c>
      <c r="Q73" s="9">
        <v>648653.22274024494</v>
      </c>
    </row>
    <row r="74" spans="1:17">
      <c r="A74" s="6">
        <v>8717</v>
      </c>
      <c r="B74" s="6" t="s">
        <v>162</v>
      </c>
      <c r="C74" s="8"/>
      <c r="D74" s="8"/>
      <c r="E74" s="8"/>
      <c r="F74" s="8"/>
      <c r="G74" s="8">
        <v>0</v>
      </c>
      <c r="H74" s="8">
        <v>319244.42761730368</v>
      </c>
      <c r="I74" s="8">
        <v>140197.25945024844</v>
      </c>
      <c r="J74" s="8">
        <v>13507.575119581001</v>
      </c>
      <c r="K74" s="8">
        <v>7680</v>
      </c>
      <c r="L74" s="8"/>
      <c r="M74" s="8"/>
      <c r="N74" s="8">
        <v>82238.799577421727</v>
      </c>
      <c r="O74" s="8">
        <v>0</v>
      </c>
      <c r="P74" s="8">
        <v>7436.1761980566707</v>
      </c>
      <c r="Q74" s="8">
        <v>570304.23796261149</v>
      </c>
    </row>
    <row r="75" spans="1:17">
      <c r="A75">
        <v>8719</v>
      </c>
      <c r="B75" t="s">
        <v>163</v>
      </c>
      <c r="C75" s="9"/>
      <c r="D75" s="9"/>
      <c r="E75" s="9"/>
      <c r="F75" s="9"/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/>
      <c r="M75" s="9"/>
      <c r="N75" s="9">
        <v>0</v>
      </c>
      <c r="O75" s="9">
        <v>0</v>
      </c>
      <c r="P75" s="9">
        <v>1828.79694497573</v>
      </c>
      <c r="Q75" s="9">
        <v>1828.79694497573</v>
      </c>
    </row>
    <row r="76" spans="1:17">
      <c r="A76" s="6">
        <v>8720</v>
      </c>
      <c r="B76" s="6" t="s">
        <v>164</v>
      </c>
      <c r="C76" s="8"/>
      <c r="D76" s="8"/>
      <c r="E76" s="8"/>
      <c r="F76" s="8"/>
      <c r="G76" s="8">
        <v>0</v>
      </c>
      <c r="H76" s="8">
        <v>0</v>
      </c>
      <c r="I76" s="8">
        <v>79501.013888342466</v>
      </c>
      <c r="J76" s="8">
        <v>0</v>
      </c>
      <c r="K76" s="8">
        <v>320</v>
      </c>
      <c r="L76" s="8"/>
      <c r="M76" s="8"/>
      <c r="N76" s="8">
        <v>40562.557228591846</v>
      </c>
      <c r="O76" s="8">
        <v>1531.3920000000001</v>
      </c>
      <c r="P76" s="8">
        <v>1698.5246175688653</v>
      </c>
      <c r="Q76" s="8">
        <v>123613.48773450319</v>
      </c>
    </row>
    <row r="77" spans="1:17">
      <c r="A77">
        <v>8721</v>
      </c>
      <c r="B77" t="s">
        <v>165</v>
      </c>
      <c r="C77" s="9"/>
      <c r="D77" s="9"/>
      <c r="E77" s="9"/>
      <c r="F77" s="9"/>
      <c r="G77" s="9">
        <v>0</v>
      </c>
      <c r="H77" s="9">
        <v>0</v>
      </c>
      <c r="I77" s="9">
        <v>194630.39022957851</v>
      </c>
      <c r="J77" s="9">
        <v>1150.48747075296</v>
      </c>
      <c r="K77" s="9">
        <v>320</v>
      </c>
      <c r="L77" s="9"/>
      <c r="M77" s="9"/>
      <c r="N77" s="9">
        <v>151529.85340433245</v>
      </c>
      <c r="O77" s="9">
        <v>0</v>
      </c>
      <c r="P77" s="9">
        <v>2841.8523799136183</v>
      </c>
      <c r="Q77" s="9">
        <v>350472.58348457754</v>
      </c>
    </row>
    <row r="78" spans="1:17">
      <c r="A78" s="6">
        <v>8722</v>
      </c>
      <c r="B78" s="6" t="s">
        <v>166</v>
      </c>
      <c r="C78" s="8"/>
      <c r="D78" s="8"/>
      <c r="E78" s="8"/>
      <c r="F78" s="8"/>
      <c r="G78" s="8">
        <v>10166.710047962491</v>
      </c>
      <c r="H78" s="8">
        <v>110620.05022206118</v>
      </c>
      <c r="I78" s="8">
        <v>133255.49299822873</v>
      </c>
      <c r="J78" s="8">
        <v>5028.0563536610698</v>
      </c>
      <c r="K78" s="8">
        <v>2400</v>
      </c>
      <c r="L78" s="8"/>
      <c r="M78" s="8"/>
      <c r="N78" s="8">
        <v>44899.038703960672</v>
      </c>
      <c r="O78" s="8">
        <v>0</v>
      </c>
      <c r="P78" s="8">
        <v>2702.2742730201053</v>
      </c>
      <c r="Q78" s="8">
        <v>309071.62259889423</v>
      </c>
    </row>
    <row r="79" spans="1:17" s="19" customFormat="1">
      <c r="A79" s="330"/>
      <c r="B79" s="330" t="s">
        <v>107</v>
      </c>
      <c r="C79" s="331"/>
      <c r="D79" s="331">
        <v>1124003.453</v>
      </c>
      <c r="E79" s="331">
        <v>57000</v>
      </c>
      <c r="F79" s="331">
        <v>0</v>
      </c>
      <c r="G79" s="331">
        <v>1400000.0000000005</v>
      </c>
      <c r="H79" s="331">
        <v>12600000</v>
      </c>
      <c r="I79" s="331">
        <v>12013643.449000003</v>
      </c>
      <c r="J79" s="331">
        <v>2987848.8460000027</v>
      </c>
      <c r="K79" s="331">
        <v>574080</v>
      </c>
      <c r="L79" s="331">
        <v>73244.415999999997</v>
      </c>
      <c r="M79" s="331">
        <v>25362.712</v>
      </c>
      <c r="N79" s="331">
        <v>5899999.9999999991</v>
      </c>
      <c r="O79" s="331">
        <v>661599.99999999988</v>
      </c>
      <c r="P79" s="331">
        <v>1099999.9999999995</v>
      </c>
      <c r="Q79" s="331">
        <v>38516782.876000002</v>
      </c>
    </row>
    <row r="80" spans="1:17" ht="4" customHeight="1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2:17">
      <c r="B81" s="6" t="s">
        <v>1299</v>
      </c>
      <c r="C81" s="8"/>
      <c r="D81" s="8"/>
      <c r="E81" s="8"/>
      <c r="F81" s="8">
        <v>29636.877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>
        <v>29636.877</v>
      </c>
    </row>
    <row r="82" spans="2:17">
      <c r="B82" t="s">
        <v>1300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17564.810000000001</v>
      </c>
      <c r="N82" s="9"/>
      <c r="O82" s="9"/>
      <c r="P82" s="9"/>
      <c r="Q82" s="9">
        <v>17564.810000000001</v>
      </c>
    </row>
    <row r="83" spans="2:17">
      <c r="B83" s="6" t="s">
        <v>1301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>
        <v>4900</v>
      </c>
      <c r="N83" s="8"/>
      <c r="O83" s="8"/>
      <c r="P83" s="8"/>
      <c r="Q83" s="8">
        <v>4900</v>
      </c>
    </row>
    <row r="84" spans="2:17">
      <c r="B84" t="s">
        <v>1302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>
        <v>24600</v>
      </c>
      <c r="N84" s="9"/>
      <c r="O84" s="9"/>
      <c r="P84" s="9"/>
      <c r="Q84" s="9">
        <v>24600</v>
      </c>
    </row>
    <row r="85" spans="2:17">
      <c r="B85" s="6" t="s">
        <v>1303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>
        <v>1000</v>
      </c>
      <c r="N85" s="8"/>
      <c r="O85" s="8"/>
      <c r="P85" s="8"/>
      <c r="Q85" s="8">
        <v>1000</v>
      </c>
    </row>
    <row r="86" spans="2:17">
      <c r="B86" t="s">
        <v>1304</v>
      </c>
      <c r="C86" s="9"/>
      <c r="D86" s="9"/>
      <c r="E86" s="9"/>
      <c r="F86" s="9"/>
      <c r="G86" s="9"/>
      <c r="H86" s="9"/>
      <c r="I86" s="9"/>
      <c r="J86" s="9"/>
      <c r="K86" s="9">
        <v>18342.296999999999</v>
      </c>
      <c r="L86" s="9"/>
      <c r="M86" s="9"/>
      <c r="N86" s="9"/>
      <c r="O86" s="9"/>
      <c r="P86" s="9"/>
      <c r="Q86" s="9">
        <v>18342.296999999999</v>
      </c>
    </row>
    <row r="87" spans="2:17">
      <c r="B87" s="6" t="s">
        <v>1305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>
        <v>21525</v>
      </c>
      <c r="N87" s="8"/>
      <c r="O87" s="8"/>
      <c r="P87" s="8"/>
      <c r="Q87" s="8">
        <v>21525</v>
      </c>
    </row>
    <row r="88" spans="2:17">
      <c r="B88" t="s">
        <v>1306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1131</v>
      </c>
      <c r="N88" s="9"/>
      <c r="O88" s="9"/>
      <c r="P88" s="9"/>
      <c r="Q88" s="9">
        <v>1131</v>
      </c>
    </row>
    <row r="89" spans="2:17">
      <c r="B89" s="6" t="s">
        <v>1307</v>
      </c>
      <c r="C89" s="8"/>
      <c r="D89" s="8"/>
      <c r="E89" s="8"/>
      <c r="F89" s="8">
        <v>24000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>
        <v>24000</v>
      </c>
    </row>
    <row r="90" spans="2:17">
      <c r="B90" t="s">
        <v>1308</v>
      </c>
      <c r="C90" s="9"/>
      <c r="D90" s="9"/>
      <c r="E90" s="9"/>
      <c r="F90" s="9">
        <v>5000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>
        <v>5000</v>
      </c>
    </row>
    <row r="91" spans="2:17">
      <c r="B91" s="6" t="s">
        <v>1309</v>
      </c>
      <c r="C91" s="8"/>
      <c r="D91" s="8">
        <v>68190</v>
      </c>
      <c r="E91" s="8"/>
      <c r="F91" s="8">
        <v>6000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>
        <v>74190</v>
      </c>
    </row>
    <row r="92" spans="2:17">
      <c r="B92" t="s">
        <v>1310</v>
      </c>
      <c r="C92" s="9"/>
      <c r="D92" s="9"/>
      <c r="E92" s="9"/>
      <c r="F92" s="9">
        <v>4280.5540000000001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>
        <v>4280.5540000000001</v>
      </c>
    </row>
    <row r="93" spans="2:17">
      <c r="B93" s="6" t="s">
        <v>1311</v>
      </c>
      <c r="C93" s="8"/>
      <c r="D93" s="8"/>
      <c r="E93" s="8"/>
      <c r="F93" s="8">
        <v>12086.494000000001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>
        <v>12086.494000000001</v>
      </c>
    </row>
    <row r="94" spans="2:17">
      <c r="B94" t="s">
        <v>1312</v>
      </c>
      <c r="C94" s="9"/>
      <c r="D94" s="9"/>
      <c r="E94" s="9"/>
      <c r="F94" s="9">
        <v>3139.9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>
        <v>3139.9</v>
      </c>
    </row>
    <row r="95" spans="2:17">
      <c r="B95" s="6" t="s">
        <v>1313</v>
      </c>
      <c r="C95" s="8"/>
      <c r="D95" s="8"/>
      <c r="E95" s="8"/>
      <c r="F95" s="8">
        <v>3819.8560000000002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>
        <v>3819.8560000000002</v>
      </c>
    </row>
    <row r="96" spans="2:17">
      <c r="B96" t="s">
        <v>1314</v>
      </c>
      <c r="C96" s="9"/>
      <c r="D96" s="9"/>
      <c r="E96" s="9"/>
      <c r="F96" s="9">
        <v>5096.9399999999996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>
        <v>5096.9399999999996</v>
      </c>
    </row>
    <row r="97" spans="2:17">
      <c r="B97" s="6" t="s">
        <v>1315</v>
      </c>
      <c r="C97" s="8"/>
      <c r="D97" s="8"/>
      <c r="E97" s="8"/>
      <c r="F97" s="8">
        <v>6113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>
        <v>6113</v>
      </c>
    </row>
    <row r="98" spans="2:17">
      <c r="B98" t="s">
        <v>1316</v>
      </c>
      <c r="C98" s="9"/>
      <c r="D98" s="9">
        <v>145583.908</v>
      </c>
      <c r="E98" s="9"/>
      <c r="F98" s="9">
        <v>6213.8059999999996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>
        <v>151797.71400000001</v>
      </c>
    </row>
    <row r="99" spans="2:17">
      <c r="B99" s="6" t="s">
        <v>1317</v>
      </c>
      <c r="C99" s="8"/>
      <c r="D99" s="8"/>
      <c r="E99" s="8"/>
      <c r="F99" s="8">
        <v>6715.3630000000003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>
        <v>6715.3630000000003</v>
      </c>
    </row>
    <row r="100" spans="2:17">
      <c r="B100" t="s">
        <v>1318</v>
      </c>
      <c r="C100" s="9"/>
      <c r="D100" s="9">
        <v>9364.0169999999998</v>
      </c>
      <c r="E100" s="9"/>
      <c r="F100" s="9">
        <v>5942.9279999999999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>
        <v>15306.945</v>
      </c>
    </row>
    <row r="101" spans="2:17">
      <c r="B101" s="6" t="s">
        <v>1319</v>
      </c>
      <c r="C101" s="8"/>
      <c r="D101" s="8">
        <v>2463.8090000000002</v>
      </c>
      <c r="E101" s="8"/>
      <c r="F101" s="8">
        <v>6798.2749999999996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>
        <v>9262.0840000000007</v>
      </c>
    </row>
    <row r="102" spans="2:17" ht="15" thickBot="1">
      <c r="B102" s="332" t="s">
        <v>1320</v>
      </c>
      <c r="C102" s="333"/>
      <c r="D102" s="333">
        <f t="shared" ref="D102:Q102" si="0">D79+SUM(D81:D101)</f>
        <v>1349605.1869999999</v>
      </c>
      <c r="E102" s="333">
        <f t="shared" si="0"/>
        <v>57000</v>
      </c>
      <c r="F102" s="333">
        <f t="shared" si="0"/>
        <v>124843.99299999999</v>
      </c>
      <c r="G102" s="333">
        <f t="shared" si="0"/>
        <v>1400000.0000000005</v>
      </c>
      <c r="H102" s="333">
        <f t="shared" si="0"/>
        <v>12600000</v>
      </c>
      <c r="I102" s="333">
        <f t="shared" si="0"/>
        <v>12013643.449000003</v>
      </c>
      <c r="J102" s="333">
        <f t="shared" si="0"/>
        <v>2987848.8460000027</v>
      </c>
      <c r="K102" s="333">
        <f t="shared" si="0"/>
        <v>592422.29700000002</v>
      </c>
      <c r="L102" s="333">
        <f t="shared" si="0"/>
        <v>73244.415999999997</v>
      </c>
      <c r="M102" s="333">
        <f t="shared" si="0"/>
        <v>96083.521999999997</v>
      </c>
      <c r="N102" s="333">
        <f t="shared" si="0"/>
        <v>5899999.9999999991</v>
      </c>
      <c r="O102" s="333">
        <f t="shared" si="0"/>
        <v>661599.99999999988</v>
      </c>
      <c r="P102" s="333">
        <f t="shared" si="0"/>
        <v>1099999.9999999995</v>
      </c>
      <c r="Q102" s="333">
        <f t="shared" si="0"/>
        <v>38956291.710000001</v>
      </c>
    </row>
    <row r="103" spans="2:17" ht="4" customHeight="1" thickTop="1"/>
    <row r="104" spans="2:17" ht="13.5" customHeight="1">
      <c r="B104" t="s">
        <v>1321</v>
      </c>
    </row>
    <row r="105" spans="2:17">
      <c r="B105" t="s">
        <v>1322</v>
      </c>
    </row>
  </sheetData>
  <mergeCells count="2">
    <mergeCell ref="D4:H4"/>
    <mergeCell ref="I4:M4"/>
  </mergeCells>
  <hyperlinks>
    <hyperlink ref="B1" location="Efnisyfirlit!A1" display="Efnisyfirlit" xr:uid="{68096398-A89A-4832-BD06-F9F76A9DADF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011E-7BC2-486A-A69E-4FBB87B5ADC5}">
  <dimension ref="A1:K49"/>
  <sheetViews>
    <sheetView workbookViewId="0"/>
  </sheetViews>
  <sheetFormatPr defaultRowHeight="14.5"/>
  <cols>
    <col min="1" max="1" width="30.6328125" customWidth="1"/>
    <col min="2" max="2" width="13.36328125" customWidth="1"/>
    <col min="3" max="3" width="14.6328125" customWidth="1"/>
    <col min="4" max="4" width="15.36328125" customWidth="1"/>
    <col min="5" max="5" width="14.81640625" customWidth="1"/>
    <col min="6" max="6" width="12.08984375" customWidth="1"/>
    <col min="7" max="7" width="14.36328125" customWidth="1"/>
    <col min="8" max="8" width="12.1796875" customWidth="1"/>
    <col min="9" max="9" width="12.90625" customWidth="1"/>
  </cols>
  <sheetData>
    <row r="1" spans="1:11">
      <c r="A1" s="101" t="s">
        <v>1044</v>
      </c>
    </row>
    <row r="2" spans="1:11" ht="15.5">
      <c r="A2" s="320" t="s">
        <v>1323</v>
      </c>
      <c r="B2" s="103"/>
      <c r="C2" s="103"/>
      <c r="D2" s="103"/>
      <c r="E2" s="103"/>
      <c r="F2" s="103"/>
      <c r="G2" s="103"/>
      <c r="I2" s="103"/>
    </row>
    <row r="3" spans="1:11">
      <c r="A3" s="103"/>
      <c r="B3" s="103"/>
      <c r="C3" s="103"/>
      <c r="D3" s="103"/>
      <c r="E3" s="103"/>
      <c r="F3" s="103"/>
      <c r="G3" s="103"/>
      <c r="I3" s="103"/>
    </row>
    <row r="4" spans="1:11">
      <c r="A4" s="103"/>
      <c r="B4" s="28"/>
      <c r="C4" s="158" t="s">
        <v>1324</v>
      </c>
      <c r="D4" s="28"/>
      <c r="E4" s="28" t="s">
        <v>1324</v>
      </c>
      <c r="F4" s="28"/>
      <c r="G4" s="28" t="s">
        <v>1324</v>
      </c>
      <c r="H4" s="28"/>
      <c r="I4" s="28"/>
    </row>
    <row r="5" spans="1:11">
      <c r="A5" s="103"/>
      <c r="B5" s="30" t="s">
        <v>1325</v>
      </c>
      <c r="C5" s="50" t="s">
        <v>1326</v>
      </c>
      <c r="D5" s="30"/>
      <c r="E5" s="30" t="s">
        <v>1327</v>
      </c>
      <c r="F5" s="30"/>
      <c r="G5" s="30" t="s">
        <v>1328</v>
      </c>
      <c r="H5" s="30"/>
      <c r="I5" s="30"/>
    </row>
    <row r="6" spans="1:11">
      <c r="A6" s="328" t="s">
        <v>66</v>
      </c>
      <c r="B6" s="33" t="s">
        <v>1329</v>
      </c>
      <c r="C6" s="187" t="s">
        <v>1330</v>
      </c>
      <c r="D6" s="33" t="s">
        <v>1331</v>
      </c>
      <c r="E6" s="33" t="s">
        <v>1332</v>
      </c>
      <c r="F6" s="33" t="s">
        <v>1333</v>
      </c>
      <c r="G6" s="33" t="s">
        <v>1334</v>
      </c>
      <c r="H6" s="33" t="s">
        <v>1335</v>
      </c>
      <c r="I6" s="334" t="s">
        <v>107</v>
      </c>
    </row>
    <row r="8" spans="1:11">
      <c r="A8" s="6" t="s">
        <v>1336</v>
      </c>
      <c r="B8" s="8">
        <v>7629027.2539999997</v>
      </c>
      <c r="C8" s="8">
        <v>14474.572</v>
      </c>
      <c r="D8" s="8">
        <v>363265.11599999998</v>
      </c>
      <c r="E8" s="8">
        <v>74568.842999999993</v>
      </c>
      <c r="F8" s="8">
        <v>344951.94500000001</v>
      </c>
      <c r="G8" s="8">
        <v>41010.074000000001</v>
      </c>
      <c r="H8" s="8">
        <v>85291.001000000004</v>
      </c>
      <c r="I8" s="13">
        <v>8552588.8049999997</v>
      </c>
      <c r="J8" s="9"/>
    </row>
    <row r="9" spans="1:11">
      <c r="A9" t="s">
        <v>109</v>
      </c>
      <c r="B9" s="9">
        <v>201311.49400000001</v>
      </c>
      <c r="C9" s="9"/>
      <c r="D9" s="9">
        <v>11105.155000000001</v>
      </c>
      <c r="E9" s="9">
        <v>1293.807</v>
      </c>
      <c r="F9" s="9"/>
      <c r="G9" s="9"/>
      <c r="H9" s="9">
        <v>15516.401</v>
      </c>
      <c r="I9" s="14">
        <v>229226.85699999999</v>
      </c>
      <c r="J9" s="9"/>
      <c r="K9" s="9"/>
    </row>
    <row r="10" spans="1:11">
      <c r="A10" s="6" t="s">
        <v>108</v>
      </c>
      <c r="B10" s="8">
        <v>1260553.5989999999</v>
      </c>
      <c r="C10" s="8"/>
      <c r="D10" s="8">
        <v>37724.182000000001</v>
      </c>
      <c r="E10" s="8">
        <v>13784.323</v>
      </c>
      <c r="F10" s="8">
        <v>60027.569000000003</v>
      </c>
      <c r="G10" s="8">
        <v>5240.95</v>
      </c>
      <c r="H10" s="8">
        <v>632.16099999999994</v>
      </c>
      <c r="I10" s="13">
        <v>1377962.784</v>
      </c>
      <c r="J10" s="9"/>
    </row>
    <row r="11" spans="1:11">
      <c r="A11" t="s">
        <v>1337</v>
      </c>
      <c r="B11" s="9">
        <v>678417.70200000005</v>
      </c>
      <c r="C11" s="9"/>
      <c r="D11" s="9">
        <v>42112.288</v>
      </c>
      <c r="E11" s="9">
        <v>12078.48</v>
      </c>
      <c r="F11" s="9">
        <v>40431.803999999996</v>
      </c>
      <c r="G11" s="9">
        <v>2952.7379999999998</v>
      </c>
      <c r="H11" s="9"/>
      <c r="I11" s="14">
        <v>775993.01199999999</v>
      </c>
      <c r="J11" s="9"/>
    </row>
    <row r="12" spans="1:11">
      <c r="A12" s="6" t="s">
        <v>111</v>
      </c>
      <c r="B12" s="8">
        <v>1703989.8689999999</v>
      </c>
      <c r="C12" s="8"/>
      <c r="D12" s="8">
        <v>75620.002999999997</v>
      </c>
      <c r="E12" s="8">
        <v>16252.337</v>
      </c>
      <c r="F12" s="8">
        <v>161890.03</v>
      </c>
      <c r="G12" s="8">
        <v>22844.353999999999</v>
      </c>
      <c r="H12" s="8">
        <v>22450.281999999999</v>
      </c>
      <c r="I12" s="13">
        <v>2003046.875</v>
      </c>
      <c r="J12" s="9"/>
    </row>
    <row r="13" spans="1:11">
      <c r="A13" t="s">
        <v>1338</v>
      </c>
      <c r="B13" s="9">
        <v>1325295.4080000001</v>
      </c>
      <c r="C13" s="9">
        <v>91000</v>
      </c>
      <c r="D13" s="9">
        <v>26346.345000000001</v>
      </c>
      <c r="E13" s="9">
        <v>7788.6679999999997</v>
      </c>
      <c r="F13" s="9">
        <v>39524.36</v>
      </c>
      <c r="G13" s="9">
        <v>3627.6979999999999</v>
      </c>
      <c r="H13" s="9"/>
      <c r="I13" s="14">
        <v>1493582.4790000001</v>
      </c>
      <c r="J13" s="9"/>
    </row>
    <row r="14" spans="1:11">
      <c r="A14" s="6" t="s">
        <v>114</v>
      </c>
      <c r="B14" s="8">
        <v>540927.61699999997</v>
      </c>
      <c r="C14" s="8"/>
      <c r="D14" s="8">
        <v>27750.293000000001</v>
      </c>
      <c r="E14" s="8">
        <v>6951.24</v>
      </c>
      <c r="F14" s="8">
        <v>16750.653999999999</v>
      </c>
      <c r="G14" s="8">
        <v>363.00599999999997</v>
      </c>
      <c r="H14" s="8">
        <v>111.023</v>
      </c>
      <c r="I14" s="13">
        <v>592853.83299999998</v>
      </c>
      <c r="J14" s="9"/>
    </row>
    <row r="15" spans="1:11">
      <c r="A15" t="s">
        <v>115</v>
      </c>
      <c r="B15" s="9">
        <v>137841.625</v>
      </c>
      <c r="C15" s="9"/>
      <c r="D15" s="9">
        <v>2592.2779999999998</v>
      </c>
      <c r="E15" s="9">
        <v>1734.393</v>
      </c>
      <c r="F15" s="9"/>
      <c r="G15" s="9"/>
      <c r="H15" s="9"/>
      <c r="I15" s="14">
        <v>142168.296</v>
      </c>
      <c r="J15" s="9"/>
    </row>
    <row r="16" spans="1:11">
      <c r="A16" s="6" t="s">
        <v>117</v>
      </c>
      <c r="B16" s="8">
        <v>234779.16200000001</v>
      </c>
      <c r="C16" s="8"/>
      <c r="D16" s="8"/>
      <c r="E16" s="8">
        <v>3035.1880000000001</v>
      </c>
      <c r="F16" s="8"/>
      <c r="G16" s="8"/>
      <c r="H16" s="8"/>
      <c r="I16" s="13">
        <v>237814.35</v>
      </c>
      <c r="J16" s="9"/>
    </row>
    <row r="17" spans="1:10">
      <c r="A17" t="s">
        <v>1339</v>
      </c>
      <c r="B17" s="9">
        <v>693966.10600000003</v>
      </c>
      <c r="C17" s="9"/>
      <c r="D17" s="9">
        <v>14469.828</v>
      </c>
      <c r="E17" s="9">
        <v>6429.2520000000004</v>
      </c>
      <c r="F17" s="9"/>
      <c r="G17" s="9"/>
      <c r="H17" s="9">
        <v>9421.8909999999996</v>
      </c>
      <c r="I17" s="14">
        <v>724287.07700000005</v>
      </c>
      <c r="J17" s="9"/>
    </row>
    <row r="18" spans="1:10">
      <c r="A18" s="6" t="s">
        <v>1340</v>
      </c>
      <c r="B18" s="8">
        <v>26584.142</v>
      </c>
      <c r="C18" s="8"/>
      <c r="D18" s="8">
        <v>0</v>
      </c>
      <c r="E18" s="8">
        <v>235.023</v>
      </c>
      <c r="F18" s="8"/>
      <c r="G18" s="8"/>
      <c r="H18" s="8"/>
      <c r="I18" s="13">
        <v>26819.165000000001</v>
      </c>
      <c r="J18" s="9"/>
    </row>
    <row r="19" spans="1:10">
      <c r="A19" t="s">
        <v>1341</v>
      </c>
      <c r="B19" s="9">
        <v>138892.073</v>
      </c>
      <c r="C19" s="9"/>
      <c r="D19" s="9">
        <v>3752.3220000000001</v>
      </c>
      <c r="E19" s="9">
        <v>198.57499999999999</v>
      </c>
      <c r="F19" s="9"/>
      <c r="G19" s="9">
        <v>1132.4179999999999</v>
      </c>
      <c r="H19" s="9"/>
      <c r="I19" s="14">
        <v>143975.38800000001</v>
      </c>
      <c r="J19" s="9"/>
    </row>
    <row r="20" spans="1:10">
      <c r="A20" s="6" t="s">
        <v>1342</v>
      </c>
      <c r="B20" s="8">
        <v>160767.701</v>
      </c>
      <c r="C20" s="8"/>
      <c r="D20" s="8"/>
      <c r="E20" s="8">
        <v>2614.9490000000001</v>
      </c>
      <c r="F20" s="8">
        <v>5890.4780000000001</v>
      </c>
      <c r="G20" s="8"/>
      <c r="H20" s="8">
        <v>2521.1149999999998</v>
      </c>
      <c r="I20" s="13">
        <v>171794.24299999999</v>
      </c>
      <c r="J20" s="9"/>
    </row>
    <row r="21" spans="1:10">
      <c r="A21" t="s">
        <v>1343</v>
      </c>
      <c r="B21" s="9">
        <v>544386.29599999997</v>
      </c>
      <c r="C21" s="9"/>
      <c r="D21" s="9">
        <v>9522.6820000000007</v>
      </c>
      <c r="E21" s="9">
        <v>432.99</v>
      </c>
      <c r="F21" s="9">
        <v>17104.473000000002</v>
      </c>
      <c r="G21" s="9"/>
      <c r="H21" s="9"/>
      <c r="I21" s="14">
        <v>571446.44099999999</v>
      </c>
      <c r="J21" s="9"/>
    </row>
    <row r="22" spans="1:10">
      <c r="A22" s="6" t="s">
        <v>1292</v>
      </c>
      <c r="B22" s="8">
        <v>604730.02099999995</v>
      </c>
      <c r="C22" s="8"/>
      <c r="D22" s="8">
        <v>13426.965</v>
      </c>
      <c r="E22" s="8">
        <v>5588.1729999999998</v>
      </c>
      <c r="F22" s="8">
        <v>24950.072</v>
      </c>
      <c r="G22" s="8">
        <v>6617.884</v>
      </c>
      <c r="H22" s="8">
        <v>8857.7579999999998</v>
      </c>
      <c r="I22" s="13">
        <v>664170.87300000002</v>
      </c>
      <c r="J22" s="9"/>
    </row>
    <row r="23" spans="1:10">
      <c r="A23" t="s">
        <v>1344</v>
      </c>
      <c r="B23" s="9">
        <v>408656.76</v>
      </c>
      <c r="C23" s="9"/>
      <c r="D23" s="9">
        <v>2756.6849999999999</v>
      </c>
      <c r="E23" s="9">
        <v>5202.5709999999999</v>
      </c>
      <c r="F23" s="9">
        <v>16630.558000000001</v>
      </c>
      <c r="G23" s="9"/>
      <c r="H23" s="9"/>
      <c r="I23" s="14">
        <v>433246.57400000002</v>
      </c>
      <c r="J23" s="9"/>
    </row>
    <row r="24" spans="1:10">
      <c r="A24" s="6" t="s">
        <v>1345</v>
      </c>
      <c r="B24" s="8">
        <v>2445896.9739999999</v>
      </c>
      <c r="C24" s="8"/>
      <c r="D24" s="8">
        <v>31431.088</v>
      </c>
      <c r="E24" s="8">
        <v>7295.232</v>
      </c>
      <c r="F24" s="8">
        <v>59820.444000000003</v>
      </c>
      <c r="G24" s="8"/>
      <c r="H24" s="8">
        <v>2000</v>
      </c>
      <c r="I24" s="13">
        <v>2546443.7379999999</v>
      </c>
      <c r="J24" s="9"/>
    </row>
    <row r="25" spans="1:10">
      <c r="A25" t="s">
        <v>1346</v>
      </c>
      <c r="B25" s="9">
        <v>426065.40399999998</v>
      </c>
      <c r="C25" s="9"/>
      <c r="D25" s="9">
        <v>7989.2060000000001</v>
      </c>
      <c r="E25" s="9">
        <v>5914.9290000000001</v>
      </c>
      <c r="F25" s="9"/>
      <c r="G25" s="9"/>
      <c r="H25" s="9">
        <v>10869.837</v>
      </c>
      <c r="I25" s="14">
        <v>450839.37599999999</v>
      </c>
      <c r="J25" s="9"/>
    </row>
    <row r="26" spans="1:10">
      <c r="A26" s="6" t="s">
        <v>1347</v>
      </c>
      <c r="B26" s="8">
        <v>564828.63100000005</v>
      </c>
      <c r="C26" s="8"/>
      <c r="D26" s="8">
        <v>10207.61</v>
      </c>
      <c r="E26" s="8">
        <v>1697.9449999999999</v>
      </c>
      <c r="F26" s="8"/>
      <c r="G26" s="8"/>
      <c r="H26" s="8">
        <v>3705.8589999999999</v>
      </c>
      <c r="I26" s="13">
        <v>580440.04500000004</v>
      </c>
      <c r="J26" s="9"/>
    </row>
    <row r="27" spans="1:10">
      <c r="A27" t="s">
        <v>154</v>
      </c>
      <c r="B27" s="9">
        <v>123574.875</v>
      </c>
      <c r="C27" s="9"/>
      <c r="D27" s="9">
        <v>1864.6010000000001</v>
      </c>
      <c r="E27" s="9"/>
      <c r="F27" s="9"/>
      <c r="G27" s="9"/>
      <c r="H27" s="9">
        <v>37777.875</v>
      </c>
      <c r="I27" s="14">
        <v>163217.351</v>
      </c>
      <c r="J27" s="9"/>
    </row>
    <row r="28" spans="1:10">
      <c r="A28" s="6" t="s">
        <v>1348</v>
      </c>
      <c r="B28" s="8">
        <v>1884047.031</v>
      </c>
      <c r="C28" s="8">
        <v>44783.095999999998</v>
      </c>
      <c r="D28" s="8">
        <v>16078.079</v>
      </c>
      <c r="E28" s="8">
        <v>21469.484</v>
      </c>
      <c r="F28" s="8">
        <v>56652.552000000003</v>
      </c>
      <c r="G28" s="8">
        <v>519.81200000000001</v>
      </c>
      <c r="H28" s="8"/>
      <c r="I28" s="13">
        <v>2023550.054</v>
      </c>
      <c r="J28" s="9"/>
    </row>
    <row r="29" spans="1:10">
      <c r="A29" s="124" t="s">
        <v>152</v>
      </c>
      <c r="B29" s="12">
        <v>169290.10500000001</v>
      </c>
      <c r="C29" s="12"/>
      <c r="D29" s="12">
        <v>1985.2739999999999</v>
      </c>
      <c r="E29" s="12">
        <v>433.59800000000001</v>
      </c>
      <c r="F29" s="12"/>
      <c r="G29" s="12"/>
      <c r="H29" s="12">
        <v>4944.451</v>
      </c>
      <c r="I29" s="335">
        <v>176653.42800000001</v>
      </c>
      <c r="J29" s="9"/>
    </row>
    <row r="30" spans="1:10">
      <c r="B30" s="14">
        <v>21903829.848999999</v>
      </c>
      <c r="C30" s="14">
        <v>150257.66800000001</v>
      </c>
      <c r="D30" s="14">
        <v>700000</v>
      </c>
      <c r="E30" s="14">
        <v>195000</v>
      </c>
      <c r="F30" s="14">
        <v>844624.93900000001</v>
      </c>
      <c r="G30" s="14">
        <v>84308.933999999994</v>
      </c>
      <c r="H30" s="14">
        <v>204099.65400000001</v>
      </c>
      <c r="I30" s="14">
        <v>24082121.044</v>
      </c>
      <c r="J30" s="9"/>
    </row>
    <row r="31" spans="1:10" ht="7.5" customHeight="1">
      <c r="B31" s="9"/>
      <c r="C31" s="9"/>
      <c r="D31" s="9"/>
      <c r="E31" s="9"/>
      <c r="F31" s="9"/>
      <c r="G31" s="9"/>
      <c r="H31" s="9"/>
      <c r="I31" s="9"/>
      <c r="J31" s="9"/>
    </row>
    <row r="32" spans="1:10">
      <c r="A32" s="19" t="s">
        <v>167</v>
      </c>
      <c r="B32" s="9"/>
      <c r="C32" s="9"/>
      <c r="D32" s="9"/>
      <c r="E32" s="9"/>
      <c r="F32" s="9"/>
      <c r="G32" s="9"/>
      <c r="H32" s="9"/>
      <c r="I32" s="9"/>
      <c r="J32" s="9"/>
    </row>
    <row r="33" spans="1:10">
      <c r="A33" s="6" t="s">
        <v>1349</v>
      </c>
      <c r="B33" s="8"/>
      <c r="C33" s="8"/>
      <c r="D33" s="8"/>
      <c r="E33" s="8"/>
      <c r="F33" s="8"/>
      <c r="G33" s="8"/>
      <c r="H33" s="8">
        <v>7655.9009999999998</v>
      </c>
      <c r="I33" s="13">
        <v>7655.9009999999998</v>
      </c>
      <c r="J33" s="9"/>
    </row>
    <row r="34" spans="1:10">
      <c r="A34" t="s">
        <v>1350</v>
      </c>
      <c r="B34" s="9"/>
      <c r="C34" s="9">
        <v>7255.8720000000003</v>
      </c>
      <c r="D34" s="9"/>
      <c r="E34" s="9"/>
      <c r="F34" s="9"/>
      <c r="G34" s="9"/>
      <c r="H34" s="9"/>
      <c r="I34" s="14">
        <v>7255.8720000000003</v>
      </c>
      <c r="J34" s="9"/>
    </row>
    <row r="35" spans="1:10">
      <c r="A35" s="6" t="s">
        <v>1351</v>
      </c>
      <c r="B35" s="8"/>
      <c r="C35" s="8"/>
      <c r="D35" s="8"/>
      <c r="E35" s="8"/>
      <c r="F35" s="8"/>
      <c r="G35" s="8"/>
      <c r="H35" s="8">
        <v>5967.5</v>
      </c>
      <c r="I35" s="13">
        <v>5967.5</v>
      </c>
      <c r="J35" s="9"/>
    </row>
    <row r="36" spans="1:10">
      <c r="A36" t="s">
        <v>1352</v>
      </c>
      <c r="B36" s="9"/>
      <c r="C36" s="9"/>
      <c r="D36" s="9"/>
      <c r="E36" s="9"/>
      <c r="F36" s="9"/>
      <c r="G36" s="9"/>
      <c r="H36" s="9">
        <v>50000</v>
      </c>
      <c r="I36" s="14">
        <v>50000</v>
      </c>
      <c r="J36" s="9"/>
    </row>
    <row r="37" spans="1:10">
      <c r="A37" s="6" t="s">
        <v>1353</v>
      </c>
      <c r="B37" s="8">
        <v>82700</v>
      </c>
      <c r="C37" s="8"/>
      <c r="D37" s="8"/>
      <c r="E37" s="8"/>
      <c r="F37" s="8"/>
      <c r="G37" s="8"/>
      <c r="H37" s="8"/>
      <c r="I37" s="13">
        <v>82700</v>
      </c>
      <c r="J37" s="9"/>
    </row>
    <row r="38" spans="1:10">
      <c r="A38" t="s">
        <v>1354</v>
      </c>
      <c r="B38" s="9"/>
      <c r="C38" s="9">
        <v>25000</v>
      </c>
      <c r="D38" s="9"/>
      <c r="E38" s="9"/>
      <c r="F38" s="9"/>
      <c r="G38" s="9"/>
      <c r="H38" s="9"/>
      <c r="I38" s="14">
        <v>25000</v>
      </c>
      <c r="J38" s="9"/>
    </row>
    <row r="39" spans="1:10">
      <c r="A39" s="6" t="s">
        <v>1309</v>
      </c>
      <c r="B39" s="8"/>
      <c r="C39" s="8">
        <v>28266.84</v>
      </c>
      <c r="D39" s="8"/>
      <c r="E39" s="8"/>
      <c r="F39" s="8"/>
      <c r="G39" s="8"/>
      <c r="H39" s="8"/>
      <c r="I39" s="13">
        <v>28266.84</v>
      </c>
      <c r="J39" s="9"/>
    </row>
    <row r="40" spans="1:10">
      <c r="A40" t="s">
        <v>1355</v>
      </c>
      <c r="B40" s="9"/>
      <c r="C40" s="9">
        <v>154000</v>
      </c>
      <c r="D40" s="9"/>
      <c r="E40" s="9"/>
      <c r="F40" s="9"/>
      <c r="G40" s="9"/>
      <c r="H40" s="9"/>
      <c r="I40" s="14">
        <v>154000</v>
      </c>
      <c r="J40" s="9"/>
    </row>
    <row r="41" spans="1:10">
      <c r="A41" s="6" t="s">
        <v>1356</v>
      </c>
      <c r="B41" s="8"/>
      <c r="C41" s="8">
        <v>27130</v>
      </c>
      <c r="D41" s="8"/>
      <c r="E41" s="8"/>
      <c r="F41" s="8"/>
      <c r="G41" s="8"/>
      <c r="H41" s="8"/>
      <c r="I41" s="13">
        <v>27130</v>
      </c>
      <c r="J41" s="9"/>
    </row>
    <row r="42" spans="1:10">
      <c r="A42" t="s">
        <v>167</v>
      </c>
      <c r="B42" s="9"/>
      <c r="C42" s="9">
        <v>43468.673999999999</v>
      </c>
      <c r="D42" s="9"/>
      <c r="E42" s="9"/>
      <c r="F42" s="9"/>
      <c r="G42" s="9"/>
      <c r="H42" s="9"/>
      <c r="I42" s="14">
        <v>43468.673999999999</v>
      </c>
      <c r="J42" s="9"/>
    </row>
    <row r="43" spans="1:10" ht="6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1:10">
      <c r="A44" t="s">
        <v>1357</v>
      </c>
      <c r="B44" s="9">
        <v>-822748.603</v>
      </c>
      <c r="C44" s="9"/>
      <c r="D44" s="9"/>
      <c r="E44" s="9"/>
      <c r="F44" s="9">
        <v>-127881.136</v>
      </c>
      <c r="G44" s="9"/>
      <c r="H44" s="9"/>
      <c r="I44" s="14">
        <v>-950629.73900000006</v>
      </c>
      <c r="J44" s="9"/>
    </row>
    <row r="45" spans="1:10">
      <c r="A45" t="s">
        <v>1358</v>
      </c>
      <c r="B45" s="9">
        <v>81394.576000000001</v>
      </c>
      <c r="C45" s="9"/>
      <c r="D45" s="9"/>
      <c r="E45" s="9"/>
      <c r="F45" s="9">
        <v>2456.1970000000001</v>
      </c>
      <c r="G45" s="9"/>
      <c r="H45" s="9"/>
      <c r="I45" s="14">
        <v>83850.773000000001</v>
      </c>
      <c r="J45" s="9"/>
    </row>
    <row r="46" spans="1:10" ht="8" customHeight="1">
      <c r="B46" s="9"/>
      <c r="C46" s="9"/>
      <c r="D46" s="9"/>
      <c r="E46" s="9"/>
      <c r="F46" s="9"/>
      <c r="G46" s="9"/>
      <c r="H46" s="9"/>
      <c r="I46" s="9"/>
      <c r="J46" s="9"/>
    </row>
    <row r="47" spans="1:10" ht="15" thickBot="1">
      <c r="A47" s="336"/>
      <c r="B47" s="333">
        <f>B30+SUM(B33:B45)</f>
        <v>21245175.822000001</v>
      </c>
      <c r="C47" s="333">
        <f t="shared" ref="C47:I47" si="0">C30+SUM(C33:C45)</f>
        <v>435379.054</v>
      </c>
      <c r="D47" s="333">
        <f t="shared" si="0"/>
        <v>700000</v>
      </c>
      <c r="E47" s="333">
        <f t="shared" si="0"/>
        <v>195000</v>
      </c>
      <c r="F47" s="333">
        <f t="shared" si="0"/>
        <v>719200</v>
      </c>
      <c r="G47" s="333">
        <f t="shared" si="0"/>
        <v>84308.933999999994</v>
      </c>
      <c r="H47" s="333">
        <f t="shared" si="0"/>
        <v>267723.05499999999</v>
      </c>
      <c r="I47" s="333">
        <f t="shared" si="0"/>
        <v>23646786.864999998</v>
      </c>
      <c r="J47" s="9"/>
    </row>
    <row r="48" spans="1:10" ht="15" thickTop="1">
      <c r="B48" s="9"/>
      <c r="C48" s="9"/>
      <c r="D48" s="9"/>
      <c r="E48" s="9"/>
      <c r="F48" s="9"/>
      <c r="G48" s="9"/>
      <c r="H48" s="9"/>
      <c r="I48" s="9"/>
      <c r="J48" s="9"/>
    </row>
    <row r="49" spans="2:10">
      <c r="B49" s="9"/>
      <c r="C49" s="9"/>
      <c r="D49" s="9"/>
      <c r="E49" s="9"/>
      <c r="F49" s="9"/>
      <c r="G49" s="9"/>
      <c r="H49" s="9"/>
      <c r="I49" s="9"/>
      <c r="J49" s="9"/>
    </row>
  </sheetData>
  <hyperlinks>
    <hyperlink ref="A1" location="Efnisyfirlit!A1" display="Efnisyfirlit" xr:uid="{6D093415-91E7-4338-8832-551B8314385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A48C-166D-47A4-8AE3-D011C228E79E}">
  <dimension ref="A1:EA56"/>
  <sheetViews>
    <sheetView workbookViewId="0"/>
  </sheetViews>
  <sheetFormatPr defaultRowHeight="14.5"/>
  <cols>
    <col min="1" max="1" width="31.36328125" customWidth="1"/>
    <col min="2" max="2" width="13.453125" customWidth="1"/>
    <col min="3" max="3" width="13.08984375" customWidth="1"/>
    <col min="4" max="141" width="12.1796875" customWidth="1"/>
  </cols>
  <sheetData>
    <row r="1" spans="1:131">
      <c r="A1" s="101" t="s">
        <v>1044</v>
      </c>
    </row>
    <row r="2" spans="1:131" ht="15.5">
      <c r="B2" s="82" t="s">
        <v>1140</v>
      </c>
    </row>
    <row r="4" spans="1:131" hidden="1">
      <c r="D4">
        <v>0</v>
      </c>
      <c r="E4">
        <v>0</v>
      </c>
      <c r="F4">
        <v>1000</v>
      </c>
      <c r="G4">
        <v>1000</v>
      </c>
      <c r="H4">
        <v>1100</v>
      </c>
      <c r="I4">
        <v>1100</v>
      </c>
      <c r="J4">
        <v>1300</v>
      </c>
      <c r="K4">
        <v>1300</v>
      </c>
      <c r="L4">
        <v>1400</v>
      </c>
      <c r="M4">
        <v>1400</v>
      </c>
      <c r="N4">
        <v>1604</v>
      </c>
      <c r="O4">
        <v>1604</v>
      </c>
      <c r="P4">
        <v>1606</v>
      </c>
      <c r="Q4">
        <v>1606</v>
      </c>
      <c r="R4">
        <v>2000</v>
      </c>
      <c r="S4">
        <v>2000</v>
      </c>
      <c r="T4">
        <v>2300</v>
      </c>
      <c r="U4">
        <v>2300</v>
      </c>
      <c r="V4">
        <v>2506</v>
      </c>
      <c r="W4">
        <v>2506</v>
      </c>
      <c r="X4">
        <v>2510</v>
      </c>
      <c r="Y4">
        <v>2510</v>
      </c>
      <c r="Z4">
        <v>3000</v>
      </c>
      <c r="AA4">
        <v>3000</v>
      </c>
      <c r="AB4">
        <v>3506</v>
      </c>
      <c r="AC4">
        <v>3506</v>
      </c>
      <c r="AD4">
        <v>3511</v>
      </c>
      <c r="AE4">
        <v>3511</v>
      </c>
      <c r="AF4">
        <v>3609</v>
      </c>
      <c r="AG4">
        <v>3609</v>
      </c>
      <c r="AH4">
        <v>3709</v>
      </c>
      <c r="AI4">
        <v>3709</v>
      </c>
      <c r="AJ4">
        <v>3713</v>
      </c>
      <c r="AK4">
        <v>3713</v>
      </c>
      <c r="AL4">
        <v>3714</v>
      </c>
      <c r="AM4">
        <v>3714</v>
      </c>
      <c r="AN4">
        <v>3716</v>
      </c>
      <c r="AO4">
        <v>3716</v>
      </c>
      <c r="AP4">
        <v>3811</v>
      </c>
      <c r="AQ4">
        <v>3811</v>
      </c>
      <c r="AR4">
        <v>4100</v>
      </c>
      <c r="AS4">
        <v>4100</v>
      </c>
      <c r="AT4">
        <v>4200</v>
      </c>
      <c r="AU4">
        <v>4200</v>
      </c>
      <c r="AV4">
        <v>4502</v>
      </c>
      <c r="AW4">
        <v>4502</v>
      </c>
      <c r="AX4">
        <v>4604</v>
      </c>
      <c r="AY4">
        <v>4604</v>
      </c>
      <c r="AZ4">
        <v>4607</v>
      </c>
      <c r="BA4">
        <v>4607</v>
      </c>
      <c r="BB4">
        <v>4803</v>
      </c>
      <c r="BC4">
        <v>4803</v>
      </c>
      <c r="BD4">
        <v>4901</v>
      </c>
      <c r="BE4">
        <v>4901</v>
      </c>
      <c r="BF4">
        <v>4902</v>
      </c>
      <c r="BG4">
        <v>4902</v>
      </c>
      <c r="BH4">
        <v>4911</v>
      </c>
      <c r="BI4">
        <v>4911</v>
      </c>
      <c r="BJ4">
        <v>5508</v>
      </c>
      <c r="BK4">
        <v>5508</v>
      </c>
      <c r="BL4">
        <v>5609</v>
      </c>
      <c r="BM4">
        <v>5609</v>
      </c>
      <c r="BN4">
        <v>5611</v>
      </c>
      <c r="BO4">
        <v>5611</v>
      </c>
      <c r="BP4">
        <v>5613</v>
      </c>
      <c r="BQ4">
        <v>5613</v>
      </c>
      <c r="BR4">
        <v>5716</v>
      </c>
      <c r="BS4">
        <v>5716</v>
      </c>
      <c r="BT4">
        <v>6000</v>
      </c>
      <c r="BU4">
        <v>6000</v>
      </c>
      <c r="BV4">
        <v>6100</v>
      </c>
      <c r="BW4">
        <v>6100</v>
      </c>
      <c r="BX4">
        <v>6250</v>
      </c>
      <c r="BY4">
        <v>6250</v>
      </c>
      <c r="BZ4">
        <v>6400</v>
      </c>
      <c r="CA4">
        <v>6400</v>
      </c>
      <c r="CB4">
        <v>6513</v>
      </c>
      <c r="CC4">
        <v>6513</v>
      </c>
      <c r="CD4">
        <v>6515</v>
      </c>
      <c r="CE4">
        <v>6515</v>
      </c>
      <c r="CF4">
        <v>6601</v>
      </c>
      <c r="CG4">
        <v>6601</v>
      </c>
      <c r="CH4">
        <v>6602</v>
      </c>
      <c r="CI4">
        <v>6602</v>
      </c>
      <c r="CJ4">
        <v>6611</v>
      </c>
      <c r="CK4">
        <v>6611</v>
      </c>
      <c r="CL4">
        <v>6613</v>
      </c>
      <c r="CM4">
        <v>6613</v>
      </c>
      <c r="CN4">
        <v>6710</v>
      </c>
      <c r="CO4">
        <v>6710</v>
      </c>
      <c r="CP4">
        <v>7300</v>
      </c>
      <c r="CQ4">
        <v>7300</v>
      </c>
      <c r="CR4">
        <v>7400</v>
      </c>
      <c r="CS4">
        <v>7400</v>
      </c>
      <c r="CT4">
        <v>7502</v>
      </c>
      <c r="CU4">
        <v>7502</v>
      </c>
      <c r="CV4">
        <v>7505</v>
      </c>
      <c r="CW4">
        <v>7505</v>
      </c>
      <c r="CX4">
        <v>8000</v>
      </c>
      <c r="CY4">
        <v>8000</v>
      </c>
      <c r="CZ4">
        <v>8200</v>
      </c>
      <c r="DA4">
        <v>8200</v>
      </c>
      <c r="DB4">
        <v>8401</v>
      </c>
      <c r="DC4">
        <v>8401</v>
      </c>
      <c r="DD4">
        <v>8508</v>
      </c>
      <c r="DE4">
        <v>8508</v>
      </c>
      <c r="DF4">
        <v>8509</v>
      </c>
      <c r="DG4">
        <v>8509</v>
      </c>
      <c r="DH4">
        <v>8610</v>
      </c>
      <c r="DI4">
        <v>8610</v>
      </c>
      <c r="DJ4">
        <v>8613</v>
      </c>
      <c r="DK4">
        <v>8613</v>
      </c>
      <c r="DL4">
        <v>8614</v>
      </c>
      <c r="DM4">
        <v>8614</v>
      </c>
      <c r="DN4">
        <v>8710</v>
      </c>
      <c r="DO4">
        <v>8710</v>
      </c>
      <c r="DP4">
        <v>8716</v>
      </c>
      <c r="DQ4">
        <v>8716</v>
      </c>
      <c r="DR4">
        <v>8717</v>
      </c>
      <c r="DS4">
        <v>8717</v>
      </c>
      <c r="DT4">
        <v>8719</v>
      </c>
      <c r="DU4">
        <v>8719</v>
      </c>
      <c r="DV4">
        <v>8720</v>
      </c>
      <c r="DW4">
        <v>8720</v>
      </c>
      <c r="DX4">
        <v>8721</v>
      </c>
      <c r="DY4">
        <v>8721</v>
      </c>
      <c r="DZ4">
        <v>8722</v>
      </c>
      <c r="EA4">
        <v>8722</v>
      </c>
    </row>
    <row r="6" spans="1:131">
      <c r="B6" s="184"/>
      <c r="C6" s="142"/>
      <c r="D6" s="302" t="s">
        <v>330</v>
      </c>
      <c r="E6" s="303"/>
      <c r="F6" s="288" t="s">
        <v>527</v>
      </c>
      <c r="G6" s="289"/>
      <c r="H6" s="302" t="s">
        <v>538</v>
      </c>
      <c r="I6" s="303" t="s">
        <v>1141</v>
      </c>
      <c r="J6" s="288" t="s">
        <v>541</v>
      </c>
      <c r="K6" s="289" t="s">
        <v>1141</v>
      </c>
      <c r="L6" s="302" t="s">
        <v>549</v>
      </c>
      <c r="M6" s="303" t="s">
        <v>1141</v>
      </c>
      <c r="N6" s="288" t="s">
        <v>560</v>
      </c>
      <c r="O6" s="289" t="s">
        <v>1141</v>
      </c>
      <c r="P6" s="302" t="s">
        <v>1142</v>
      </c>
      <c r="Q6" s="303" t="s">
        <v>1141</v>
      </c>
      <c r="R6" s="288" t="s">
        <v>569</v>
      </c>
      <c r="S6" s="289" t="s">
        <v>1141</v>
      </c>
      <c r="T6" s="302" t="s">
        <v>578</v>
      </c>
      <c r="U6" s="303" t="s">
        <v>1141</v>
      </c>
      <c r="V6" s="288" t="s">
        <v>581</v>
      </c>
      <c r="W6" s="289" t="s">
        <v>1141</v>
      </c>
      <c r="X6" s="302" t="s">
        <v>584</v>
      </c>
      <c r="Y6" s="303" t="s">
        <v>1141</v>
      </c>
      <c r="Z6" s="288" t="s">
        <v>590</v>
      </c>
      <c r="AA6" s="289" t="s">
        <v>1141</v>
      </c>
      <c r="AB6" s="302" t="s">
        <v>1143</v>
      </c>
      <c r="AC6" s="303" t="s">
        <v>1141</v>
      </c>
      <c r="AD6" s="288" t="s">
        <v>594</v>
      </c>
      <c r="AE6" s="289" t="s">
        <v>1141</v>
      </c>
      <c r="AF6" s="302" t="s">
        <v>597</v>
      </c>
      <c r="AG6" s="303" t="s">
        <v>1141</v>
      </c>
      <c r="AH6" s="288" t="s">
        <v>601</v>
      </c>
      <c r="AI6" s="289" t="s">
        <v>1141</v>
      </c>
      <c r="AJ6" s="302" t="s">
        <v>605</v>
      </c>
      <c r="AK6" s="303" t="s">
        <v>1141</v>
      </c>
      <c r="AL6" s="288" t="s">
        <v>606</v>
      </c>
      <c r="AM6" s="289" t="s">
        <v>1141</v>
      </c>
      <c r="AN6" s="302" t="s">
        <v>1144</v>
      </c>
      <c r="AO6" s="303" t="s">
        <v>1141</v>
      </c>
      <c r="AP6" s="288" t="s">
        <v>609</v>
      </c>
      <c r="AQ6" s="289" t="s">
        <v>1141</v>
      </c>
      <c r="AR6" s="302" t="s">
        <v>614</v>
      </c>
      <c r="AS6" s="303" t="s">
        <v>1141</v>
      </c>
      <c r="AT6" s="288" t="s">
        <v>617</v>
      </c>
      <c r="AU6" s="289" t="s">
        <v>1141</v>
      </c>
      <c r="AV6" s="302" t="s">
        <v>623</v>
      </c>
      <c r="AW6" s="303" t="s">
        <v>1141</v>
      </c>
      <c r="AX6" s="288" t="s">
        <v>626</v>
      </c>
      <c r="AY6" s="289" t="s">
        <v>1141</v>
      </c>
      <c r="AZ6" s="302" t="s">
        <v>629</v>
      </c>
      <c r="BA6" s="303" t="s">
        <v>1141</v>
      </c>
      <c r="BB6" s="288" t="s">
        <v>633</v>
      </c>
      <c r="BC6" s="289" t="s">
        <v>1141</v>
      </c>
      <c r="BD6" s="302" t="s">
        <v>1145</v>
      </c>
      <c r="BE6" s="303" t="s">
        <v>1141</v>
      </c>
      <c r="BF6" s="288" t="s">
        <v>636</v>
      </c>
      <c r="BG6" s="289" t="s">
        <v>1141</v>
      </c>
      <c r="BH6" s="302" t="s">
        <v>638</v>
      </c>
      <c r="BI6" s="303" t="s">
        <v>1141</v>
      </c>
      <c r="BJ6" s="288" t="s">
        <v>646</v>
      </c>
      <c r="BK6" s="289" t="s">
        <v>1141</v>
      </c>
      <c r="BL6" s="302" t="s">
        <v>650</v>
      </c>
      <c r="BM6" s="303" t="s">
        <v>1141</v>
      </c>
      <c r="BN6" s="288" t="s">
        <v>1146</v>
      </c>
      <c r="BO6" s="289" t="s">
        <v>1141</v>
      </c>
      <c r="BP6" s="302" t="s">
        <v>1147</v>
      </c>
      <c r="BQ6" s="303" t="s">
        <v>1141</v>
      </c>
      <c r="BR6" s="288" t="s">
        <v>1148</v>
      </c>
      <c r="BS6" s="289" t="s">
        <v>1141</v>
      </c>
      <c r="BT6" s="302" t="s">
        <v>655</v>
      </c>
      <c r="BU6" s="303" t="s">
        <v>1141</v>
      </c>
      <c r="BV6" s="288" t="s">
        <v>665</v>
      </c>
      <c r="BW6" s="289" t="s">
        <v>1141</v>
      </c>
      <c r="BX6" s="302" t="s">
        <v>670</v>
      </c>
      <c r="BY6" s="303" t="s">
        <v>1141</v>
      </c>
      <c r="BZ6" s="288" t="s">
        <v>673</v>
      </c>
      <c r="CA6" s="289" t="s">
        <v>1141</v>
      </c>
      <c r="CB6" s="302" t="s">
        <v>677</v>
      </c>
      <c r="CC6" s="303" t="s">
        <v>1141</v>
      </c>
      <c r="CD6" s="288" t="s">
        <v>680</v>
      </c>
      <c r="CE6" s="289" t="s">
        <v>1141</v>
      </c>
      <c r="CF6" s="302" t="s">
        <v>683</v>
      </c>
      <c r="CG6" s="303" t="s">
        <v>1141</v>
      </c>
      <c r="CH6" s="288" t="s">
        <v>686</v>
      </c>
      <c r="CI6" s="289" t="s">
        <v>1141</v>
      </c>
      <c r="CJ6" s="302" t="s">
        <v>1149</v>
      </c>
      <c r="CK6" s="303" t="s">
        <v>1141</v>
      </c>
      <c r="CL6" s="288" t="s">
        <v>1150</v>
      </c>
      <c r="CM6" s="289" t="s">
        <v>1141</v>
      </c>
      <c r="CN6" s="302" t="s">
        <v>1151</v>
      </c>
      <c r="CO6" s="303" t="s">
        <v>1141</v>
      </c>
      <c r="CP6" s="288" t="s">
        <v>693</v>
      </c>
      <c r="CQ6" s="289" t="s">
        <v>1141</v>
      </c>
      <c r="CR6" s="302" t="s">
        <v>700</v>
      </c>
      <c r="CS6" s="303" t="s">
        <v>1141</v>
      </c>
      <c r="CT6" s="288" t="s">
        <v>707</v>
      </c>
      <c r="CU6" s="289" t="s">
        <v>1141</v>
      </c>
      <c r="CV6" s="302" t="s">
        <v>1152</v>
      </c>
      <c r="CW6" s="303" t="s">
        <v>1141</v>
      </c>
      <c r="CX6" s="288" t="s">
        <v>712</v>
      </c>
      <c r="CY6" s="289" t="s">
        <v>1141</v>
      </c>
      <c r="CZ6" s="302" t="s">
        <v>715</v>
      </c>
      <c r="DA6" s="303" t="s">
        <v>1141</v>
      </c>
      <c r="DB6" s="288" t="s">
        <v>720</v>
      </c>
      <c r="DC6" s="289" t="s">
        <v>1141</v>
      </c>
      <c r="DD6" s="302" t="s">
        <v>724</v>
      </c>
      <c r="DE6" s="303" t="s">
        <v>1141</v>
      </c>
      <c r="DF6" s="288" t="s">
        <v>727</v>
      </c>
      <c r="DG6" s="289" t="s">
        <v>1141</v>
      </c>
      <c r="DH6" s="302" t="s">
        <v>1153</v>
      </c>
      <c r="DI6" s="303" t="s">
        <v>1141</v>
      </c>
      <c r="DJ6" s="288" t="s">
        <v>730</v>
      </c>
      <c r="DK6" s="289" t="s">
        <v>1141</v>
      </c>
      <c r="DL6" s="302" t="s">
        <v>733</v>
      </c>
      <c r="DM6" s="303" t="s">
        <v>1141</v>
      </c>
      <c r="DN6" s="288" t="s">
        <v>737</v>
      </c>
      <c r="DO6" s="289" t="s">
        <v>1141</v>
      </c>
      <c r="DP6" s="302" t="s">
        <v>740</v>
      </c>
      <c r="DQ6" s="303" t="s">
        <v>1141</v>
      </c>
      <c r="DR6" s="288" t="s">
        <v>743</v>
      </c>
      <c r="DS6" s="289" t="s">
        <v>1141</v>
      </c>
      <c r="DT6" s="302" t="s">
        <v>746</v>
      </c>
      <c r="DU6" s="303" t="s">
        <v>1141</v>
      </c>
      <c r="DV6" s="288" t="s">
        <v>749</v>
      </c>
      <c r="DW6" s="289" t="s">
        <v>1141</v>
      </c>
      <c r="DX6" s="302" t="s">
        <v>752</v>
      </c>
      <c r="DY6" s="303" t="s">
        <v>1141</v>
      </c>
      <c r="DZ6" s="288" t="s">
        <v>756</v>
      </c>
      <c r="EA6" s="289" t="s">
        <v>1141</v>
      </c>
    </row>
    <row r="7" spans="1:131">
      <c r="B7" s="306" t="s">
        <v>8</v>
      </c>
      <c r="C7" s="307"/>
      <c r="D7" s="304" t="s">
        <v>9</v>
      </c>
      <c r="E7" s="305"/>
      <c r="F7" s="296" t="s">
        <v>108</v>
      </c>
      <c r="G7" s="297"/>
      <c r="H7" s="304" t="s">
        <v>109</v>
      </c>
      <c r="I7" s="305"/>
      <c r="J7" s="296" t="s">
        <v>110</v>
      </c>
      <c r="K7" s="297"/>
      <c r="L7" s="304" t="s">
        <v>111</v>
      </c>
      <c r="M7" s="305"/>
      <c r="N7" s="296" t="s">
        <v>112</v>
      </c>
      <c r="O7" s="297"/>
      <c r="P7" s="304" t="s">
        <v>113</v>
      </c>
      <c r="Q7" s="305"/>
      <c r="R7" s="296" t="s">
        <v>114</v>
      </c>
      <c r="S7" s="297"/>
      <c r="T7" s="304" t="s">
        <v>115</v>
      </c>
      <c r="U7" s="305"/>
      <c r="V7" s="296" t="s">
        <v>116</v>
      </c>
      <c r="W7" s="297"/>
      <c r="X7" s="304" t="s">
        <v>117</v>
      </c>
      <c r="Y7" s="305"/>
      <c r="Z7" s="296" t="s">
        <v>118</v>
      </c>
      <c r="AA7" s="297"/>
      <c r="AB7" s="304" t="s">
        <v>119</v>
      </c>
      <c r="AC7" s="305"/>
      <c r="AD7" s="296" t="s">
        <v>120</v>
      </c>
      <c r="AE7" s="297"/>
      <c r="AF7" s="304" t="s">
        <v>121</v>
      </c>
      <c r="AG7" s="305"/>
      <c r="AH7" s="296" t="s">
        <v>122</v>
      </c>
      <c r="AI7" s="297"/>
      <c r="AJ7" s="304" t="s">
        <v>123</v>
      </c>
      <c r="AK7" s="305"/>
      <c r="AL7" s="296" t="s">
        <v>124</v>
      </c>
      <c r="AM7" s="297"/>
      <c r="AN7" s="304" t="s">
        <v>1154</v>
      </c>
      <c r="AO7" s="305"/>
      <c r="AP7" s="296" t="s">
        <v>125</v>
      </c>
      <c r="AQ7" s="297"/>
      <c r="AR7" s="304" t="s">
        <v>126</v>
      </c>
      <c r="AS7" s="305"/>
      <c r="AT7" s="296" t="s">
        <v>127</v>
      </c>
      <c r="AU7" s="297"/>
      <c r="AV7" s="304" t="s">
        <v>128</v>
      </c>
      <c r="AW7" s="305"/>
      <c r="AX7" s="296" t="s">
        <v>129</v>
      </c>
      <c r="AY7" s="297"/>
      <c r="AZ7" s="304" t="s">
        <v>130</v>
      </c>
      <c r="BA7" s="305"/>
      <c r="BB7" s="296" t="s">
        <v>131</v>
      </c>
      <c r="BC7" s="297"/>
      <c r="BD7" s="304" t="s">
        <v>132</v>
      </c>
      <c r="BE7" s="305"/>
      <c r="BF7" s="296" t="s">
        <v>133</v>
      </c>
      <c r="BG7" s="297"/>
      <c r="BH7" s="304" t="s">
        <v>134</v>
      </c>
      <c r="BI7" s="305"/>
      <c r="BJ7" s="296" t="s">
        <v>135</v>
      </c>
      <c r="BK7" s="297"/>
      <c r="BL7" s="304" t="s">
        <v>136</v>
      </c>
      <c r="BM7" s="305"/>
      <c r="BN7" s="296" t="s">
        <v>137</v>
      </c>
      <c r="BO7" s="297"/>
      <c r="BP7" s="304" t="s">
        <v>1155</v>
      </c>
      <c r="BQ7" s="305"/>
      <c r="BR7" s="296" t="s">
        <v>1156</v>
      </c>
      <c r="BS7" s="297"/>
      <c r="BT7" s="304" t="s">
        <v>1047</v>
      </c>
      <c r="BU7" s="305"/>
      <c r="BV7" s="296" t="s">
        <v>138</v>
      </c>
      <c r="BW7" s="297"/>
      <c r="BX7" s="304" t="s">
        <v>139</v>
      </c>
      <c r="BY7" s="305"/>
      <c r="BZ7" s="296" t="s">
        <v>140</v>
      </c>
      <c r="CA7" s="297"/>
      <c r="CB7" s="304" t="s">
        <v>141</v>
      </c>
      <c r="CC7" s="305"/>
      <c r="CD7" s="296" t="s">
        <v>142</v>
      </c>
      <c r="CE7" s="297"/>
      <c r="CF7" s="304" t="s">
        <v>143</v>
      </c>
      <c r="CG7" s="305"/>
      <c r="CH7" s="296" t="s">
        <v>144</v>
      </c>
      <c r="CI7" s="297"/>
      <c r="CJ7" s="304" t="s">
        <v>145</v>
      </c>
      <c r="CK7" s="305"/>
      <c r="CL7" s="296" t="s">
        <v>146</v>
      </c>
      <c r="CM7" s="297"/>
      <c r="CN7" s="304" t="s">
        <v>147</v>
      </c>
      <c r="CO7" s="305"/>
      <c r="CP7" s="296" t="s">
        <v>148</v>
      </c>
      <c r="CQ7" s="297"/>
      <c r="CR7" s="304" t="s">
        <v>149</v>
      </c>
      <c r="CS7" s="305"/>
      <c r="CT7" s="296" t="s">
        <v>150</v>
      </c>
      <c r="CU7" s="297"/>
      <c r="CV7" s="304" t="s">
        <v>151</v>
      </c>
      <c r="CW7" s="305"/>
      <c r="CX7" s="296" t="s">
        <v>152</v>
      </c>
      <c r="CY7" s="297"/>
      <c r="CZ7" s="304" t="s">
        <v>153</v>
      </c>
      <c r="DA7" s="305"/>
      <c r="DB7" s="296" t="s">
        <v>154</v>
      </c>
      <c r="DC7" s="297"/>
      <c r="DD7" s="304" t="s">
        <v>155</v>
      </c>
      <c r="DE7" s="305"/>
      <c r="DF7" s="296" t="s">
        <v>156</v>
      </c>
      <c r="DG7" s="297"/>
      <c r="DH7" s="304" t="s">
        <v>157</v>
      </c>
      <c r="DI7" s="305"/>
      <c r="DJ7" s="296" t="s">
        <v>158</v>
      </c>
      <c r="DK7" s="297"/>
      <c r="DL7" s="304" t="s">
        <v>159</v>
      </c>
      <c r="DM7" s="305"/>
      <c r="DN7" s="296" t="s">
        <v>160</v>
      </c>
      <c r="DO7" s="297"/>
      <c r="DP7" s="304" t="s">
        <v>161</v>
      </c>
      <c r="DQ7" s="305"/>
      <c r="DR7" s="296" t="s">
        <v>162</v>
      </c>
      <c r="DS7" s="297"/>
      <c r="DT7" s="304" t="s">
        <v>163</v>
      </c>
      <c r="DU7" s="305"/>
      <c r="DV7" s="296" t="s">
        <v>164</v>
      </c>
      <c r="DW7" s="297"/>
      <c r="DX7" s="304" t="s">
        <v>165</v>
      </c>
      <c r="DY7" s="305"/>
      <c r="DZ7" s="296" t="s">
        <v>166</v>
      </c>
      <c r="EA7" s="297"/>
    </row>
    <row r="8" spans="1:131">
      <c r="B8" s="125">
        <v>387758</v>
      </c>
      <c r="C8" s="126">
        <v>387758</v>
      </c>
      <c r="D8" s="127">
        <v>139875</v>
      </c>
      <c r="E8" s="128">
        <v>139875</v>
      </c>
      <c r="F8" s="125">
        <v>39810</v>
      </c>
      <c r="G8" s="126">
        <v>39810</v>
      </c>
      <c r="H8" s="127">
        <v>4674</v>
      </c>
      <c r="I8" s="128">
        <v>4674</v>
      </c>
      <c r="J8" s="125">
        <v>18891</v>
      </c>
      <c r="K8" s="126">
        <v>18891</v>
      </c>
      <c r="L8" s="127">
        <v>30568</v>
      </c>
      <c r="M8" s="128">
        <v>30568</v>
      </c>
      <c r="N8" s="125">
        <v>13430</v>
      </c>
      <c r="O8" s="126">
        <v>13430</v>
      </c>
      <c r="P8" s="127">
        <v>285</v>
      </c>
      <c r="Q8" s="128">
        <v>285</v>
      </c>
      <c r="R8" s="125">
        <v>22059</v>
      </c>
      <c r="S8" s="126">
        <v>22059</v>
      </c>
      <c r="T8" s="127">
        <v>3669</v>
      </c>
      <c r="U8" s="128">
        <v>3669</v>
      </c>
      <c r="V8" s="125">
        <v>1396</v>
      </c>
      <c r="W8" s="126">
        <v>1396</v>
      </c>
      <c r="X8" s="127">
        <v>3925</v>
      </c>
      <c r="Y8" s="128">
        <v>3925</v>
      </c>
      <c r="Z8" s="125">
        <v>7997</v>
      </c>
      <c r="AA8" s="126">
        <v>7997</v>
      </c>
      <c r="AB8" s="127">
        <v>75</v>
      </c>
      <c r="AC8" s="128">
        <v>75</v>
      </c>
      <c r="AD8" s="125">
        <v>765</v>
      </c>
      <c r="AE8" s="126">
        <v>765</v>
      </c>
      <c r="AF8" s="127">
        <v>4090</v>
      </c>
      <c r="AG8" s="128">
        <v>4090</v>
      </c>
      <c r="AH8" s="125">
        <v>861</v>
      </c>
      <c r="AI8" s="126">
        <v>861</v>
      </c>
      <c r="AJ8" s="127">
        <v>114</v>
      </c>
      <c r="AK8" s="128">
        <v>114</v>
      </c>
      <c r="AL8" s="125">
        <v>1678</v>
      </c>
      <c r="AM8" s="126">
        <v>1678</v>
      </c>
      <c r="AN8" s="127">
        <v>1308</v>
      </c>
      <c r="AO8" s="128">
        <v>1308</v>
      </c>
      <c r="AP8" s="125">
        <v>653</v>
      </c>
      <c r="AQ8" s="126">
        <v>653</v>
      </c>
      <c r="AR8" s="127">
        <v>997</v>
      </c>
      <c r="AS8" s="128">
        <v>997</v>
      </c>
      <c r="AT8" s="125">
        <v>3864</v>
      </c>
      <c r="AU8" s="126">
        <v>3864</v>
      </c>
      <c r="AV8" s="127">
        <v>242</v>
      </c>
      <c r="AW8" s="128">
        <v>242</v>
      </c>
      <c r="AX8" s="125">
        <v>268</v>
      </c>
      <c r="AY8" s="126">
        <v>268</v>
      </c>
      <c r="AZ8" s="127">
        <v>1182</v>
      </c>
      <c r="BA8" s="128">
        <v>1182</v>
      </c>
      <c r="BB8" s="125">
        <v>235</v>
      </c>
      <c r="BC8" s="126">
        <v>235</v>
      </c>
      <c r="BD8" s="127">
        <v>47</v>
      </c>
      <c r="BE8" s="128">
        <v>47</v>
      </c>
      <c r="BF8" s="125">
        <v>116</v>
      </c>
      <c r="BG8" s="126">
        <v>116</v>
      </c>
      <c r="BH8" s="127">
        <v>428</v>
      </c>
      <c r="BI8" s="128">
        <v>428</v>
      </c>
      <c r="BJ8" s="125">
        <v>1258</v>
      </c>
      <c r="BK8" s="126">
        <v>1258</v>
      </c>
      <c r="BL8" s="127">
        <v>484</v>
      </c>
      <c r="BM8" s="128">
        <v>484</v>
      </c>
      <c r="BN8" s="125">
        <v>89</v>
      </c>
      <c r="BO8" s="126">
        <v>89</v>
      </c>
      <c r="BP8" s="127">
        <v>1295</v>
      </c>
      <c r="BQ8" s="128">
        <v>1295</v>
      </c>
      <c r="BR8" s="125">
        <v>4306</v>
      </c>
      <c r="BS8" s="126">
        <v>4306</v>
      </c>
      <c r="BT8" s="127">
        <v>19893</v>
      </c>
      <c r="BU8" s="128">
        <v>19893</v>
      </c>
      <c r="BV8" s="125">
        <v>3156</v>
      </c>
      <c r="BW8" s="126">
        <v>3156</v>
      </c>
      <c r="BX8" s="127">
        <v>1977</v>
      </c>
      <c r="BY8" s="128">
        <v>1977</v>
      </c>
      <c r="BZ8" s="125">
        <v>1906</v>
      </c>
      <c r="CA8" s="126">
        <v>1906</v>
      </c>
      <c r="CB8" s="127">
        <v>1171</v>
      </c>
      <c r="CC8" s="128">
        <v>1171</v>
      </c>
      <c r="CD8" s="125">
        <v>780</v>
      </c>
      <c r="CE8" s="126">
        <v>780</v>
      </c>
      <c r="CF8" s="127">
        <v>485</v>
      </c>
      <c r="CG8" s="128">
        <v>485</v>
      </c>
      <c r="CH8" s="125">
        <v>379</v>
      </c>
      <c r="CI8" s="126">
        <v>379</v>
      </c>
      <c r="CJ8" s="127">
        <v>60</v>
      </c>
      <c r="CK8" s="128">
        <v>60</v>
      </c>
      <c r="CL8" s="125">
        <v>1393</v>
      </c>
      <c r="CM8" s="126">
        <v>1393</v>
      </c>
      <c r="CN8" s="127">
        <v>592</v>
      </c>
      <c r="CO8" s="128">
        <v>592</v>
      </c>
      <c r="CP8" s="125">
        <v>5262</v>
      </c>
      <c r="CQ8" s="126">
        <v>5262</v>
      </c>
      <c r="CR8" s="127">
        <v>5208</v>
      </c>
      <c r="CS8" s="128">
        <v>5208</v>
      </c>
      <c r="CT8" s="125">
        <v>661</v>
      </c>
      <c r="CU8" s="126">
        <v>661</v>
      </c>
      <c r="CV8" s="127">
        <v>96</v>
      </c>
      <c r="CW8" s="128">
        <v>96</v>
      </c>
      <c r="CX8" s="125">
        <v>4523</v>
      </c>
      <c r="CY8" s="126">
        <v>4523</v>
      </c>
      <c r="CZ8" s="127">
        <v>11239</v>
      </c>
      <c r="DA8" s="128">
        <v>11239</v>
      </c>
      <c r="DB8" s="125">
        <v>2547</v>
      </c>
      <c r="DC8" s="126">
        <v>2547</v>
      </c>
      <c r="DD8" s="127">
        <v>877</v>
      </c>
      <c r="DE8" s="128">
        <v>877</v>
      </c>
      <c r="DF8" s="125">
        <v>680</v>
      </c>
      <c r="DG8" s="126">
        <v>680</v>
      </c>
      <c r="DH8" s="127">
        <v>295</v>
      </c>
      <c r="DI8" s="128">
        <v>295</v>
      </c>
      <c r="DJ8" s="125">
        <v>2035</v>
      </c>
      <c r="DK8" s="126">
        <v>2035</v>
      </c>
      <c r="DL8" s="127">
        <v>1866</v>
      </c>
      <c r="DM8" s="128">
        <v>1866</v>
      </c>
      <c r="DN8" s="125">
        <v>874</v>
      </c>
      <c r="DO8" s="126">
        <v>874</v>
      </c>
      <c r="DP8" s="127">
        <v>3196</v>
      </c>
      <c r="DQ8" s="128">
        <v>3196</v>
      </c>
      <c r="DR8" s="125">
        <v>2573</v>
      </c>
      <c r="DS8" s="126">
        <v>2573</v>
      </c>
      <c r="DT8" s="127">
        <v>535</v>
      </c>
      <c r="DU8" s="128">
        <v>535</v>
      </c>
      <c r="DV8" s="125">
        <v>577</v>
      </c>
      <c r="DW8" s="126">
        <v>577</v>
      </c>
      <c r="DX8" s="127">
        <v>1280</v>
      </c>
      <c r="DY8" s="128">
        <v>1280</v>
      </c>
      <c r="DZ8" s="125">
        <v>708</v>
      </c>
      <c r="EA8" s="126">
        <v>708</v>
      </c>
    </row>
    <row r="9" spans="1:131">
      <c r="B9" s="27"/>
      <c r="C9" s="27"/>
      <c r="D9" s="185"/>
      <c r="E9" s="185"/>
      <c r="F9" s="27"/>
      <c r="G9" s="27"/>
      <c r="H9" s="185"/>
      <c r="I9" s="185"/>
      <c r="J9" s="27"/>
      <c r="K9" s="27"/>
      <c r="L9" s="185"/>
      <c r="M9" s="185"/>
      <c r="N9" s="27"/>
      <c r="O9" s="27"/>
      <c r="P9" s="185"/>
      <c r="Q9" s="185"/>
      <c r="R9" s="27"/>
      <c r="S9" s="27"/>
      <c r="T9" s="185"/>
      <c r="U9" s="185"/>
      <c r="V9" s="27"/>
      <c r="W9" s="27"/>
      <c r="X9" s="185"/>
      <c r="Y9" s="185"/>
      <c r="Z9" s="27"/>
      <c r="AA9" s="27"/>
      <c r="AB9" s="185"/>
      <c r="AC9" s="185"/>
      <c r="AD9" s="27"/>
      <c r="AE9" s="27"/>
      <c r="AF9" s="185"/>
      <c r="AG9" s="185"/>
      <c r="AH9" s="27"/>
      <c r="AI9" s="27"/>
      <c r="AJ9" s="185"/>
      <c r="AK9" s="185"/>
      <c r="AL9" s="27"/>
      <c r="AM9" s="27"/>
      <c r="AN9" s="185"/>
      <c r="AO9" s="185"/>
      <c r="AP9" s="27"/>
      <c r="AQ9" s="27"/>
      <c r="AR9" s="185"/>
      <c r="AS9" s="185"/>
      <c r="AT9" s="27"/>
      <c r="AU9" s="27"/>
      <c r="AV9" s="185"/>
      <c r="AW9" s="185"/>
      <c r="AX9" s="27"/>
      <c r="AY9" s="27"/>
      <c r="AZ9" s="185"/>
      <c r="BA9" s="185"/>
      <c r="BB9" s="27"/>
      <c r="BC9" s="27"/>
      <c r="BD9" s="185"/>
      <c r="BE9" s="185"/>
      <c r="BF9" s="27"/>
      <c r="BG9" s="27"/>
      <c r="BH9" s="185"/>
      <c r="BI9" s="185"/>
      <c r="BJ9" s="27"/>
      <c r="BK9" s="27"/>
      <c r="BL9" s="185"/>
      <c r="BM9" s="185"/>
      <c r="BN9" s="27"/>
      <c r="BO9" s="27"/>
      <c r="BP9" s="185"/>
      <c r="BQ9" s="185"/>
      <c r="BR9" s="27"/>
      <c r="BS9" s="27"/>
      <c r="BT9" s="185"/>
      <c r="BU9" s="185"/>
      <c r="BV9" s="27"/>
      <c r="BW9" s="27"/>
      <c r="BX9" s="185"/>
      <c r="BY9" s="185"/>
      <c r="BZ9" s="27"/>
      <c r="CA9" s="27"/>
      <c r="CB9" s="185"/>
      <c r="CC9" s="185"/>
      <c r="CD9" s="27"/>
      <c r="CE9" s="27"/>
      <c r="CF9" s="185"/>
      <c r="CG9" s="185"/>
      <c r="CH9" s="27"/>
      <c r="CI9" s="27"/>
      <c r="CJ9" s="185"/>
      <c r="CK9" s="185"/>
      <c r="CL9" s="27"/>
      <c r="CM9" s="27"/>
      <c r="CN9" s="185"/>
      <c r="CO9" s="185"/>
      <c r="CP9" s="27"/>
      <c r="CQ9" s="27"/>
      <c r="CR9" s="185"/>
      <c r="CS9" s="185"/>
      <c r="CT9" s="27"/>
      <c r="CU9" s="27"/>
      <c r="CV9" s="185"/>
      <c r="CW9" s="185"/>
      <c r="CX9" s="27"/>
      <c r="CY9" s="27"/>
      <c r="CZ9" s="185"/>
      <c r="DA9" s="185"/>
      <c r="DB9" s="27"/>
      <c r="DC9" s="27"/>
      <c r="DD9" s="185"/>
      <c r="DE9" s="185"/>
      <c r="DF9" s="27"/>
      <c r="DG9" s="27"/>
      <c r="DH9" s="185"/>
      <c r="DI9" s="185"/>
      <c r="DJ9" s="27"/>
      <c r="DK9" s="27"/>
      <c r="DL9" s="185"/>
      <c r="DM9" s="185"/>
      <c r="DN9" s="27"/>
      <c r="DO9" s="27"/>
      <c r="DP9" s="185"/>
      <c r="DQ9" s="185"/>
      <c r="DR9" s="27"/>
      <c r="DS9" s="27"/>
      <c r="DT9" s="185"/>
      <c r="DU9" s="185"/>
      <c r="DV9" s="27"/>
      <c r="DW9" s="27"/>
      <c r="DX9" s="185"/>
      <c r="DY9" s="185"/>
      <c r="DZ9" s="27"/>
      <c r="EA9" s="27"/>
    </row>
    <row r="10" spans="1:131">
      <c r="B10" s="5" t="s">
        <v>13</v>
      </c>
      <c r="C10" s="5" t="s">
        <v>14</v>
      </c>
      <c r="D10" s="4" t="s">
        <v>13</v>
      </c>
      <c r="E10" s="4" t="s">
        <v>14</v>
      </c>
      <c r="F10" s="5" t="s">
        <v>13</v>
      </c>
      <c r="G10" s="5" t="s">
        <v>14</v>
      </c>
      <c r="H10" s="4" t="s">
        <v>13</v>
      </c>
      <c r="I10" s="4" t="s">
        <v>14</v>
      </c>
      <c r="J10" s="5" t="s">
        <v>13</v>
      </c>
      <c r="K10" s="5" t="s">
        <v>14</v>
      </c>
      <c r="L10" s="4" t="s">
        <v>13</v>
      </c>
      <c r="M10" s="4" t="s">
        <v>14</v>
      </c>
      <c r="N10" s="5" t="s">
        <v>13</v>
      </c>
      <c r="O10" s="5" t="s">
        <v>14</v>
      </c>
      <c r="P10" s="4" t="s">
        <v>13</v>
      </c>
      <c r="Q10" s="4" t="s">
        <v>14</v>
      </c>
      <c r="R10" s="5" t="s">
        <v>13</v>
      </c>
      <c r="S10" s="5" t="s">
        <v>14</v>
      </c>
      <c r="T10" s="4" t="s">
        <v>13</v>
      </c>
      <c r="U10" s="4" t="s">
        <v>14</v>
      </c>
      <c r="V10" s="5" t="s">
        <v>13</v>
      </c>
      <c r="W10" s="5" t="s">
        <v>14</v>
      </c>
      <c r="X10" s="4" t="s">
        <v>13</v>
      </c>
      <c r="Y10" s="4" t="s">
        <v>14</v>
      </c>
      <c r="Z10" s="5" t="s">
        <v>13</v>
      </c>
      <c r="AA10" s="5" t="s">
        <v>14</v>
      </c>
      <c r="AB10" s="4" t="s">
        <v>13</v>
      </c>
      <c r="AC10" s="4" t="s">
        <v>14</v>
      </c>
      <c r="AD10" s="5" t="s">
        <v>13</v>
      </c>
      <c r="AE10" s="5" t="s">
        <v>14</v>
      </c>
      <c r="AF10" s="4" t="s">
        <v>13</v>
      </c>
      <c r="AG10" s="4" t="s">
        <v>14</v>
      </c>
      <c r="AH10" s="5" t="s">
        <v>13</v>
      </c>
      <c r="AI10" s="5" t="s">
        <v>14</v>
      </c>
      <c r="AJ10" s="4" t="s">
        <v>13</v>
      </c>
      <c r="AK10" s="4" t="s">
        <v>14</v>
      </c>
      <c r="AL10" s="5" t="s">
        <v>13</v>
      </c>
      <c r="AM10" s="5" t="s">
        <v>14</v>
      </c>
      <c r="AN10" s="4" t="s">
        <v>13</v>
      </c>
      <c r="AO10" s="4" t="s">
        <v>14</v>
      </c>
      <c r="AP10" s="5" t="s">
        <v>13</v>
      </c>
      <c r="AQ10" s="5" t="s">
        <v>14</v>
      </c>
      <c r="AR10" s="4" t="s">
        <v>13</v>
      </c>
      <c r="AS10" s="4" t="s">
        <v>14</v>
      </c>
      <c r="AT10" s="5" t="s">
        <v>13</v>
      </c>
      <c r="AU10" s="5" t="s">
        <v>14</v>
      </c>
      <c r="AV10" s="4" t="s">
        <v>13</v>
      </c>
      <c r="AW10" s="4" t="s">
        <v>14</v>
      </c>
      <c r="AX10" s="5" t="s">
        <v>13</v>
      </c>
      <c r="AY10" s="5" t="s">
        <v>14</v>
      </c>
      <c r="AZ10" s="4" t="s">
        <v>13</v>
      </c>
      <c r="BA10" s="4" t="s">
        <v>14</v>
      </c>
      <c r="BB10" s="5" t="s">
        <v>13</v>
      </c>
      <c r="BC10" s="5" t="s">
        <v>14</v>
      </c>
      <c r="BD10" s="4" t="s">
        <v>13</v>
      </c>
      <c r="BE10" s="4" t="s">
        <v>14</v>
      </c>
      <c r="BF10" s="5" t="s">
        <v>13</v>
      </c>
      <c r="BG10" s="5" t="s">
        <v>14</v>
      </c>
      <c r="BH10" s="4" t="s">
        <v>13</v>
      </c>
      <c r="BI10" s="4" t="s">
        <v>14</v>
      </c>
      <c r="BJ10" s="5" t="s">
        <v>13</v>
      </c>
      <c r="BK10" s="5" t="s">
        <v>14</v>
      </c>
      <c r="BL10" s="4" t="s">
        <v>13</v>
      </c>
      <c r="BM10" s="4" t="s">
        <v>14</v>
      </c>
      <c r="BN10" s="5" t="s">
        <v>13</v>
      </c>
      <c r="BO10" s="5" t="s">
        <v>14</v>
      </c>
      <c r="BP10" s="4" t="s">
        <v>13</v>
      </c>
      <c r="BQ10" s="4" t="s">
        <v>14</v>
      </c>
      <c r="BR10" s="5" t="s">
        <v>13</v>
      </c>
      <c r="BS10" s="5" t="s">
        <v>14</v>
      </c>
      <c r="BT10" s="4" t="s">
        <v>13</v>
      </c>
      <c r="BU10" s="4" t="s">
        <v>14</v>
      </c>
      <c r="BV10" s="5" t="s">
        <v>13</v>
      </c>
      <c r="BW10" s="5" t="s">
        <v>14</v>
      </c>
      <c r="BX10" s="4" t="s">
        <v>13</v>
      </c>
      <c r="BY10" s="4" t="s">
        <v>14</v>
      </c>
      <c r="BZ10" s="5" t="s">
        <v>13</v>
      </c>
      <c r="CA10" s="5" t="s">
        <v>14</v>
      </c>
      <c r="CB10" s="4" t="s">
        <v>13</v>
      </c>
      <c r="CC10" s="4" t="s">
        <v>14</v>
      </c>
      <c r="CD10" s="5" t="s">
        <v>13</v>
      </c>
      <c r="CE10" s="5" t="s">
        <v>14</v>
      </c>
      <c r="CF10" s="4" t="s">
        <v>13</v>
      </c>
      <c r="CG10" s="4" t="s">
        <v>14</v>
      </c>
      <c r="CH10" s="5" t="s">
        <v>13</v>
      </c>
      <c r="CI10" s="5" t="s">
        <v>14</v>
      </c>
      <c r="CJ10" s="4" t="s">
        <v>13</v>
      </c>
      <c r="CK10" s="4" t="s">
        <v>14</v>
      </c>
      <c r="CL10" s="5" t="s">
        <v>13</v>
      </c>
      <c r="CM10" s="5" t="s">
        <v>14</v>
      </c>
      <c r="CN10" s="4" t="s">
        <v>13</v>
      </c>
      <c r="CO10" s="4" t="s">
        <v>14</v>
      </c>
      <c r="CP10" s="5" t="s">
        <v>13</v>
      </c>
      <c r="CQ10" s="5" t="s">
        <v>14</v>
      </c>
      <c r="CR10" s="4" t="s">
        <v>13</v>
      </c>
      <c r="CS10" s="4" t="s">
        <v>14</v>
      </c>
      <c r="CT10" s="5" t="s">
        <v>13</v>
      </c>
      <c r="CU10" s="5" t="s">
        <v>14</v>
      </c>
      <c r="CV10" s="4" t="s">
        <v>13</v>
      </c>
      <c r="CW10" s="4" t="s">
        <v>14</v>
      </c>
      <c r="CX10" s="5" t="s">
        <v>13</v>
      </c>
      <c r="CY10" s="5" t="s">
        <v>14</v>
      </c>
      <c r="CZ10" s="4" t="s">
        <v>13</v>
      </c>
      <c r="DA10" s="4" t="s">
        <v>14</v>
      </c>
      <c r="DB10" s="5" t="s">
        <v>13</v>
      </c>
      <c r="DC10" s="5" t="s">
        <v>14</v>
      </c>
      <c r="DD10" s="4" t="s">
        <v>13</v>
      </c>
      <c r="DE10" s="4" t="s">
        <v>14</v>
      </c>
      <c r="DF10" s="5" t="s">
        <v>13</v>
      </c>
      <c r="DG10" s="5" t="s">
        <v>14</v>
      </c>
      <c r="DH10" s="4" t="s">
        <v>13</v>
      </c>
      <c r="DI10" s="4" t="s">
        <v>14</v>
      </c>
      <c r="DJ10" s="5" t="s">
        <v>13</v>
      </c>
      <c r="DK10" s="5" t="s">
        <v>14</v>
      </c>
      <c r="DL10" s="4" t="s">
        <v>13</v>
      </c>
      <c r="DM10" s="4" t="s">
        <v>14</v>
      </c>
      <c r="DN10" s="5" t="s">
        <v>13</v>
      </c>
      <c r="DO10" s="5" t="s">
        <v>14</v>
      </c>
      <c r="DP10" s="4" t="s">
        <v>13</v>
      </c>
      <c r="DQ10" s="4" t="s">
        <v>14</v>
      </c>
      <c r="DR10" s="5" t="s">
        <v>13</v>
      </c>
      <c r="DS10" s="5" t="s">
        <v>14</v>
      </c>
      <c r="DT10" s="4" t="s">
        <v>13</v>
      </c>
      <c r="DU10" s="4" t="s">
        <v>14</v>
      </c>
      <c r="DV10" s="5" t="s">
        <v>13</v>
      </c>
      <c r="DW10" s="5" t="s">
        <v>14</v>
      </c>
      <c r="DX10" s="4" t="s">
        <v>13</v>
      </c>
      <c r="DY10" s="4" t="s">
        <v>14</v>
      </c>
      <c r="DZ10" s="5" t="s">
        <v>13</v>
      </c>
      <c r="EA10" s="5" t="s">
        <v>14</v>
      </c>
    </row>
    <row r="11" spans="1:131">
      <c r="A11" s="7" t="s">
        <v>15</v>
      </c>
      <c r="D11" s="6"/>
      <c r="E11" s="6"/>
      <c r="H11" s="6"/>
      <c r="I11" s="6"/>
      <c r="L11" s="6"/>
      <c r="M11" s="6"/>
      <c r="P11" s="6"/>
      <c r="Q11" s="6"/>
      <c r="T11" s="6"/>
      <c r="U11" s="6"/>
      <c r="X11" s="6"/>
      <c r="Y11" s="6"/>
      <c r="AB11" s="6"/>
      <c r="AC11" s="6"/>
      <c r="AF11" s="6"/>
      <c r="AG11" s="6"/>
      <c r="AJ11" s="6"/>
      <c r="AK11" s="6"/>
      <c r="AN11" s="6"/>
      <c r="AO11" s="6"/>
      <c r="AR11" s="6"/>
      <c r="AS11" s="6"/>
      <c r="AV11" s="6"/>
      <c r="AW11" s="6"/>
      <c r="AZ11" s="6"/>
      <c r="BA11" s="6"/>
      <c r="BD11" s="6"/>
      <c r="BE11" s="6"/>
      <c r="BH11" s="6"/>
      <c r="BI11" s="6"/>
      <c r="BL11" s="6"/>
      <c r="BM11" s="6"/>
      <c r="BP11" s="6"/>
      <c r="BQ11" s="6"/>
      <c r="BT11" s="6"/>
      <c r="BU11" s="6"/>
      <c r="BX11" s="6"/>
      <c r="BY11" s="6"/>
      <c r="CB11" s="6"/>
      <c r="CC11" s="6"/>
      <c r="CF11" s="6"/>
      <c r="CG11" s="6"/>
      <c r="CJ11" s="6"/>
      <c r="CK11" s="6"/>
      <c r="CN11" s="6"/>
      <c r="CO11" s="6"/>
      <c r="CR11" s="6"/>
      <c r="CS11" s="6"/>
      <c r="CV11" s="6"/>
      <c r="CW11" s="6"/>
      <c r="CZ11" s="6"/>
      <c r="DA11" s="6"/>
      <c r="DD11" s="6"/>
      <c r="DE11" s="6"/>
      <c r="DH11" s="6"/>
      <c r="DI11" s="6"/>
      <c r="DL11" s="6"/>
      <c r="DM11" s="6"/>
      <c r="DP11" s="6"/>
      <c r="DQ11" s="6"/>
      <c r="DT11" s="6"/>
      <c r="DU11" s="6"/>
      <c r="DX11" s="6"/>
      <c r="DY11" s="6"/>
    </row>
    <row r="12" spans="1:131">
      <c r="A12" s="2" t="s">
        <v>16</v>
      </c>
      <c r="B12" s="9">
        <v>319436110</v>
      </c>
      <c r="C12" s="9">
        <v>318025976.10000002</v>
      </c>
      <c r="D12" s="8">
        <v>118591219.00000001</v>
      </c>
      <c r="E12" s="8">
        <v>117882990.60000001</v>
      </c>
      <c r="F12" s="9">
        <v>33273324</v>
      </c>
      <c r="G12" s="9">
        <v>33175477</v>
      </c>
      <c r="H12" s="8">
        <v>4020199</v>
      </c>
      <c r="I12" s="8">
        <v>4016355</v>
      </c>
      <c r="J12" s="9">
        <v>16069343</v>
      </c>
      <c r="K12" s="9">
        <v>16034841</v>
      </c>
      <c r="L12" s="8">
        <v>25246647</v>
      </c>
      <c r="M12" s="8">
        <v>25160100</v>
      </c>
      <c r="N12" s="9">
        <v>10383599</v>
      </c>
      <c r="O12" s="9">
        <v>10366292</v>
      </c>
      <c r="P12" s="8">
        <v>255037.3</v>
      </c>
      <c r="Q12" s="8">
        <v>255037.3</v>
      </c>
      <c r="R12" s="9">
        <v>15214096</v>
      </c>
      <c r="S12" s="9">
        <v>15152675</v>
      </c>
      <c r="T12" s="8">
        <v>3009669</v>
      </c>
      <c r="U12" s="8">
        <v>3006054</v>
      </c>
      <c r="V12" s="9">
        <v>1030067</v>
      </c>
      <c r="W12" s="9">
        <v>1030067</v>
      </c>
      <c r="X12" s="8">
        <v>3269994</v>
      </c>
      <c r="Y12" s="8">
        <v>3262570</v>
      </c>
      <c r="Z12" s="9">
        <v>6079564.2999999998</v>
      </c>
      <c r="AA12" s="9">
        <v>6064981.4000000004</v>
      </c>
      <c r="AB12" s="8">
        <v>102566</v>
      </c>
      <c r="AC12" s="8">
        <v>102290</v>
      </c>
      <c r="AD12" s="9">
        <v>1135572.7</v>
      </c>
      <c r="AE12" s="9">
        <v>1135344.8</v>
      </c>
      <c r="AF12" s="8">
        <v>3091133</v>
      </c>
      <c r="AG12" s="8">
        <v>3066195</v>
      </c>
      <c r="AH12" s="9">
        <v>757255</v>
      </c>
      <c r="AI12" s="9">
        <v>757255</v>
      </c>
      <c r="AJ12" s="8">
        <v>84084</v>
      </c>
      <c r="AK12" s="8">
        <v>84084</v>
      </c>
      <c r="AL12" s="9">
        <v>1610609</v>
      </c>
      <c r="AM12" s="9">
        <v>1610609</v>
      </c>
      <c r="AN12" s="8">
        <v>989296</v>
      </c>
      <c r="AO12" s="8">
        <v>984018</v>
      </c>
      <c r="AP12" s="9">
        <v>452386</v>
      </c>
      <c r="AQ12" s="9">
        <v>447599</v>
      </c>
      <c r="AR12" s="8">
        <v>816000</v>
      </c>
      <c r="AS12" s="8">
        <v>816000</v>
      </c>
      <c r="AT12" s="9">
        <v>3093652</v>
      </c>
      <c r="AU12" s="9">
        <v>3057994</v>
      </c>
      <c r="AV12" s="8">
        <v>175589</v>
      </c>
      <c r="AW12" s="8">
        <v>173563</v>
      </c>
      <c r="AX12" s="9">
        <v>221493</v>
      </c>
      <c r="AY12" s="9">
        <v>220862</v>
      </c>
      <c r="AZ12" s="8">
        <v>891690</v>
      </c>
      <c r="BA12" s="8">
        <v>887288</v>
      </c>
      <c r="BB12" s="9">
        <v>166788</v>
      </c>
      <c r="BC12" s="9">
        <v>166139</v>
      </c>
      <c r="BD12" s="8">
        <v>42567</v>
      </c>
      <c r="BE12" s="8">
        <v>42567</v>
      </c>
      <c r="BF12" s="9">
        <v>88666</v>
      </c>
      <c r="BG12" s="9">
        <v>87993</v>
      </c>
      <c r="BH12" s="8">
        <v>325068</v>
      </c>
      <c r="BI12" s="8">
        <v>323749</v>
      </c>
      <c r="BJ12" s="9">
        <v>841877</v>
      </c>
      <c r="BK12" s="9">
        <v>829412</v>
      </c>
      <c r="BL12" s="8">
        <v>377118</v>
      </c>
      <c r="BM12" s="8">
        <v>370906</v>
      </c>
      <c r="BN12" s="9">
        <v>49474</v>
      </c>
      <c r="BO12" s="9">
        <v>49474</v>
      </c>
      <c r="BP12" s="8">
        <v>1062750</v>
      </c>
      <c r="BQ12" s="8">
        <v>1051970</v>
      </c>
      <c r="BR12" s="9">
        <v>3523615</v>
      </c>
      <c r="BS12" s="9">
        <v>3508820</v>
      </c>
      <c r="BT12" s="8">
        <v>16170724</v>
      </c>
      <c r="BU12" s="8">
        <v>16104043</v>
      </c>
      <c r="BV12" s="9">
        <v>2678078</v>
      </c>
      <c r="BW12" s="9">
        <v>2665935</v>
      </c>
      <c r="BX12" s="8">
        <v>1679710</v>
      </c>
      <c r="BY12" s="8">
        <v>1670607</v>
      </c>
      <c r="BZ12" s="9">
        <v>1512625</v>
      </c>
      <c r="CA12" s="9">
        <v>1506084</v>
      </c>
      <c r="CB12" s="8">
        <v>828004</v>
      </c>
      <c r="CC12" s="8">
        <v>826986</v>
      </c>
      <c r="CD12" s="9">
        <v>545311</v>
      </c>
      <c r="CE12" s="9">
        <v>545311</v>
      </c>
      <c r="CF12" s="8">
        <v>358118</v>
      </c>
      <c r="CG12" s="8">
        <v>357402</v>
      </c>
      <c r="CH12" s="9">
        <v>306131</v>
      </c>
      <c r="CI12" s="9">
        <v>303805</v>
      </c>
      <c r="CJ12" s="8">
        <v>39944.199999999997</v>
      </c>
      <c r="CK12" s="8">
        <v>39944.199999999997</v>
      </c>
      <c r="CL12" s="9">
        <v>1320688</v>
      </c>
      <c r="CM12" s="9">
        <v>1317025</v>
      </c>
      <c r="CN12" s="8">
        <v>442697</v>
      </c>
      <c r="CO12" s="8">
        <v>442278</v>
      </c>
      <c r="CP12" s="9">
        <v>5165726</v>
      </c>
      <c r="CQ12" s="9">
        <v>5153282</v>
      </c>
      <c r="CR12" s="8">
        <v>4018455</v>
      </c>
      <c r="CS12" s="8">
        <v>3971854</v>
      </c>
      <c r="CT12" s="9">
        <v>551835</v>
      </c>
      <c r="CU12" s="9">
        <v>549554</v>
      </c>
      <c r="CV12" s="8">
        <v>220046</v>
      </c>
      <c r="CW12" s="8">
        <v>220046</v>
      </c>
      <c r="CX12" s="9">
        <v>3838033.5</v>
      </c>
      <c r="CY12" s="9">
        <v>3824534.8000000003</v>
      </c>
      <c r="CZ12" s="8">
        <v>8248809</v>
      </c>
      <c r="DA12" s="8">
        <v>8221903</v>
      </c>
      <c r="DB12" s="9">
        <v>2038442</v>
      </c>
      <c r="DC12" s="9">
        <v>2031710</v>
      </c>
      <c r="DD12" s="8">
        <v>688284</v>
      </c>
      <c r="DE12" s="8">
        <v>682959</v>
      </c>
      <c r="DF12" s="9">
        <v>482619</v>
      </c>
      <c r="DG12" s="9">
        <v>480828</v>
      </c>
      <c r="DH12" s="8">
        <v>333193</v>
      </c>
      <c r="DI12" s="8">
        <v>333193</v>
      </c>
      <c r="DJ12" s="9">
        <v>1485879</v>
      </c>
      <c r="DK12" s="9">
        <v>1481830</v>
      </c>
      <c r="DL12" s="8">
        <v>1590979</v>
      </c>
      <c r="DM12" s="8">
        <v>1588450</v>
      </c>
      <c r="DN12" s="9">
        <v>686851</v>
      </c>
      <c r="DO12" s="9">
        <v>681755</v>
      </c>
      <c r="DP12" s="8">
        <v>2376000</v>
      </c>
      <c r="DQ12" s="8">
        <v>2371344</v>
      </c>
      <c r="DR12" s="9">
        <v>2142420</v>
      </c>
      <c r="DS12" s="9">
        <v>2133593</v>
      </c>
      <c r="DT12" s="8">
        <v>931704</v>
      </c>
      <c r="DU12" s="8">
        <v>930595</v>
      </c>
      <c r="DV12" s="9">
        <v>700582</v>
      </c>
      <c r="DW12" s="9">
        <v>699952</v>
      </c>
      <c r="DX12" s="8">
        <v>1192000</v>
      </c>
      <c r="DY12" s="8">
        <v>1187431</v>
      </c>
      <c r="DZ12" s="9">
        <v>520215</v>
      </c>
      <c r="EA12" s="9">
        <v>520170</v>
      </c>
    </row>
    <row r="13" spans="1:131">
      <c r="A13" s="2" t="s">
        <v>17</v>
      </c>
      <c r="B13" s="9">
        <v>61345446.399999999</v>
      </c>
      <c r="C13" s="9">
        <v>61381342.399999999</v>
      </c>
      <c r="D13" s="8">
        <v>10608300.5</v>
      </c>
      <c r="E13" s="8">
        <v>10608300.5</v>
      </c>
      <c r="F13" s="9">
        <v>2180298</v>
      </c>
      <c r="G13" s="9">
        <v>2180298</v>
      </c>
      <c r="H13" s="8">
        <v>440240</v>
      </c>
      <c r="I13" s="8">
        <v>440240</v>
      </c>
      <c r="J13" s="9">
        <v>1467079</v>
      </c>
      <c r="K13" s="9">
        <v>1467079</v>
      </c>
      <c r="L13" s="8">
        <v>3732893</v>
      </c>
      <c r="M13" s="8">
        <v>3732893</v>
      </c>
      <c r="N13" s="9">
        <v>2749010</v>
      </c>
      <c r="O13" s="9">
        <v>2749010</v>
      </c>
      <c r="P13" s="8">
        <v>12554.4</v>
      </c>
      <c r="Q13" s="8">
        <v>12554.4</v>
      </c>
      <c r="R13" s="9">
        <v>3481079</v>
      </c>
      <c r="S13" s="9">
        <v>3481079</v>
      </c>
      <c r="T13" s="8">
        <v>946351</v>
      </c>
      <c r="U13" s="8">
        <v>946351</v>
      </c>
      <c r="V13" s="9">
        <v>423514</v>
      </c>
      <c r="W13" s="9">
        <v>423514</v>
      </c>
      <c r="X13" s="8">
        <v>1126618</v>
      </c>
      <c r="Y13" s="8">
        <v>1126618</v>
      </c>
      <c r="Z13" s="9">
        <v>1733884.6</v>
      </c>
      <c r="AA13" s="9">
        <v>1733884.6</v>
      </c>
      <c r="AB13" s="8">
        <v>181</v>
      </c>
      <c r="AC13" s="8">
        <v>181</v>
      </c>
      <c r="AD13" s="9">
        <v>25855.9</v>
      </c>
      <c r="AE13" s="9">
        <v>25855.9</v>
      </c>
      <c r="AF13" s="8">
        <v>1361936</v>
      </c>
      <c r="AG13" s="8">
        <v>1361936</v>
      </c>
      <c r="AH13" s="9">
        <v>331763</v>
      </c>
      <c r="AI13" s="9">
        <v>331763</v>
      </c>
      <c r="AJ13" s="8">
        <v>74125</v>
      </c>
      <c r="AK13" s="8">
        <v>74125</v>
      </c>
      <c r="AL13" s="9">
        <v>656716</v>
      </c>
      <c r="AM13" s="9">
        <v>656716</v>
      </c>
      <c r="AN13" s="8">
        <v>601761</v>
      </c>
      <c r="AO13" s="8">
        <v>601761</v>
      </c>
      <c r="AP13" s="9">
        <v>349847</v>
      </c>
      <c r="AQ13" s="9">
        <v>349847</v>
      </c>
      <c r="AR13" s="8">
        <v>322000</v>
      </c>
      <c r="AS13" s="8">
        <v>322000</v>
      </c>
      <c r="AT13" s="9">
        <v>1405504</v>
      </c>
      <c r="AU13" s="9">
        <v>1430142</v>
      </c>
      <c r="AV13" s="8">
        <v>250489</v>
      </c>
      <c r="AW13" s="8">
        <v>250489</v>
      </c>
      <c r="AX13" s="9">
        <v>115895</v>
      </c>
      <c r="AY13" s="9">
        <v>117377</v>
      </c>
      <c r="AZ13" s="8">
        <v>545305</v>
      </c>
      <c r="BA13" s="8">
        <v>551800</v>
      </c>
      <c r="BB13" s="9">
        <v>133288</v>
      </c>
      <c r="BC13" s="9">
        <v>133288</v>
      </c>
      <c r="BD13" s="8">
        <v>14662</v>
      </c>
      <c r="BE13" s="8">
        <v>14939</v>
      </c>
      <c r="BF13" s="9">
        <v>39593</v>
      </c>
      <c r="BG13" s="9">
        <v>40229</v>
      </c>
      <c r="BH13" s="8">
        <v>348891</v>
      </c>
      <c r="BI13" s="8">
        <v>351259</v>
      </c>
      <c r="BJ13" s="9">
        <v>540750</v>
      </c>
      <c r="BK13" s="9">
        <v>540750</v>
      </c>
      <c r="BL13" s="8">
        <v>166633</v>
      </c>
      <c r="BM13" s="8">
        <v>166633</v>
      </c>
      <c r="BN13" s="9">
        <v>57003</v>
      </c>
      <c r="BO13" s="9">
        <v>57003</v>
      </c>
      <c r="BP13" s="8">
        <v>649009</v>
      </c>
      <c r="BQ13" s="8">
        <v>649009</v>
      </c>
      <c r="BR13" s="9">
        <v>2121273</v>
      </c>
      <c r="BS13" s="9">
        <v>2121273</v>
      </c>
      <c r="BT13" s="8">
        <v>4590238</v>
      </c>
      <c r="BU13" s="8">
        <v>4590238</v>
      </c>
      <c r="BV13" s="9">
        <v>877133</v>
      </c>
      <c r="BW13" s="9">
        <v>877133</v>
      </c>
      <c r="BX13" s="8">
        <v>860878</v>
      </c>
      <c r="BY13" s="8">
        <v>860878</v>
      </c>
      <c r="BZ13" s="9">
        <v>769616</v>
      </c>
      <c r="CA13" s="9">
        <v>769616</v>
      </c>
      <c r="CB13" s="8">
        <v>415954</v>
      </c>
      <c r="CC13" s="8">
        <v>415954</v>
      </c>
      <c r="CD13" s="9">
        <v>247805</v>
      </c>
      <c r="CE13" s="9">
        <v>247805</v>
      </c>
      <c r="CF13" s="8">
        <v>241843</v>
      </c>
      <c r="CG13" s="8">
        <v>241843</v>
      </c>
      <c r="CH13" s="9">
        <v>142693</v>
      </c>
      <c r="CI13" s="9">
        <v>142693</v>
      </c>
      <c r="CJ13" s="8">
        <v>13452</v>
      </c>
      <c r="CK13" s="8">
        <v>13452</v>
      </c>
      <c r="CL13" s="9">
        <v>538823</v>
      </c>
      <c r="CM13" s="9">
        <v>538823</v>
      </c>
      <c r="CN13" s="8">
        <v>390489</v>
      </c>
      <c r="CO13" s="8">
        <v>390489</v>
      </c>
      <c r="CP13" s="9">
        <v>1173865</v>
      </c>
      <c r="CQ13" s="9">
        <v>1173865</v>
      </c>
      <c r="CR13" s="8">
        <v>2186583</v>
      </c>
      <c r="CS13" s="8">
        <v>2186583</v>
      </c>
      <c r="CT13" s="9">
        <v>260681</v>
      </c>
      <c r="CU13" s="9">
        <v>260681</v>
      </c>
      <c r="CV13" s="8"/>
      <c r="CW13" s="8"/>
      <c r="CX13" s="9">
        <v>782203</v>
      </c>
      <c r="CY13" s="9">
        <v>782203</v>
      </c>
      <c r="CZ13" s="8">
        <v>3019002</v>
      </c>
      <c r="DA13" s="8">
        <v>3019002</v>
      </c>
      <c r="DB13" s="9">
        <v>877437</v>
      </c>
      <c r="DC13" s="9">
        <v>877437</v>
      </c>
      <c r="DD13" s="8">
        <v>299942</v>
      </c>
      <c r="DE13" s="8">
        <v>299942</v>
      </c>
      <c r="DF13" s="9">
        <v>293650</v>
      </c>
      <c r="DG13" s="9">
        <v>293650</v>
      </c>
      <c r="DH13" s="8">
        <v>23534</v>
      </c>
      <c r="DI13" s="8">
        <v>23534</v>
      </c>
      <c r="DJ13" s="9">
        <v>750946</v>
      </c>
      <c r="DK13" s="9">
        <v>750946</v>
      </c>
      <c r="DL13" s="8">
        <v>613531</v>
      </c>
      <c r="DM13" s="8">
        <v>613531</v>
      </c>
      <c r="DN13" s="9">
        <v>275228</v>
      </c>
      <c r="DO13" s="9">
        <v>275228</v>
      </c>
      <c r="DP13" s="8">
        <v>760050</v>
      </c>
      <c r="DQ13" s="8">
        <v>760050</v>
      </c>
      <c r="DR13" s="9">
        <v>903899</v>
      </c>
      <c r="DS13" s="9">
        <v>903899</v>
      </c>
      <c r="DT13" s="8">
        <v>42760</v>
      </c>
      <c r="DU13" s="8">
        <v>42760</v>
      </c>
      <c r="DV13" s="9">
        <v>168719</v>
      </c>
      <c r="DW13" s="9">
        <v>168719</v>
      </c>
      <c r="DX13" s="8">
        <v>448496</v>
      </c>
      <c r="DY13" s="8">
        <v>448496</v>
      </c>
      <c r="DZ13" s="9">
        <v>361695</v>
      </c>
      <c r="EA13" s="9">
        <v>361695</v>
      </c>
    </row>
    <row r="14" spans="1:131">
      <c r="A14" s="10" t="s">
        <v>18</v>
      </c>
      <c r="B14" s="12">
        <v>80424954.299999997</v>
      </c>
      <c r="C14" s="12">
        <v>197985635.09999999</v>
      </c>
      <c r="D14" s="11">
        <v>27046674</v>
      </c>
      <c r="E14" s="11">
        <v>94934940.5</v>
      </c>
      <c r="F14" s="12">
        <v>7890974</v>
      </c>
      <c r="G14" s="12">
        <v>10157622</v>
      </c>
      <c r="H14" s="11">
        <v>765974</v>
      </c>
      <c r="I14" s="11">
        <v>1244507</v>
      </c>
      <c r="J14" s="12">
        <v>5585453</v>
      </c>
      <c r="K14" s="12">
        <v>7532052</v>
      </c>
      <c r="L14" s="11">
        <v>9154385</v>
      </c>
      <c r="M14" s="11">
        <v>13732468</v>
      </c>
      <c r="N14" s="12">
        <v>2086061</v>
      </c>
      <c r="O14" s="12">
        <v>3330919</v>
      </c>
      <c r="P14" s="11">
        <v>38191.199999999997</v>
      </c>
      <c r="Q14" s="11">
        <v>156472.1</v>
      </c>
      <c r="R14" s="12">
        <v>2680321</v>
      </c>
      <c r="S14" s="12">
        <v>12702822</v>
      </c>
      <c r="T14" s="11">
        <v>481078</v>
      </c>
      <c r="U14" s="11">
        <v>984385</v>
      </c>
      <c r="V14" s="12">
        <v>148816</v>
      </c>
      <c r="W14" s="12">
        <v>232605</v>
      </c>
      <c r="X14" s="11">
        <v>776536</v>
      </c>
      <c r="Y14" s="11">
        <v>1061550</v>
      </c>
      <c r="Z14" s="12">
        <v>1032618.8</v>
      </c>
      <c r="AA14" s="12">
        <v>2287590.7999999998</v>
      </c>
      <c r="AB14" s="11">
        <v>30509</v>
      </c>
      <c r="AC14" s="11">
        <v>48233</v>
      </c>
      <c r="AD14" s="12">
        <v>85603.9</v>
      </c>
      <c r="AE14" s="12">
        <v>97491</v>
      </c>
      <c r="AF14" s="11">
        <v>740506</v>
      </c>
      <c r="AG14" s="11">
        <v>1624500</v>
      </c>
      <c r="AH14" s="12">
        <v>168745</v>
      </c>
      <c r="AI14" s="12">
        <v>442312</v>
      </c>
      <c r="AJ14" s="11">
        <v>22895</v>
      </c>
      <c r="AK14" s="11">
        <v>25393</v>
      </c>
      <c r="AL14" s="12">
        <v>376756</v>
      </c>
      <c r="AM14" s="12">
        <v>1149564</v>
      </c>
      <c r="AN14" s="11">
        <v>355996</v>
      </c>
      <c r="AO14" s="11">
        <v>684862</v>
      </c>
      <c r="AP14" s="12">
        <v>122897</v>
      </c>
      <c r="AQ14" s="12">
        <v>356231</v>
      </c>
      <c r="AR14" s="11">
        <v>310000</v>
      </c>
      <c r="AS14" s="11">
        <v>493000</v>
      </c>
      <c r="AT14" s="12">
        <v>1420842</v>
      </c>
      <c r="AU14" s="12">
        <v>2346601</v>
      </c>
      <c r="AV14" s="11">
        <v>173823</v>
      </c>
      <c r="AW14" s="11">
        <v>410192</v>
      </c>
      <c r="AX14" s="12">
        <v>45294</v>
      </c>
      <c r="AY14" s="12">
        <v>120354</v>
      </c>
      <c r="AZ14" s="11">
        <v>207906</v>
      </c>
      <c r="BA14" s="11">
        <v>702744</v>
      </c>
      <c r="BB14" s="12">
        <v>30296</v>
      </c>
      <c r="BC14" s="12">
        <v>66688</v>
      </c>
      <c r="BD14" s="11">
        <v>17559</v>
      </c>
      <c r="BE14" s="11">
        <v>27058</v>
      </c>
      <c r="BF14" s="12">
        <v>33036</v>
      </c>
      <c r="BG14" s="12">
        <v>64234</v>
      </c>
      <c r="BH14" s="11">
        <v>150501</v>
      </c>
      <c r="BI14" s="11">
        <v>203377</v>
      </c>
      <c r="BJ14" s="12">
        <v>230869</v>
      </c>
      <c r="BK14" s="12">
        <v>488826</v>
      </c>
      <c r="BL14" s="11">
        <v>123639</v>
      </c>
      <c r="BM14" s="11">
        <v>254596</v>
      </c>
      <c r="BN14" s="12">
        <v>8530</v>
      </c>
      <c r="BO14" s="12">
        <v>11166</v>
      </c>
      <c r="BP14" s="11">
        <v>335130</v>
      </c>
      <c r="BQ14" s="11">
        <v>547312</v>
      </c>
      <c r="BR14" s="12">
        <v>921882</v>
      </c>
      <c r="BS14" s="12">
        <v>2345765</v>
      </c>
      <c r="BT14" s="11">
        <v>3945702</v>
      </c>
      <c r="BU14" s="11">
        <v>9784858</v>
      </c>
      <c r="BV14" s="12">
        <v>1274858</v>
      </c>
      <c r="BW14" s="12">
        <v>2758510</v>
      </c>
      <c r="BX14" s="11">
        <v>344053</v>
      </c>
      <c r="BY14" s="11">
        <v>1306975</v>
      </c>
      <c r="BZ14" s="12">
        <v>307690</v>
      </c>
      <c r="CA14" s="12">
        <v>694705</v>
      </c>
      <c r="CB14" s="11">
        <v>143663</v>
      </c>
      <c r="CC14" s="11">
        <v>156892</v>
      </c>
      <c r="CD14" s="12">
        <v>197709</v>
      </c>
      <c r="CE14" s="12">
        <v>295130</v>
      </c>
      <c r="CF14" s="11">
        <v>44998</v>
      </c>
      <c r="CG14" s="11">
        <v>50498</v>
      </c>
      <c r="CH14" s="12">
        <v>66127</v>
      </c>
      <c r="CI14" s="12">
        <v>269740</v>
      </c>
      <c r="CJ14" s="11">
        <v>159.4</v>
      </c>
      <c r="CK14" s="11">
        <v>159.4</v>
      </c>
      <c r="CL14" s="12">
        <v>196395</v>
      </c>
      <c r="CM14" s="12">
        <v>514674</v>
      </c>
      <c r="CN14" s="11">
        <v>158695</v>
      </c>
      <c r="CO14" s="11">
        <v>438644</v>
      </c>
      <c r="CP14" s="12">
        <v>1220843</v>
      </c>
      <c r="CQ14" s="12">
        <v>3116341</v>
      </c>
      <c r="CR14" s="11">
        <v>1099191</v>
      </c>
      <c r="CS14" s="11">
        <v>2408571</v>
      </c>
      <c r="CT14" s="12">
        <v>155565</v>
      </c>
      <c r="CU14" s="12">
        <v>621892</v>
      </c>
      <c r="CV14" s="11">
        <v>15548</v>
      </c>
      <c r="CW14" s="11">
        <v>32320</v>
      </c>
      <c r="CX14" s="12">
        <v>626645</v>
      </c>
      <c r="CY14" s="12">
        <v>3406336.3</v>
      </c>
      <c r="CZ14" s="11">
        <v>2295273</v>
      </c>
      <c r="DA14" s="11">
        <v>4045110</v>
      </c>
      <c r="DB14" s="12">
        <v>280712</v>
      </c>
      <c r="DC14" s="12">
        <v>579571</v>
      </c>
      <c r="DD14" s="11">
        <v>156363</v>
      </c>
      <c r="DE14" s="11">
        <v>219537</v>
      </c>
      <c r="DF14" s="12">
        <v>166527</v>
      </c>
      <c r="DG14" s="12">
        <v>186282</v>
      </c>
      <c r="DH14" s="11">
        <v>95911</v>
      </c>
      <c r="DI14" s="11">
        <v>123286</v>
      </c>
      <c r="DJ14" s="12">
        <v>502188</v>
      </c>
      <c r="DK14" s="12">
        <v>707058</v>
      </c>
      <c r="DL14" s="11">
        <v>602220</v>
      </c>
      <c r="DM14" s="11">
        <v>977463</v>
      </c>
      <c r="DN14" s="12">
        <v>377441</v>
      </c>
      <c r="DO14" s="12">
        <v>614668</v>
      </c>
      <c r="DP14" s="11">
        <v>1166885</v>
      </c>
      <c r="DQ14" s="11">
        <v>1281871</v>
      </c>
      <c r="DR14" s="12">
        <v>434327</v>
      </c>
      <c r="DS14" s="12">
        <v>1048664</v>
      </c>
      <c r="DT14" s="11">
        <v>346291</v>
      </c>
      <c r="DU14" s="11">
        <v>544446</v>
      </c>
      <c r="DV14" s="12">
        <v>167265</v>
      </c>
      <c r="DW14" s="12">
        <v>222855</v>
      </c>
      <c r="DX14" s="11">
        <v>307115</v>
      </c>
      <c r="DY14" s="11">
        <v>550203</v>
      </c>
      <c r="DZ14" s="12">
        <v>128298</v>
      </c>
      <c r="EA14" s="12">
        <v>159943</v>
      </c>
    </row>
    <row r="15" spans="1:131" s="19" customFormat="1">
      <c r="A15" s="7" t="s">
        <v>19</v>
      </c>
      <c r="B15" s="14">
        <v>461206510.69999999</v>
      </c>
      <c r="C15" s="14">
        <v>577392953.60000002</v>
      </c>
      <c r="D15" s="13">
        <v>156246193.5</v>
      </c>
      <c r="E15" s="13">
        <v>223426231.60000002</v>
      </c>
      <c r="F15" s="14">
        <v>43344596</v>
      </c>
      <c r="G15" s="14">
        <v>45513397</v>
      </c>
      <c r="H15" s="13">
        <v>5226413</v>
      </c>
      <c r="I15" s="13">
        <v>5701102</v>
      </c>
      <c r="J15" s="14">
        <v>23121875</v>
      </c>
      <c r="K15" s="14">
        <v>25033972</v>
      </c>
      <c r="L15" s="13">
        <v>38133925</v>
      </c>
      <c r="M15" s="13">
        <v>42625461</v>
      </c>
      <c r="N15" s="14">
        <v>15218670</v>
      </c>
      <c r="O15" s="14">
        <v>16446221</v>
      </c>
      <c r="P15" s="13">
        <v>305782.90000000002</v>
      </c>
      <c r="Q15" s="13">
        <v>424063.80000000005</v>
      </c>
      <c r="R15" s="14">
        <v>21375496</v>
      </c>
      <c r="S15" s="14">
        <v>31336576</v>
      </c>
      <c r="T15" s="13">
        <v>4437098</v>
      </c>
      <c r="U15" s="13">
        <v>4936790</v>
      </c>
      <c r="V15" s="14">
        <v>1602397</v>
      </c>
      <c r="W15" s="14">
        <v>1686186</v>
      </c>
      <c r="X15" s="13">
        <v>5173148</v>
      </c>
      <c r="Y15" s="13">
        <v>5450738</v>
      </c>
      <c r="Z15" s="14">
        <v>8846067.7000000011</v>
      </c>
      <c r="AA15" s="14">
        <v>10086456.800000001</v>
      </c>
      <c r="AB15" s="13">
        <v>133256</v>
      </c>
      <c r="AC15" s="13">
        <v>150704</v>
      </c>
      <c r="AD15" s="14">
        <v>1247032.4999999998</v>
      </c>
      <c r="AE15" s="14">
        <v>1258691.7</v>
      </c>
      <c r="AF15" s="13">
        <v>5193575</v>
      </c>
      <c r="AG15" s="13">
        <v>6052631</v>
      </c>
      <c r="AH15" s="14">
        <v>1257763</v>
      </c>
      <c r="AI15" s="14">
        <v>1531330</v>
      </c>
      <c r="AJ15" s="13">
        <v>181104</v>
      </c>
      <c r="AK15" s="13">
        <v>183602</v>
      </c>
      <c r="AL15" s="14">
        <v>2644081</v>
      </c>
      <c r="AM15" s="14">
        <v>3416889</v>
      </c>
      <c r="AN15" s="13">
        <v>1947053</v>
      </c>
      <c r="AO15" s="13">
        <v>2270641</v>
      </c>
      <c r="AP15" s="14">
        <v>925130</v>
      </c>
      <c r="AQ15" s="14">
        <v>1153677</v>
      </c>
      <c r="AR15" s="13">
        <v>1448000</v>
      </c>
      <c r="AS15" s="13">
        <v>1631000</v>
      </c>
      <c r="AT15" s="14">
        <v>5919998</v>
      </c>
      <c r="AU15" s="14">
        <v>6834737</v>
      </c>
      <c r="AV15" s="13">
        <v>599901</v>
      </c>
      <c r="AW15" s="13">
        <v>834244</v>
      </c>
      <c r="AX15" s="14">
        <v>382682</v>
      </c>
      <c r="AY15" s="14">
        <v>458593</v>
      </c>
      <c r="AZ15" s="13">
        <v>1644901</v>
      </c>
      <c r="BA15" s="13">
        <v>2141832</v>
      </c>
      <c r="BB15" s="14">
        <v>330372</v>
      </c>
      <c r="BC15" s="14">
        <v>366115</v>
      </c>
      <c r="BD15" s="13">
        <v>74788</v>
      </c>
      <c r="BE15" s="13">
        <v>84564</v>
      </c>
      <c r="BF15" s="14">
        <v>161295</v>
      </c>
      <c r="BG15" s="14">
        <v>192456</v>
      </c>
      <c r="BH15" s="13">
        <v>824460</v>
      </c>
      <c r="BI15" s="13">
        <v>878385</v>
      </c>
      <c r="BJ15" s="14">
        <v>1613496</v>
      </c>
      <c r="BK15" s="14">
        <v>1858988</v>
      </c>
      <c r="BL15" s="13">
        <v>667390</v>
      </c>
      <c r="BM15" s="13">
        <v>792135</v>
      </c>
      <c r="BN15" s="14">
        <v>115007</v>
      </c>
      <c r="BO15" s="14">
        <v>117643</v>
      </c>
      <c r="BP15" s="13">
        <v>2046889</v>
      </c>
      <c r="BQ15" s="13">
        <v>2248291</v>
      </c>
      <c r="BR15" s="14">
        <v>6566770</v>
      </c>
      <c r="BS15" s="14">
        <v>7975858</v>
      </c>
      <c r="BT15" s="13">
        <v>24706664</v>
      </c>
      <c r="BU15" s="13">
        <v>30479139</v>
      </c>
      <c r="BV15" s="14">
        <v>4830069</v>
      </c>
      <c r="BW15" s="14">
        <v>6301578</v>
      </c>
      <c r="BX15" s="13">
        <v>2884641</v>
      </c>
      <c r="BY15" s="13">
        <v>3838460</v>
      </c>
      <c r="BZ15" s="14">
        <v>2589931</v>
      </c>
      <c r="CA15" s="14">
        <v>2970405</v>
      </c>
      <c r="CB15" s="13">
        <v>1387621</v>
      </c>
      <c r="CC15" s="13">
        <v>1399832</v>
      </c>
      <c r="CD15" s="14">
        <v>990825</v>
      </c>
      <c r="CE15" s="14">
        <v>1088246</v>
      </c>
      <c r="CF15" s="13">
        <v>644959</v>
      </c>
      <c r="CG15" s="13">
        <v>649743</v>
      </c>
      <c r="CH15" s="14">
        <v>514951</v>
      </c>
      <c r="CI15" s="14">
        <v>716238</v>
      </c>
      <c r="CJ15" s="13">
        <v>53555.6</v>
      </c>
      <c r="CK15" s="13">
        <v>53555.6</v>
      </c>
      <c r="CL15" s="14">
        <v>2055906</v>
      </c>
      <c r="CM15" s="14">
        <v>2370522</v>
      </c>
      <c r="CN15" s="13">
        <v>991881</v>
      </c>
      <c r="CO15" s="13">
        <v>1271411</v>
      </c>
      <c r="CP15" s="14">
        <v>7560434</v>
      </c>
      <c r="CQ15" s="14">
        <v>9443488</v>
      </c>
      <c r="CR15" s="13">
        <v>7304229</v>
      </c>
      <c r="CS15" s="13">
        <v>8567008</v>
      </c>
      <c r="CT15" s="14">
        <v>968081</v>
      </c>
      <c r="CU15" s="14">
        <v>1432127</v>
      </c>
      <c r="CV15" s="13">
        <v>235594</v>
      </c>
      <c r="CW15" s="13">
        <v>252366</v>
      </c>
      <c r="CX15" s="14">
        <v>5246881.5</v>
      </c>
      <c r="CY15" s="14">
        <v>8013074.1000000006</v>
      </c>
      <c r="CZ15" s="13">
        <v>13563084</v>
      </c>
      <c r="DA15" s="13">
        <v>15286015</v>
      </c>
      <c r="DB15" s="14">
        <v>3196591</v>
      </c>
      <c r="DC15" s="14">
        <v>3488718</v>
      </c>
      <c r="DD15" s="13">
        <v>1144589</v>
      </c>
      <c r="DE15" s="13">
        <v>1202438</v>
      </c>
      <c r="DF15" s="14">
        <v>942796</v>
      </c>
      <c r="DG15" s="14">
        <v>960760</v>
      </c>
      <c r="DH15" s="13">
        <v>452638</v>
      </c>
      <c r="DI15" s="13">
        <v>480013</v>
      </c>
      <c r="DJ15" s="14">
        <v>2739013</v>
      </c>
      <c r="DK15" s="14">
        <v>2939834</v>
      </c>
      <c r="DL15" s="13">
        <v>2806730</v>
      </c>
      <c r="DM15" s="13">
        <v>3179444</v>
      </c>
      <c r="DN15" s="14">
        <v>1339520</v>
      </c>
      <c r="DO15" s="14">
        <v>1571651</v>
      </c>
      <c r="DP15" s="13">
        <v>4302935</v>
      </c>
      <c r="DQ15" s="13">
        <v>4413265</v>
      </c>
      <c r="DR15" s="14">
        <v>3480646</v>
      </c>
      <c r="DS15" s="14">
        <v>4086156</v>
      </c>
      <c r="DT15" s="13">
        <v>1320755</v>
      </c>
      <c r="DU15" s="13">
        <v>1517801</v>
      </c>
      <c r="DV15" s="14">
        <v>1036566</v>
      </c>
      <c r="DW15" s="14">
        <v>1091526</v>
      </c>
      <c r="DX15" s="13">
        <v>1947611</v>
      </c>
      <c r="DY15" s="13">
        <v>2186130</v>
      </c>
      <c r="DZ15" s="14">
        <v>1010208</v>
      </c>
      <c r="EA15" s="14">
        <v>1041808</v>
      </c>
    </row>
    <row r="16" spans="1:131">
      <c r="A16" s="2"/>
      <c r="B16" s="9"/>
      <c r="C16" s="9"/>
      <c r="D16" s="8"/>
      <c r="E16" s="8"/>
      <c r="F16" s="9"/>
      <c r="G16" s="9"/>
      <c r="H16" s="8"/>
      <c r="I16" s="8"/>
      <c r="J16" s="9"/>
      <c r="K16" s="9"/>
      <c r="L16" s="8"/>
      <c r="M16" s="8"/>
      <c r="N16" s="9"/>
      <c r="O16" s="9"/>
      <c r="P16" s="8"/>
      <c r="Q16" s="8"/>
      <c r="R16" s="9"/>
      <c r="S16" s="9"/>
      <c r="T16" s="8"/>
      <c r="U16" s="8"/>
      <c r="V16" s="9"/>
      <c r="W16" s="9"/>
      <c r="X16" s="8"/>
      <c r="Y16" s="8"/>
      <c r="Z16" s="9"/>
      <c r="AA16" s="9"/>
      <c r="AB16" s="8"/>
      <c r="AC16" s="8"/>
      <c r="AD16" s="9"/>
      <c r="AE16" s="9"/>
      <c r="AF16" s="8"/>
      <c r="AG16" s="8"/>
      <c r="AH16" s="9"/>
      <c r="AI16" s="9"/>
      <c r="AJ16" s="8"/>
      <c r="AK16" s="8"/>
      <c r="AL16" s="9"/>
      <c r="AM16" s="9"/>
      <c r="AN16" s="8"/>
      <c r="AO16" s="8"/>
      <c r="AP16" s="9"/>
      <c r="AQ16" s="9"/>
      <c r="AR16" s="8"/>
      <c r="AS16" s="8"/>
      <c r="AT16" s="9"/>
      <c r="AU16" s="9"/>
      <c r="AV16" s="8"/>
      <c r="AW16" s="8"/>
      <c r="AX16" s="9"/>
      <c r="AY16" s="9"/>
      <c r="AZ16" s="8"/>
      <c r="BA16" s="8"/>
      <c r="BB16" s="9"/>
      <c r="BC16" s="9"/>
      <c r="BD16" s="8"/>
      <c r="BE16" s="8"/>
      <c r="BF16" s="9"/>
      <c r="BG16" s="9"/>
      <c r="BH16" s="8"/>
      <c r="BI16" s="8"/>
      <c r="BJ16" s="9"/>
      <c r="BK16" s="9"/>
      <c r="BL16" s="8"/>
      <c r="BM16" s="8"/>
      <c r="BN16" s="9"/>
      <c r="BO16" s="9"/>
      <c r="BP16" s="8"/>
      <c r="BQ16" s="8"/>
      <c r="BR16" s="9"/>
      <c r="BS16" s="9"/>
      <c r="BT16" s="8"/>
      <c r="BU16" s="8"/>
      <c r="BV16" s="9"/>
      <c r="BW16" s="9"/>
      <c r="BX16" s="8"/>
      <c r="BY16" s="8"/>
      <c r="BZ16" s="9"/>
      <c r="CA16" s="9"/>
      <c r="CB16" s="8"/>
      <c r="CC16" s="8"/>
      <c r="CD16" s="9"/>
      <c r="CE16" s="9"/>
      <c r="CF16" s="8"/>
      <c r="CG16" s="8"/>
      <c r="CH16" s="9"/>
      <c r="CI16" s="9"/>
      <c r="CJ16" s="8"/>
      <c r="CK16" s="8"/>
      <c r="CL16" s="9"/>
      <c r="CM16" s="9"/>
      <c r="CN16" s="8"/>
      <c r="CO16" s="8"/>
      <c r="CP16" s="9"/>
      <c r="CQ16" s="9"/>
      <c r="CR16" s="8"/>
      <c r="CS16" s="8"/>
      <c r="CT16" s="9"/>
      <c r="CU16" s="9"/>
      <c r="CV16" s="8"/>
      <c r="CW16" s="8"/>
      <c r="CX16" s="9"/>
      <c r="CY16" s="9"/>
      <c r="CZ16" s="8"/>
      <c r="DA16" s="8"/>
      <c r="DB16" s="9"/>
      <c r="DC16" s="9"/>
      <c r="DD16" s="8"/>
      <c r="DE16" s="8"/>
      <c r="DF16" s="9"/>
      <c r="DG16" s="9"/>
      <c r="DH16" s="8"/>
      <c r="DI16" s="8"/>
      <c r="DJ16" s="9"/>
      <c r="DK16" s="9"/>
      <c r="DL16" s="8"/>
      <c r="DM16" s="8"/>
      <c r="DN16" s="9"/>
      <c r="DO16" s="9"/>
      <c r="DP16" s="8"/>
      <c r="DQ16" s="8"/>
      <c r="DR16" s="9"/>
      <c r="DS16" s="9"/>
      <c r="DT16" s="8"/>
      <c r="DU16" s="8"/>
      <c r="DV16" s="9"/>
      <c r="DW16" s="9"/>
      <c r="DX16" s="8"/>
      <c r="DY16" s="8"/>
      <c r="DZ16" s="9"/>
      <c r="EA16" s="9"/>
    </row>
    <row r="17" spans="1:131">
      <c r="A17" s="2" t="s">
        <v>20</v>
      </c>
      <c r="B17" s="9">
        <v>254870641.10000005</v>
      </c>
      <c r="C17" s="9">
        <v>283593774.10000002</v>
      </c>
      <c r="D17" s="8">
        <v>91544443.799999997</v>
      </c>
      <c r="E17" s="8">
        <v>106354667.59999999</v>
      </c>
      <c r="F17" s="9">
        <v>23547865</v>
      </c>
      <c r="G17" s="9">
        <v>23685424</v>
      </c>
      <c r="H17" s="8">
        <v>3027476</v>
      </c>
      <c r="I17" s="8">
        <v>3198133</v>
      </c>
      <c r="J17" s="9">
        <v>10534206</v>
      </c>
      <c r="K17" s="9">
        <v>11003906</v>
      </c>
      <c r="L17" s="8">
        <v>18830610</v>
      </c>
      <c r="M17" s="8">
        <v>19813508</v>
      </c>
      <c r="N17" s="9">
        <v>7749019</v>
      </c>
      <c r="O17" s="9">
        <v>8062176</v>
      </c>
      <c r="P17" s="8">
        <v>69486.399999999994</v>
      </c>
      <c r="Q17" s="8">
        <v>88260.1</v>
      </c>
      <c r="R17" s="9">
        <v>10554103</v>
      </c>
      <c r="S17" s="9">
        <v>13104177</v>
      </c>
      <c r="T17" s="8">
        <v>2345508</v>
      </c>
      <c r="U17" s="8">
        <v>2452932</v>
      </c>
      <c r="V17" s="9">
        <v>902818</v>
      </c>
      <c r="W17" s="9">
        <v>917913</v>
      </c>
      <c r="X17" s="8">
        <v>2694871</v>
      </c>
      <c r="Y17" s="8">
        <v>2792049</v>
      </c>
      <c r="Z17" s="9">
        <v>5575481.5</v>
      </c>
      <c r="AA17" s="9">
        <v>6658573.0999999996</v>
      </c>
      <c r="AB17" s="8">
        <v>18684</v>
      </c>
      <c r="AC17" s="8">
        <v>21922</v>
      </c>
      <c r="AD17" s="9">
        <v>588623.30000000005</v>
      </c>
      <c r="AE17" s="9">
        <v>588623.30000000005</v>
      </c>
      <c r="AF17" s="8">
        <v>2890251</v>
      </c>
      <c r="AG17" s="8">
        <v>3174728</v>
      </c>
      <c r="AH17" s="9">
        <v>681951</v>
      </c>
      <c r="AI17" s="9">
        <v>742430</v>
      </c>
      <c r="AJ17" s="8">
        <v>92738</v>
      </c>
      <c r="AK17" s="8">
        <v>92738</v>
      </c>
      <c r="AL17" s="9">
        <v>1364166</v>
      </c>
      <c r="AM17" s="9">
        <v>1671644</v>
      </c>
      <c r="AN17" s="8">
        <v>1131804</v>
      </c>
      <c r="AO17" s="8">
        <v>1371894</v>
      </c>
      <c r="AP17" s="9">
        <v>473502</v>
      </c>
      <c r="AQ17" s="9">
        <v>638035</v>
      </c>
      <c r="AR17" s="8">
        <v>832000</v>
      </c>
      <c r="AS17" s="8">
        <v>890000</v>
      </c>
      <c r="AT17" s="9">
        <v>3035353</v>
      </c>
      <c r="AU17" s="9">
        <v>3314877</v>
      </c>
      <c r="AV17" s="8">
        <v>278726</v>
      </c>
      <c r="AW17" s="8">
        <v>442446</v>
      </c>
      <c r="AX17" s="9">
        <v>251910</v>
      </c>
      <c r="AY17" s="9">
        <v>274595</v>
      </c>
      <c r="AZ17" s="8">
        <v>870968</v>
      </c>
      <c r="BA17" s="8">
        <v>952812</v>
      </c>
      <c r="BB17" s="9">
        <v>159339</v>
      </c>
      <c r="BC17" s="9">
        <v>164082</v>
      </c>
      <c r="BD17" s="8">
        <v>9094</v>
      </c>
      <c r="BE17" s="8">
        <v>9126</v>
      </c>
      <c r="BF17" s="9">
        <v>84231</v>
      </c>
      <c r="BG17" s="9">
        <v>88566</v>
      </c>
      <c r="BH17" s="8">
        <v>424550</v>
      </c>
      <c r="BI17" s="8">
        <v>439316</v>
      </c>
      <c r="BJ17" s="9">
        <v>903331</v>
      </c>
      <c r="BK17" s="9">
        <v>942049</v>
      </c>
      <c r="BL17" s="8">
        <v>342064</v>
      </c>
      <c r="BM17" s="8">
        <v>363806</v>
      </c>
      <c r="BN17" s="9">
        <v>11696</v>
      </c>
      <c r="BO17" s="9">
        <v>11696</v>
      </c>
      <c r="BP17" s="8">
        <v>1211421</v>
      </c>
      <c r="BQ17" s="8">
        <v>1254706</v>
      </c>
      <c r="BR17" s="9">
        <v>4060336</v>
      </c>
      <c r="BS17" s="9">
        <v>4389125</v>
      </c>
      <c r="BT17" s="8">
        <v>14499986</v>
      </c>
      <c r="BU17" s="8">
        <v>16115685</v>
      </c>
      <c r="BV17" s="9">
        <v>2762465</v>
      </c>
      <c r="BW17" s="9">
        <v>3315679</v>
      </c>
      <c r="BX17" s="8">
        <v>1577184</v>
      </c>
      <c r="BY17" s="8">
        <v>1971761</v>
      </c>
      <c r="BZ17" s="9">
        <v>1497103</v>
      </c>
      <c r="CA17" s="9">
        <v>1611310</v>
      </c>
      <c r="CB17" s="8">
        <v>680854</v>
      </c>
      <c r="CC17" s="8">
        <v>680854</v>
      </c>
      <c r="CD17" s="9">
        <v>512399</v>
      </c>
      <c r="CE17" s="9">
        <v>565110</v>
      </c>
      <c r="CF17" s="8">
        <v>324841</v>
      </c>
      <c r="CG17" s="8">
        <v>324841</v>
      </c>
      <c r="CH17" s="9">
        <v>305902</v>
      </c>
      <c r="CI17" s="9">
        <v>468982</v>
      </c>
      <c r="CJ17" s="8">
        <v>9922.7999999999993</v>
      </c>
      <c r="CK17" s="8">
        <v>9922.7999999999993</v>
      </c>
      <c r="CL17" s="9">
        <v>1214753</v>
      </c>
      <c r="CM17" s="9">
        <v>1355824</v>
      </c>
      <c r="CN17" s="8">
        <v>458283</v>
      </c>
      <c r="CO17" s="8">
        <v>626675</v>
      </c>
      <c r="CP17" s="9">
        <v>4642603</v>
      </c>
      <c r="CQ17" s="9">
        <v>5015762</v>
      </c>
      <c r="CR17" s="8">
        <v>4413762</v>
      </c>
      <c r="CS17" s="8">
        <v>4632771</v>
      </c>
      <c r="CT17" s="9">
        <v>622711</v>
      </c>
      <c r="CU17" s="9">
        <v>888398</v>
      </c>
      <c r="CV17" s="8">
        <v>28954</v>
      </c>
      <c r="CW17" s="8">
        <v>29241</v>
      </c>
      <c r="CX17" s="9">
        <v>2713628.3</v>
      </c>
      <c r="CY17" s="9">
        <v>3849655.2</v>
      </c>
      <c r="CZ17" s="8">
        <v>8777586</v>
      </c>
      <c r="DA17" s="8">
        <v>9050181</v>
      </c>
      <c r="DB17" s="9">
        <v>1762340</v>
      </c>
      <c r="DC17" s="9">
        <v>1810559</v>
      </c>
      <c r="DD17" s="8">
        <v>509999</v>
      </c>
      <c r="DE17" s="8">
        <v>509999</v>
      </c>
      <c r="DF17" s="9">
        <v>510866</v>
      </c>
      <c r="DG17" s="9">
        <v>510866</v>
      </c>
      <c r="DH17" s="8">
        <v>196821</v>
      </c>
      <c r="DI17" s="8">
        <v>202081</v>
      </c>
      <c r="DJ17" s="9">
        <v>1332563</v>
      </c>
      <c r="DK17" s="9">
        <v>1368597</v>
      </c>
      <c r="DL17" s="8">
        <v>1340948</v>
      </c>
      <c r="DM17" s="8">
        <v>1390174</v>
      </c>
      <c r="DN17" s="9">
        <v>749131</v>
      </c>
      <c r="DO17" s="9">
        <v>815252</v>
      </c>
      <c r="DP17" s="8">
        <v>2464507</v>
      </c>
      <c r="DQ17" s="8">
        <v>2467198</v>
      </c>
      <c r="DR17" s="9">
        <v>1385939</v>
      </c>
      <c r="DS17" s="9">
        <v>1494132</v>
      </c>
      <c r="DT17" s="8">
        <v>581300</v>
      </c>
      <c r="DU17" s="8">
        <v>615380</v>
      </c>
      <c r="DV17" s="9">
        <v>387718</v>
      </c>
      <c r="DW17" s="9">
        <v>387718</v>
      </c>
      <c r="DX17" s="8">
        <v>947139</v>
      </c>
      <c r="DY17" s="8">
        <v>972424</v>
      </c>
      <c r="DZ17" s="9">
        <v>565807</v>
      </c>
      <c r="EA17" s="9">
        <v>565807</v>
      </c>
    </row>
    <row r="18" spans="1:131">
      <c r="A18" s="2" t="s">
        <v>21</v>
      </c>
      <c r="B18" s="9">
        <v>14667718.199999999</v>
      </c>
      <c r="C18" s="9">
        <v>14899107</v>
      </c>
      <c r="D18" s="8">
        <v>5466822.2000000002</v>
      </c>
      <c r="E18" s="8">
        <v>5543616</v>
      </c>
      <c r="F18" s="9">
        <v>1407138</v>
      </c>
      <c r="G18" s="9">
        <v>1407138</v>
      </c>
      <c r="H18" s="8">
        <v>265954</v>
      </c>
      <c r="I18" s="8">
        <v>261696</v>
      </c>
      <c r="J18" s="9">
        <v>330607</v>
      </c>
      <c r="K18" s="9">
        <v>330607</v>
      </c>
      <c r="L18" s="8">
        <v>1930425</v>
      </c>
      <c r="M18" s="8">
        <v>1939542</v>
      </c>
      <c r="N18" s="9">
        <v>244223</v>
      </c>
      <c r="O18" s="9">
        <v>244223</v>
      </c>
      <c r="P18" s="8"/>
      <c r="Q18" s="8"/>
      <c r="R18" s="9">
        <v>621709</v>
      </c>
      <c r="S18" s="9">
        <v>657449</v>
      </c>
      <c r="T18" s="8">
        <v>78479</v>
      </c>
      <c r="U18" s="8">
        <v>83748</v>
      </c>
      <c r="V18" s="9">
        <v>25723</v>
      </c>
      <c r="W18" s="9">
        <v>26124</v>
      </c>
      <c r="X18" s="8">
        <v>103592</v>
      </c>
      <c r="Y18" s="8">
        <v>116452</v>
      </c>
      <c r="Z18" s="9">
        <v>501492.9</v>
      </c>
      <c r="AA18" s="9">
        <v>504457.9</v>
      </c>
      <c r="AB18" s="8">
        <v>0</v>
      </c>
      <c r="AC18" s="8">
        <v>0</v>
      </c>
      <c r="AD18" s="9">
        <v>0</v>
      </c>
      <c r="AE18" s="9">
        <v>0</v>
      </c>
      <c r="AF18" s="8">
        <v>110693</v>
      </c>
      <c r="AG18" s="8">
        <v>110693</v>
      </c>
      <c r="AH18" s="9">
        <v>6402</v>
      </c>
      <c r="AI18" s="9">
        <v>6402</v>
      </c>
      <c r="AJ18" s="8">
        <v>0</v>
      </c>
      <c r="AK18" s="8">
        <v>0</v>
      </c>
      <c r="AL18" s="9">
        <v>51688</v>
      </c>
      <c r="AM18" s="9">
        <v>51923</v>
      </c>
      <c r="AN18" s="8">
        <v>36790</v>
      </c>
      <c r="AO18" s="8">
        <v>36790</v>
      </c>
      <c r="AP18" s="9">
        <v>50425</v>
      </c>
      <c r="AQ18" s="9">
        <v>50425</v>
      </c>
      <c r="AR18" s="8">
        <v>36000</v>
      </c>
      <c r="AS18" s="8">
        <v>36000</v>
      </c>
      <c r="AT18" s="9">
        <v>151474</v>
      </c>
      <c r="AU18" s="9">
        <v>156957</v>
      </c>
      <c r="AV18" s="8">
        <v>0</v>
      </c>
      <c r="AW18" s="8">
        <v>0</v>
      </c>
      <c r="AX18" s="9">
        <v>0</v>
      </c>
      <c r="AY18" s="9">
        <v>0</v>
      </c>
      <c r="AZ18" s="8">
        <v>21516</v>
      </c>
      <c r="BA18" s="8">
        <v>22270</v>
      </c>
      <c r="BB18" s="9">
        <v>0</v>
      </c>
      <c r="BC18" s="9">
        <v>0</v>
      </c>
      <c r="BD18" s="8">
        <v>0</v>
      </c>
      <c r="BE18" s="8">
        <v>0</v>
      </c>
      <c r="BF18" s="9"/>
      <c r="BG18" s="9"/>
      <c r="BH18" s="8">
        <v>11356</v>
      </c>
      <c r="BI18" s="8">
        <v>11356</v>
      </c>
      <c r="BJ18" s="9">
        <v>21201</v>
      </c>
      <c r="BK18" s="9">
        <v>21512</v>
      </c>
      <c r="BL18" s="8">
        <v>4806</v>
      </c>
      <c r="BM18" s="8">
        <v>4806</v>
      </c>
      <c r="BN18" s="9"/>
      <c r="BO18" s="9"/>
      <c r="BP18" s="8">
        <v>39410</v>
      </c>
      <c r="BQ18" s="8">
        <v>39410</v>
      </c>
      <c r="BR18" s="9">
        <v>152080</v>
      </c>
      <c r="BS18" s="9">
        <v>166346</v>
      </c>
      <c r="BT18" s="8">
        <v>1131139</v>
      </c>
      <c r="BU18" s="8">
        <v>1164175</v>
      </c>
      <c r="BV18" s="9">
        <v>266497</v>
      </c>
      <c r="BW18" s="9">
        <v>278177</v>
      </c>
      <c r="BX18" s="8">
        <v>111306</v>
      </c>
      <c r="BY18" s="8">
        <v>115976</v>
      </c>
      <c r="BZ18" s="9">
        <v>69191</v>
      </c>
      <c r="CA18" s="9">
        <v>71139</v>
      </c>
      <c r="CB18" s="8"/>
      <c r="CC18" s="8"/>
      <c r="CD18" s="9"/>
      <c r="CE18" s="9">
        <v>97</v>
      </c>
      <c r="CF18" s="8">
        <v>0</v>
      </c>
      <c r="CG18" s="8">
        <v>0</v>
      </c>
      <c r="CH18" s="9">
        <v>13099</v>
      </c>
      <c r="CI18" s="9">
        <v>13099</v>
      </c>
      <c r="CJ18" s="8"/>
      <c r="CK18" s="8"/>
      <c r="CL18" s="9">
        <v>7287</v>
      </c>
      <c r="CM18" s="9">
        <v>7287</v>
      </c>
      <c r="CN18" s="8">
        <v>5330</v>
      </c>
      <c r="CO18" s="8">
        <v>5330</v>
      </c>
      <c r="CP18" s="9">
        <v>383104</v>
      </c>
      <c r="CQ18" s="9">
        <v>387049</v>
      </c>
      <c r="CR18" s="8">
        <v>106006</v>
      </c>
      <c r="CS18" s="8">
        <v>106006</v>
      </c>
      <c r="CT18" s="9">
        <v>7503</v>
      </c>
      <c r="CU18" s="9">
        <v>7503</v>
      </c>
      <c r="CV18" s="8"/>
      <c r="CW18" s="8"/>
      <c r="CX18" s="9">
        <v>512392.1</v>
      </c>
      <c r="CY18" s="9">
        <v>508522.1</v>
      </c>
      <c r="CZ18" s="8">
        <v>89150</v>
      </c>
      <c r="DA18" s="8">
        <v>95869</v>
      </c>
      <c r="DB18" s="9">
        <v>42665</v>
      </c>
      <c r="DC18" s="9">
        <v>48818</v>
      </c>
      <c r="DD18" s="8">
        <v>9116</v>
      </c>
      <c r="DE18" s="8">
        <v>9116</v>
      </c>
      <c r="DF18" s="9">
        <v>1302</v>
      </c>
      <c r="DG18" s="9">
        <v>1302</v>
      </c>
      <c r="DH18" s="8">
        <v>571</v>
      </c>
      <c r="DI18" s="8">
        <v>571</v>
      </c>
      <c r="DJ18" s="9">
        <v>27429</v>
      </c>
      <c r="DK18" s="9">
        <v>27429</v>
      </c>
      <c r="DL18" s="8">
        <v>9623</v>
      </c>
      <c r="DM18" s="8">
        <v>9623</v>
      </c>
      <c r="DN18" s="9">
        <v>1751</v>
      </c>
      <c r="DO18" s="9">
        <v>1751</v>
      </c>
      <c r="DP18" s="8">
        <v>92836</v>
      </c>
      <c r="DQ18" s="8">
        <v>92836</v>
      </c>
      <c r="DR18" s="9">
        <v>102150</v>
      </c>
      <c r="DS18" s="9">
        <v>109152</v>
      </c>
      <c r="DT18" s="8">
        <v>2976</v>
      </c>
      <c r="DU18" s="8">
        <v>3048</v>
      </c>
      <c r="DV18" s="9">
        <v>1236</v>
      </c>
      <c r="DW18" s="9">
        <v>1236</v>
      </c>
      <c r="DX18" s="8">
        <v>2646</v>
      </c>
      <c r="DY18" s="8">
        <v>2646</v>
      </c>
      <c r="DZ18" s="9">
        <v>1407</v>
      </c>
      <c r="EA18" s="9">
        <v>1407</v>
      </c>
    </row>
    <row r="19" spans="1:131">
      <c r="A19" s="2" t="s">
        <v>22</v>
      </c>
      <c r="B19" s="9">
        <v>171420917.79999998</v>
      </c>
      <c r="C19" s="9">
        <v>197807684.69999999</v>
      </c>
      <c r="D19" s="8">
        <v>61395932.700000003</v>
      </c>
      <c r="E19" s="8">
        <v>72871457.599999994</v>
      </c>
      <c r="F19" s="9">
        <v>16362475</v>
      </c>
      <c r="G19" s="9">
        <v>17240778</v>
      </c>
      <c r="H19" s="8">
        <v>2014259</v>
      </c>
      <c r="I19" s="8">
        <v>2057570</v>
      </c>
      <c r="J19" s="9">
        <v>8714221</v>
      </c>
      <c r="K19" s="9">
        <v>9274121</v>
      </c>
      <c r="L19" s="8">
        <v>13803357</v>
      </c>
      <c r="M19" s="8">
        <v>15533088</v>
      </c>
      <c r="N19" s="9">
        <v>6229979</v>
      </c>
      <c r="O19" s="9">
        <v>6723942</v>
      </c>
      <c r="P19" s="8">
        <v>232823.1</v>
      </c>
      <c r="Q19" s="8">
        <v>278977.40000000002</v>
      </c>
      <c r="R19" s="9">
        <v>8218311</v>
      </c>
      <c r="S19" s="9">
        <v>11153480</v>
      </c>
      <c r="T19" s="8">
        <v>1341776</v>
      </c>
      <c r="U19" s="8">
        <v>1457272</v>
      </c>
      <c r="V19" s="9">
        <v>648066</v>
      </c>
      <c r="W19" s="9">
        <v>663853</v>
      </c>
      <c r="X19" s="8">
        <v>1877513</v>
      </c>
      <c r="Y19" s="8">
        <v>1899646</v>
      </c>
      <c r="Z19" s="9">
        <v>2898642.3</v>
      </c>
      <c r="AA19" s="9">
        <v>3018285</v>
      </c>
      <c r="AB19" s="8">
        <v>137514</v>
      </c>
      <c r="AC19" s="8">
        <v>141241</v>
      </c>
      <c r="AD19" s="9">
        <v>458008.4</v>
      </c>
      <c r="AE19" s="9">
        <v>461405.1</v>
      </c>
      <c r="AF19" s="8">
        <v>1631365</v>
      </c>
      <c r="AG19" s="8">
        <v>1943344</v>
      </c>
      <c r="AH19" s="9">
        <v>402338</v>
      </c>
      <c r="AI19" s="9">
        <v>485164</v>
      </c>
      <c r="AJ19" s="8">
        <v>72984</v>
      </c>
      <c r="AK19" s="8">
        <v>73340</v>
      </c>
      <c r="AL19" s="9">
        <v>868737</v>
      </c>
      <c r="AM19" s="9">
        <v>1027259</v>
      </c>
      <c r="AN19" s="8">
        <v>659180</v>
      </c>
      <c r="AO19" s="8">
        <v>607754</v>
      </c>
      <c r="AP19" s="9">
        <v>343238</v>
      </c>
      <c r="AQ19" s="9">
        <v>413769</v>
      </c>
      <c r="AR19" s="8">
        <v>548000</v>
      </c>
      <c r="AS19" s="8">
        <v>545000</v>
      </c>
      <c r="AT19" s="9">
        <v>2407062</v>
      </c>
      <c r="AU19" s="9">
        <v>2649175</v>
      </c>
      <c r="AV19" s="8">
        <v>255727</v>
      </c>
      <c r="AW19" s="8">
        <v>289982</v>
      </c>
      <c r="AX19" s="9">
        <v>192228</v>
      </c>
      <c r="AY19" s="9">
        <v>212737</v>
      </c>
      <c r="AZ19" s="8">
        <v>644694</v>
      </c>
      <c r="BA19" s="8">
        <v>795522</v>
      </c>
      <c r="BB19" s="9">
        <v>132248</v>
      </c>
      <c r="BC19" s="9">
        <v>139104</v>
      </c>
      <c r="BD19" s="8">
        <v>52659</v>
      </c>
      <c r="BE19" s="8">
        <v>57671</v>
      </c>
      <c r="BF19" s="9">
        <v>67262</v>
      </c>
      <c r="BG19" s="9">
        <v>81047</v>
      </c>
      <c r="BH19" s="8">
        <v>277040</v>
      </c>
      <c r="BI19" s="8">
        <v>300809</v>
      </c>
      <c r="BJ19" s="9">
        <v>624659</v>
      </c>
      <c r="BK19" s="9">
        <v>812622</v>
      </c>
      <c r="BL19" s="8">
        <v>352021</v>
      </c>
      <c r="BM19" s="8">
        <v>372424</v>
      </c>
      <c r="BN19" s="9">
        <v>106457</v>
      </c>
      <c r="BO19" s="9">
        <v>106865</v>
      </c>
      <c r="BP19" s="8">
        <v>758661</v>
      </c>
      <c r="BQ19" s="8">
        <v>802117</v>
      </c>
      <c r="BR19" s="9">
        <v>1907578</v>
      </c>
      <c r="BS19" s="9">
        <v>2509664</v>
      </c>
      <c r="BT19" s="8">
        <v>7167784</v>
      </c>
      <c r="BU19" s="8">
        <v>8907091</v>
      </c>
      <c r="BV19" s="9">
        <v>1422738</v>
      </c>
      <c r="BW19" s="9">
        <v>1934037</v>
      </c>
      <c r="BX19" s="8">
        <v>925051</v>
      </c>
      <c r="BY19" s="8">
        <v>1108769</v>
      </c>
      <c r="BZ19" s="9">
        <v>717451</v>
      </c>
      <c r="CA19" s="9">
        <v>832052</v>
      </c>
      <c r="CB19" s="8">
        <v>527246</v>
      </c>
      <c r="CC19" s="8">
        <v>526093</v>
      </c>
      <c r="CD19" s="9">
        <v>377427</v>
      </c>
      <c r="CE19" s="9">
        <v>406833</v>
      </c>
      <c r="CF19" s="8">
        <v>177872</v>
      </c>
      <c r="CG19" s="8">
        <v>192759</v>
      </c>
      <c r="CH19" s="9">
        <v>182924</v>
      </c>
      <c r="CI19" s="9">
        <v>206724</v>
      </c>
      <c r="CJ19" s="8">
        <v>33071.199999999997</v>
      </c>
      <c r="CK19" s="8">
        <v>33071.199999999997</v>
      </c>
      <c r="CL19" s="9">
        <v>722709</v>
      </c>
      <c r="CM19" s="9">
        <v>835993</v>
      </c>
      <c r="CN19" s="8">
        <v>375280</v>
      </c>
      <c r="CO19" s="8">
        <v>408632</v>
      </c>
      <c r="CP19" s="9">
        <v>2163505</v>
      </c>
      <c r="CQ19" s="9">
        <v>2795671</v>
      </c>
      <c r="CR19" s="8">
        <v>2425562</v>
      </c>
      <c r="CS19" s="8">
        <v>2631066</v>
      </c>
      <c r="CT19" s="9">
        <v>383254</v>
      </c>
      <c r="CU19" s="9">
        <v>397669</v>
      </c>
      <c r="CV19" s="8">
        <v>198177</v>
      </c>
      <c r="CW19" s="8">
        <v>199569</v>
      </c>
      <c r="CX19" s="9">
        <v>1795648.1</v>
      </c>
      <c r="CY19" s="9">
        <v>3094492.4</v>
      </c>
      <c r="CZ19" s="8">
        <v>5293502</v>
      </c>
      <c r="DA19" s="8">
        <v>5702961</v>
      </c>
      <c r="DB19" s="9">
        <v>964570</v>
      </c>
      <c r="DC19" s="9">
        <v>1034336</v>
      </c>
      <c r="DD19" s="8">
        <v>383287</v>
      </c>
      <c r="DE19" s="8">
        <v>397088</v>
      </c>
      <c r="DF19" s="9">
        <v>400430</v>
      </c>
      <c r="DG19" s="9">
        <v>416596</v>
      </c>
      <c r="DH19" s="8">
        <v>237333</v>
      </c>
      <c r="DI19" s="8">
        <v>242835</v>
      </c>
      <c r="DJ19" s="9">
        <v>1054664</v>
      </c>
      <c r="DK19" s="9">
        <v>1133136</v>
      </c>
      <c r="DL19" s="8">
        <v>1029592</v>
      </c>
      <c r="DM19" s="8">
        <v>1112655</v>
      </c>
      <c r="DN19" s="9">
        <v>486248</v>
      </c>
      <c r="DO19" s="9">
        <v>555870</v>
      </c>
      <c r="DP19" s="8">
        <v>1397279</v>
      </c>
      <c r="DQ19" s="8">
        <v>1474013</v>
      </c>
      <c r="DR19" s="9">
        <v>1614817</v>
      </c>
      <c r="DS19" s="9">
        <v>1736442</v>
      </c>
      <c r="DT19" s="8">
        <v>578894</v>
      </c>
      <c r="DU19" s="8">
        <v>643824</v>
      </c>
      <c r="DV19" s="9">
        <v>502103</v>
      </c>
      <c r="DW19" s="9">
        <v>514967</v>
      </c>
      <c r="DX19" s="8">
        <v>837068</v>
      </c>
      <c r="DY19" s="8">
        <v>909479</v>
      </c>
      <c r="DZ19" s="9">
        <v>408416</v>
      </c>
      <c r="EA19" s="9">
        <v>422476</v>
      </c>
    </row>
    <row r="20" spans="1:131">
      <c r="A20" s="10" t="s">
        <v>23</v>
      </c>
      <c r="B20" s="12">
        <v>18709980.399999999</v>
      </c>
      <c r="C20" s="12">
        <v>40644687.199999996</v>
      </c>
      <c r="D20" s="11">
        <v>7691164.2000000002</v>
      </c>
      <c r="E20" s="11">
        <v>23515214.399999999</v>
      </c>
      <c r="F20" s="12">
        <v>1673371</v>
      </c>
      <c r="G20" s="12">
        <v>1903410</v>
      </c>
      <c r="H20" s="11">
        <v>172177</v>
      </c>
      <c r="I20" s="11">
        <v>221942</v>
      </c>
      <c r="J20" s="12">
        <v>1204694</v>
      </c>
      <c r="K20" s="12">
        <v>1424254</v>
      </c>
      <c r="L20" s="11">
        <v>966966</v>
      </c>
      <c r="M20" s="11">
        <v>1431316</v>
      </c>
      <c r="N20" s="12">
        <v>472789</v>
      </c>
      <c r="O20" s="12">
        <v>596728</v>
      </c>
      <c r="P20" s="11">
        <v>1970</v>
      </c>
      <c r="Q20" s="11">
        <v>21048.2</v>
      </c>
      <c r="R20" s="12">
        <v>713453</v>
      </c>
      <c r="S20" s="12">
        <v>1942898</v>
      </c>
      <c r="T20" s="11">
        <v>264780</v>
      </c>
      <c r="U20" s="11">
        <v>346795</v>
      </c>
      <c r="V20" s="12">
        <v>49613</v>
      </c>
      <c r="W20" s="12">
        <v>64104</v>
      </c>
      <c r="X20" s="11">
        <v>228026</v>
      </c>
      <c r="Y20" s="11">
        <v>280395</v>
      </c>
      <c r="Z20" s="12">
        <v>311991.7</v>
      </c>
      <c r="AA20" s="12">
        <v>338905.2</v>
      </c>
      <c r="AB20" s="11">
        <v>1185</v>
      </c>
      <c r="AC20" s="11">
        <v>3538</v>
      </c>
      <c r="AD20" s="12">
        <v>43520.3</v>
      </c>
      <c r="AE20" s="12">
        <v>48381.3</v>
      </c>
      <c r="AF20" s="11">
        <v>148684</v>
      </c>
      <c r="AG20" s="11">
        <v>233362</v>
      </c>
      <c r="AH20" s="12">
        <v>49948</v>
      </c>
      <c r="AI20" s="12">
        <v>71601</v>
      </c>
      <c r="AJ20" s="11">
        <v>3387</v>
      </c>
      <c r="AK20" s="11">
        <v>5033</v>
      </c>
      <c r="AL20" s="12">
        <v>91448</v>
      </c>
      <c r="AM20" s="12">
        <v>154455</v>
      </c>
      <c r="AN20" s="11">
        <v>77006</v>
      </c>
      <c r="AO20" s="11">
        <v>102503</v>
      </c>
      <c r="AP20" s="12">
        <v>22130</v>
      </c>
      <c r="AQ20" s="12">
        <v>34907</v>
      </c>
      <c r="AR20" s="11">
        <v>46000</v>
      </c>
      <c r="AS20" s="11">
        <v>74000</v>
      </c>
      <c r="AT20" s="12">
        <v>157586</v>
      </c>
      <c r="AU20" s="12">
        <v>245539</v>
      </c>
      <c r="AV20" s="11">
        <v>13647</v>
      </c>
      <c r="AW20" s="11">
        <v>23040</v>
      </c>
      <c r="AX20" s="12">
        <v>23190</v>
      </c>
      <c r="AY20" s="12">
        <v>30744</v>
      </c>
      <c r="AZ20" s="11">
        <v>54251</v>
      </c>
      <c r="BA20" s="11">
        <v>91568</v>
      </c>
      <c r="BB20" s="12">
        <v>16020</v>
      </c>
      <c r="BC20" s="12">
        <v>20121</v>
      </c>
      <c r="BD20" s="11">
        <v>1040</v>
      </c>
      <c r="BE20" s="11">
        <v>2287</v>
      </c>
      <c r="BF20" s="12">
        <v>4486</v>
      </c>
      <c r="BG20" s="12">
        <v>6359</v>
      </c>
      <c r="BH20" s="11">
        <v>22940</v>
      </c>
      <c r="BI20" s="11">
        <v>34469</v>
      </c>
      <c r="BJ20" s="12">
        <v>47958</v>
      </c>
      <c r="BK20" s="12">
        <v>73889</v>
      </c>
      <c r="BL20" s="11">
        <v>29273</v>
      </c>
      <c r="BM20" s="11">
        <v>46506</v>
      </c>
      <c r="BN20" s="12">
        <v>1313</v>
      </c>
      <c r="BO20" s="12">
        <v>5451</v>
      </c>
      <c r="BP20" s="11">
        <v>79158</v>
      </c>
      <c r="BQ20" s="11">
        <v>121654</v>
      </c>
      <c r="BR20" s="12">
        <v>163477</v>
      </c>
      <c r="BS20" s="12">
        <v>299607</v>
      </c>
      <c r="BT20" s="11">
        <v>1043654</v>
      </c>
      <c r="BU20" s="11">
        <v>2142880</v>
      </c>
      <c r="BV20" s="12">
        <v>148721</v>
      </c>
      <c r="BW20" s="12">
        <v>388245</v>
      </c>
      <c r="BX20" s="11">
        <v>138359</v>
      </c>
      <c r="BY20" s="11">
        <v>188489</v>
      </c>
      <c r="BZ20" s="12">
        <v>100866</v>
      </c>
      <c r="CA20" s="12">
        <v>177333</v>
      </c>
      <c r="CB20" s="11">
        <v>34895</v>
      </c>
      <c r="CC20" s="11">
        <v>40147</v>
      </c>
      <c r="CD20" s="12">
        <v>30555</v>
      </c>
      <c r="CE20" s="12">
        <v>37514</v>
      </c>
      <c r="CF20" s="11">
        <v>31228</v>
      </c>
      <c r="CG20" s="11">
        <v>32562</v>
      </c>
      <c r="CH20" s="12">
        <v>24683</v>
      </c>
      <c r="CI20" s="12">
        <v>30867</v>
      </c>
      <c r="CJ20" s="11">
        <v>665.6</v>
      </c>
      <c r="CK20" s="11">
        <v>665.6</v>
      </c>
      <c r="CL20" s="12">
        <v>69405</v>
      </c>
      <c r="CM20" s="12">
        <v>96504</v>
      </c>
      <c r="CN20" s="11">
        <v>53157</v>
      </c>
      <c r="CO20" s="11">
        <v>76503</v>
      </c>
      <c r="CP20" s="12">
        <v>290813</v>
      </c>
      <c r="CQ20" s="12">
        <v>619251</v>
      </c>
      <c r="CR20" s="11">
        <v>236599</v>
      </c>
      <c r="CS20" s="11">
        <v>403488</v>
      </c>
      <c r="CT20" s="12">
        <v>41221</v>
      </c>
      <c r="CU20" s="12">
        <v>63072</v>
      </c>
      <c r="CV20" s="11">
        <v>31200</v>
      </c>
      <c r="CW20" s="11">
        <v>31545</v>
      </c>
      <c r="CX20" s="12">
        <v>212822.6</v>
      </c>
      <c r="CY20" s="12">
        <v>356304.5</v>
      </c>
      <c r="CZ20" s="11">
        <v>539048</v>
      </c>
      <c r="DA20" s="11">
        <v>831012</v>
      </c>
      <c r="DB20" s="12">
        <v>160959</v>
      </c>
      <c r="DC20" s="12">
        <v>241715</v>
      </c>
      <c r="DD20" s="11">
        <v>23850</v>
      </c>
      <c r="DE20" s="11">
        <v>41667</v>
      </c>
      <c r="DF20" s="12">
        <v>28937</v>
      </c>
      <c r="DG20" s="12">
        <v>31697</v>
      </c>
      <c r="DH20" s="11">
        <v>13345</v>
      </c>
      <c r="DI20" s="11">
        <v>23751</v>
      </c>
      <c r="DJ20" s="12">
        <v>98335</v>
      </c>
      <c r="DK20" s="12">
        <v>126768</v>
      </c>
      <c r="DL20" s="11">
        <v>80431</v>
      </c>
      <c r="DM20" s="11">
        <v>159337</v>
      </c>
      <c r="DN20" s="12">
        <v>32303</v>
      </c>
      <c r="DO20" s="12">
        <v>73527</v>
      </c>
      <c r="DP20" s="11">
        <v>133716</v>
      </c>
      <c r="DQ20" s="11">
        <v>163082</v>
      </c>
      <c r="DR20" s="12">
        <v>106402</v>
      </c>
      <c r="DS20" s="12">
        <v>200201</v>
      </c>
      <c r="DT20" s="11">
        <v>56151</v>
      </c>
      <c r="DU20" s="11">
        <v>87152</v>
      </c>
      <c r="DV20" s="12">
        <v>25281</v>
      </c>
      <c r="DW20" s="12">
        <v>36366</v>
      </c>
      <c r="DX20" s="11">
        <v>55000</v>
      </c>
      <c r="DY20" s="11">
        <v>101714</v>
      </c>
      <c r="DZ20" s="12">
        <v>18736</v>
      </c>
      <c r="EA20" s="12">
        <v>25304</v>
      </c>
    </row>
    <row r="21" spans="1:131" s="19" customFormat="1">
      <c r="A21" s="7" t="s">
        <v>24</v>
      </c>
      <c r="B21" s="14">
        <v>459669257.5</v>
      </c>
      <c r="C21" s="14">
        <v>536945253</v>
      </c>
      <c r="D21" s="13">
        <v>166098362.89999998</v>
      </c>
      <c r="E21" s="13">
        <v>208284955.59999999</v>
      </c>
      <c r="F21" s="14">
        <v>42990849</v>
      </c>
      <c r="G21" s="14">
        <v>44236750</v>
      </c>
      <c r="H21" s="13">
        <v>5479866</v>
      </c>
      <c r="I21" s="13">
        <v>5739341</v>
      </c>
      <c r="J21" s="14">
        <v>20783728</v>
      </c>
      <c r="K21" s="14">
        <v>22032888</v>
      </c>
      <c r="L21" s="13">
        <v>35531358</v>
      </c>
      <c r="M21" s="13">
        <v>38717454</v>
      </c>
      <c r="N21" s="14">
        <v>14696010</v>
      </c>
      <c r="O21" s="14">
        <v>15627069</v>
      </c>
      <c r="P21" s="13">
        <v>304279.5</v>
      </c>
      <c r="Q21" s="13">
        <v>388285.7</v>
      </c>
      <c r="R21" s="14">
        <v>20107576</v>
      </c>
      <c r="S21" s="14">
        <v>26858004</v>
      </c>
      <c r="T21" s="13">
        <v>4030543</v>
      </c>
      <c r="U21" s="13">
        <v>4340747</v>
      </c>
      <c r="V21" s="14">
        <v>1626220</v>
      </c>
      <c r="W21" s="14">
        <v>1671994</v>
      </c>
      <c r="X21" s="13">
        <v>4904002</v>
      </c>
      <c r="Y21" s="13">
        <v>5088542</v>
      </c>
      <c r="Z21" s="14">
        <v>9287608.3999999985</v>
      </c>
      <c r="AA21" s="14">
        <v>10520221.199999999</v>
      </c>
      <c r="AB21" s="13">
        <v>157383</v>
      </c>
      <c r="AC21" s="13">
        <v>166701</v>
      </c>
      <c r="AD21" s="14">
        <v>1090152</v>
      </c>
      <c r="AE21" s="14">
        <v>1098409.7</v>
      </c>
      <c r="AF21" s="13">
        <v>4780993</v>
      </c>
      <c r="AG21" s="13">
        <v>5462127</v>
      </c>
      <c r="AH21" s="14">
        <v>1140639</v>
      </c>
      <c r="AI21" s="14">
        <v>1305597</v>
      </c>
      <c r="AJ21" s="13">
        <v>169109</v>
      </c>
      <c r="AK21" s="13">
        <v>171111</v>
      </c>
      <c r="AL21" s="14">
        <v>2376039</v>
      </c>
      <c r="AM21" s="14">
        <v>2905281</v>
      </c>
      <c r="AN21" s="13">
        <v>1904780</v>
      </c>
      <c r="AO21" s="13">
        <v>2118941</v>
      </c>
      <c r="AP21" s="14">
        <v>889295</v>
      </c>
      <c r="AQ21" s="14">
        <v>1137136</v>
      </c>
      <c r="AR21" s="13">
        <v>1462000</v>
      </c>
      <c r="AS21" s="13">
        <v>1545000</v>
      </c>
      <c r="AT21" s="14">
        <v>5751475</v>
      </c>
      <c r="AU21" s="14">
        <v>6366548</v>
      </c>
      <c r="AV21" s="13">
        <v>548100</v>
      </c>
      <c r="AW21" s="13">
        <v>755468</v>
      </c>
      <c r="AX21" s="14">
        <v>467328</v>
      </c>
      <c r="AY21" s="14">
        <v>518076</v>
      </c>
      <c r="AZ21" s="13">
        <v>1591429</v>
      </c>
      <c r="BA21" s="13">
        <v>1862172</v>
      </c>
      <c r="BB21" s="14">
        <v>307607</v>
      </c>
      <c r="BC21" s="14">
        <v>323307</v>
      </c>
      <c r="BD21" s="13">
        <v>62793</v>
      </c>
      <c r="BE21" s="13">
        <v>69084</v>
      </c>
      <c r="BF21" s="14">
        <v>155979</v>
      </c>
      <c r="BG21" s="14">
        <v>175972</v>
      </c>
      <c r="BH21" s="13">
        <v>735886</v>
      </c>
      <c r="BI21" s="13">
        <v>785950</v>
      </c>
      <c r="BJ21" s="14">
        <v>1597149</v>
      </c>
      <c r="BK21" s="14">
        <v>1850072</v>
      </c>
      <c r="BL21" s="13">
        <v>728164</v>
      </c>
      <c r="BM21" s="13">
        <v>787542</v>
      </c>
      <c r="BN21" s="14">
        <v>119466</v>
      </c>
      <c r="BO21" s="14">
        <v>124012</v>
      </c>
      <c r="BP21" s="13">
        <v>2088650</v>
      </c>
      <c r="BQ21" s="13">
        <v>2217887</v>
      </c>
      <c r="BR21" s="14">
        <v>6283471</v>
      </c>
      <c r="BS21" s="14">
        <v>7364742</v>
      </c>
      <c r="BT21" s="13">
        <v>23842563</v>
      </c>
      <c r="BU21" s="13">
        <v>28329831</v>
      </c>
      <c r="BV21" s="14">
        <v>4600421</v>
      </c>
      <c r="BW21" s="14">
        <v>5916138</v>
      </c>
      <c r="BX21" s="13">
        <v>2751900</v>
      </c>
      <c r="BY21" s="13">
        <v>3384995</v>
      </c>
      <c r="BZ21" s="14">
        <v>2384611</v>
      </c>
      <c r="CA21" s="14">
        <v>2691834</v>
      </c>
      <c r="CB21" s="13">
        <v>1242995</v>
      </c>
      <c r="CC21" s="13">
        <v>1247094</v>
      </c>
      <c r="CD21" s="14">
        <v>920381</v>
      </c>
      <c r="CE21" s="14">
        <v>1009554</v>
      </c>
      <c r="CF21" s="13">
        <v>533941</v>
      </c>
      <c r="CG21" s="13">
        <v>550162</v>
      </c>
      <c r="CH21" s="14">
        <v>526608</v>
      </c>
      <c r="CI21" s="14">
        <v>719672</v>
      </c>
      <c r="CJ21" s="13">
        <v>43659.6</v>
      </c>
      <c r="CK21" s="13">
        <v>43659.6</v>
      </c>
      <c r="CL21" s="14">
        <v>2014154</v>
      </c>
      <c r="CM21" s="14">
        <v>2295608</v>
      </c>
      <c r="CN21" s="13">
        <v>892050</v>
      </c>
      <c r="CO21" s="13">
        <v>1117140</v>
      </c>
      <c r="CP21" s="14">
        <v>7480025</v>
      </c>
      <c r="CQ21" s="14">
        <v>8817733</v>
      </c>
      <c r="CR21" s="13">
        <v>7181929</v>
      </c>
      <c r="CS21" s="13">
        <v>7773331</v>
      </c>
      <c r="CT21" s="14">
        <v>1054689</v>
      </c>
      <c r="CU21" s="14">
        <v>1356642</v>
      </c>
      <c r="CV21" s="13">
        <v>258331</v>
      </c>
      <c r="CW21" s="13">
        <v>260355</v>
      </c>
      <c r="CX21" s="14">
        <v>5234491.0999999996</v>
      </c>
      <c r="CY21" s="14">
        <v>7808974.1999999993</v>
      </c>
      <c r="CZ21" s="13">
        <v>14699286</v>
      </c>
      <c r="DA21" s="13">
        <v>15680023</v>
      </c>
      <c r="DB21" s="14">
        <v>2930534</v>
      </c>
      <c r="DC21" s="14">
        <v>3135428</v>
      </c>
      <c r="DD21" s="13">
        <v>926252</v>
      </c>
      <c r="DE21" s="13">
        <v>957870</v>
      </c>
      <c r="DF21" s="14">
        <v>941535</v>
      </c>
      <c r="DG21" s="14">
        <v>960461</v>
      </c>
      <c r="DH21" s="13">
        <v>448070</v>
      </c>
      <c r="DI21" s="13">
        <v>469238</v>
      </c>
      <c r="DJ21" s="14">
        <v>2512991</v>
      </c>
      <c r="DK21" s="14">
        <v>2655930</v>
      </c>
      <c r="DL21" s="13">
        <v>2460594</v>
      </c>
      <c r="DM21" s="13">
        <v>2671789</v>
      </c>
      <c r="DN21" s="14">
        <v>1269433</v>
      </c>
      <c r="DO21" s="14">
        <v>1446400</v>
      </c>
      <c r="DP21" s="13">
        <v>4088338</v>
      </c>
      <c r="DQ21" s="13">
        <v>4197129</v>
      </c>
      <c r="DR21" s="14">
        <v>3209308</v>
      </c>
      <c r="DS21" s="14">
        <v>3539927</v>
      </c>
      <c r="DT21" s="13">
        <v>1219321</v>
      </c>
      <c r="DU21" s="13">
        <v>1349404</v>
      </c>
      <c r="DV21" s="14">
        <v>916338</v>
      </c>
      <c r="DW21" s="14">
        <v>940287</v>
      </c>
      <c r="DX21" s="13">
        <v>1841853</v>
      </c>
      <c r="DY21" s="13">
        <v>1986263</v>
      </c>
      <c r="DZ21" s="14">
        <v>994366</v>
      </c>
      <c r="EA21" s="14">
        <v>1014994</v>
      </c>
    </row>
    <row r="22" spans="1:131">
      <c r="A22" s="2"/>
      <c r="B22" s="9"/>
      <c r="C22" s="9"/>
      <c r="D22" s="8"/>
      <c r="E22" s="8"/>
      <c r="F22" s="9"/>
      <c r="G22" s="9"/>
      <c r="H22" s="8"/>
      <c r="I22" s="8"/>
      <c r="J22" s="9"/>
      <c r="K22" s="9"/>
      <c r="L22" s="8"/>
      <c r="M22" s="8"/>
      <c r="N22" s="9"/>
      <c r="O22" s="9"/>
      <c r="P22" s="8"/>
      <c r="Q22" s="8"/>
      <c r="R22" s="9"/>
      <c r="S22" s="9"/>
      <c r="T22" s="8"/>
      <c r="U22" s="8"/>
      <c r="V22" s="9"/>
      <c r="W22" s="9"/>
      <c r="X22" s="8"/>
      <c r="Y22" s="8"/>
      <c r="Z22" s="9"/>
      <c r="AA22" s="9"/>
      <c r="AB22" s="8"/>
      <c r="AC22" s="8"/>
      <c r="AD22" s="9"/>
      <c r="AE22" s="9"/>
      <c r="AF22" s="8"/>
      <c r="AG22" s="8"/>
      <c r="AH22" s="9"/>
      <c r="AI22" s="9"/>
      <c r="AJ22" s="8"/>
      <c r="AK22" s="8"/>
      <c r="AL22" s="9"/>
      <c r="AM22" s="9"/>
      <c r="AN22" s="8"/>
      <c r="AO22" s="8"/>
      <c r="AP22" s="9"/>
      <c r="AQ22" s="9"/>
      <c r="AR22" s="8"/>
      <c r="AS22" s="8"/>
      <c r="AT22" s="9"/>
      <c r="AU22" s="9"/>
      <c r="AV22" s="8"/>
      <c r="AW22" s="8"/>
      <c r="AX22" s="9"/>
      <c r="AY22" s="9"/>
      <c r="AZ22" s="8"/>
      <c r="BA22" s="8"/>
      <c r="BB22" s="9"/>
      <c r="BC22" s="9"/>
      <c r="BD22" s="8"/>
      <c r="BE22" s="8"/>
      <c r="BF22" s="9"/>
      <c r="BG22" s="9"/>
      <c r="BH22" s="8"/>
      <c r="BI22" s="8"/>
      <c r="BJ22" s="9"/>
      <c r="BK22" s="9"/>
      <c r="BL22" s="8"/>
      <c r="BM22" s="8"/>
      <c r="BN22" s="9"/>
      <c r="BO22" s="9"/>
      <c r="BP22" s="8"/>
      <c r="BQ22" s="8"/>
      <c r="BR22" s="9"/>
      <c r="BS22" s="9"/>
      <c r="BT22" s="8"/>
      <c r="BU22" s="8"/>
      <c r="BV22" s="9"/>
      <c r="BW22" s="9"/>
      <c r="BX22" s="8"/>
      <c r="BY22" s="8"/>
      <c r="BZ22" s="9"/>
      <c r="CA22" s="9"/>
      <c r="CB22" s="8"/>
      <c r="CC22" s="8"/>
      <c r="CD22" s="9"/>
      <c r="CE22" s="9"/>
      <c r="CF22" s="8"/>
      <c r="CG22" s="8"/>
      <c r="CH22" s="9"/>
      <c r="CI22" s="9"/>
      <c r="CJ22" s="8"/>
      <c r="CK22" s="8"/>
      <c r="CL22" s="9"/>
      <c r="CM22" s="9"/>
      <c r="CN22" s="8"/>
      <c r="CO22" s="8"/>
      <c r="CP22" s="9"/>
      <c r="CQ22" s="9"/>
      <c r="CR22" s="8"/>
      <c r="CS22" s="8"/>
      <c r="CT22" s="9"/>
      <c r="CU22" s="9"/>
      <c r="CV22" s="8"/>
      <c r="CW22" s="8"/>
      <c r="CX22" s="9"/>
      <c r="CY22" s="9"/>
      <c r="CZ22" s="8"/>
      <c r="DA22" s="8"/>
      <c r="DB22" s="9"/>
      <c r="DC22" s="9"/>
      <c r="DD22" s="8"/>
      <c r="DE22" s="8"/>
      <c r="DF22" s="9"/>
      <c r="DG22" s="9"/>
      <c r="DH22" s="8"/>
      <c r="DI22" s="8"/>
      <c r="DJ22" s="9"/>
      <c r="DK22" s="9"/>
      <c r="DL22" s="8"/>
      <c r="DM22" s="8"/>
      <c r="DN22" s="9"/>
      <c r="DO22" s="9"/>
      <c r="DP22" s="8"/>
      <c r="DQ22" s="8"/>
      <c r="DR22" s="9"/>
      <c r="DS22" s="9"/>
      <c r="DT22" s="8"/>
      <c r="DU22" s="8"/>
      <c r="DV22" s="9"/>
      <c r="DW22" s="9"/>
      <c r="DX22" s="8"/>
      <c r="DY22" s="8"/>
      <c r="DZ22" s="9"/>
      <c r="EA22" s="9"/>
    </row>
    <row r="23" spans="1:131" s="19" customFormat="1">
      <c r="A23" s="15" t="s">
        <v>25</v>
      </c>
      <c r="B23" s="14">
        <f>B15-B21</f>
        <v>1537253.1999999881</v>
      </c>
      <c r="C23" s="14">
        <f t="shared" ref="C23:BN23" si="0">C15-C21</f>
        <v>40447700.600000024</v>
      </c>
      <c r="D23" s="13">
        <f t="shared" si="0"/>
        <v>-9852169.3999999762</v>
      </c>
      <c r="E23" s="13">
        <f t="shared" si="0"/>
        <v>15141276.00000003</v>
      </c>
      <c r="F23" s="14">
        <f t="shared" si="0"/>
        <v>353747</v>
      </c>
      <c r="G23" s="14">
        <f t="shared" si="0"/>
        <v>1276647</v>
      </c>
      <c r="H23" s="13">
        <f t="shared" si="0"/>
        <v>-253453</v>
      </c>
      <c r="I23" s="13">
        <f t="shared" si="0"/>
        <v>-38239</v>
      </c>
      <c r="J23" s="14">
        <f t="shared" si="0"/>
        <v>2338147</v>
      </c>
      <c r="K23" s="14">
        <f t="shared" si="0"/>
        <v>3001084</v>
      </c>
      <c r="L23" s="13">
        <f t="shared" si="0"/>
        <v>2602567</v>
      </c>
      <c r="M23" s="13">
        <f t="shared" si="0"/>
        <v>3908007</v>
      </c>
      <c r="N23" s="14">
        <f t="shared" si="0"/>
        <v>522660</v>
      </c>
      <c r="O23" s="14">
        <f t="shared" si="0"/>
        <v>819152</v>
      </c>
      <c r="P23" s="13">
        <f t="shared" si="0"/>
        <v>1503.4000000000233</v>
      </c>
      <c r="Q23" s="13">
        <f t="shared" si="0"/>
        <v>35778.100000000035</v>
      </c>
      <c r="R23" s="14">
        <f t="shared" si="0"/>
        <v>1267920</v>
      </c>
      <c r="S23" s="14">
        <f t="shared" si="0"/>
        <v>4478572</v>
      </c>
      <c r="T23" s="13">
        <f t="shared" si="0"/>
        <v>406555</v>
      </c>
      <c r="U23" s="13">
        <f t="shared" si="0"/>
        <v>596043</v>
      </c>
      <c r="V23" s="14">
        <f t="shared" si="0"/>
        <v>-23823</v>
      </c>
      <c r="W23" s="14">
        <f t="shared" si="0"/>
        <v>14192</v>
      </c>
      <c r="X23" s="13">
        <f t="shared" si="0"/>
        <v>269146</v>
      </c>
      <c r="Y23" s="13">
        <f t="shared" si="0"/>
        <v>362196</v>
      </c>
      <c r="Z23" s="14">
        <f t="shared" si="0"/>
        <v>-441540.69999999739</v>
      </c>
      <c r="AA23" s="14">
        <f t="shared" si="0"/>
        <v>-433764.39999999851</v>
      </c>
      <c r="AB23" s="13">
        <f t="shared" si="0"/>
        <v>-24127</v>
      </c>
      <c r="AC23" s="13">
        <f t="shared" si="0"/>
        <v>-15997</v>
      </c>
      <c r="AD23" s="14">
        <f t="shared" si="0"/>
        <v>156880.49999999977</v>
      </c>
      <c r="AE23" s="14">
        <f t="shared" si="0"/>
        <v>160282</v>
      </c>
      <c r="AF23" s="13">
        <f t="shared" si="0"/>
        <v>412582</v>
      </c>
      <c r="AG23" s="13">
        <f t="shared" si="0"/>
        <v>590504</v>
      </c>
      <c r="AH23" s="14">
        <f t="shared" si="0"/>
        <v>117124</v>
      </c>
      <c r="AI23" s="14">
        <f t="shared" si="0"/>
        <v>225733</v>
      </c>
      <c r="AJ23" s="13">
        <f t="shared" si="0"/>
        <v>11995</v>
      </c>
      <c r="AK23" s="13">
        <f t="shared" si="0"/>
        <v>12491</v>
      </c>
      <c r="AL23" s="14">
        <f t="shared" si="0"/>
        <v>268042</v>
      </c>
      <c r="AM23" s="14">
        <f t="shared" si="0"/>
        <v>511608</v>
      </c>
      <c r="AN23" s="13">
        <f t="shared" si="0"/>
        <v>42273</v>
      </c>
      <c r="AO23" s="13">
        <f t="shared" si="0"/>
        <v>151700</v>
      </c>
      <c r="AP23" s="14">
        <f t="shared" si="0"/>
        <v>35835</v>
      </c>
      <c r="AQ23" s="14">
        <f t="shared" si="0"/>
        <v>16541</v>
      </c>
      <c r="AR23" s="13">
        <f t="shared" si="0"/>
        <v>-14000</v>
      </c>
      <c r="AS23" s="13">
        <f t="shared" si="0"/>
        <v>86000</v>
      </c>
      <c r="AT23" s="14">
        <f t="shared" si="0"/>
        <v>168523</v>
      </c>
      <c r="AU23" s="14">
        <f t="shared" si="0"/>
        <v>468189</v>
      </c>
      <c r="AV23" s="13">
        <f t="shared" si="0"/>
        <v>51801</v>
      </c>
      <c r="AW23" s="13">
        <f t="shared" si="0"/>
        <v>78776</v>
      </c>
      <c r="AX23" s="14">
        <f t="shared" si="0"/>
        <v>-84646</v>
      </c>
      <c r="AY23" s="14">
        <f t="shared" si="0"/>
        <v>-59483</v>
      </c>
      <c r="AZ23" s="13">
        <f t="shared" si="0"/>
        <v>53472</v>
      </c>
      <c r="BA23" s="13">
        <f t="shared" si="0"/>
        <v>279660</v>
      </c>
      <c r="BB23" s="14">
        <f t="shared" si="0"/>
        <v>22765</v>
      </c>
      <c r="BC23" s="14">
        <f t="shared" si="0"/>
        <v>42808</v>
      </c>
      <c r="BD23" s="13">
        <f t="shared" si="0"/>
        <v>11995</v>
      </c>
      <c r="BE23" s="13">
        <f t="shared" si="0"/>
        <v>15480</v>
      </c>
      <c r="BF23" s="14">
        <f t="shared" si="0"/>
        <v>5316</v>
      </c>
      <c r="BG23" s="14">
        <f t="shared" si="0"/>
        <v>16484</v>
      </c>
      <c r="BH23" s="13">
        <f t="shared" si="0"/>
        <v>88574</v>
      </c>
      <c r="BI23" s="13">
        <f t="shared" si="0"/>
        <v>92435</v>
      </c>
      <c r="BJ23" s="14">
        <f t="shared" si="0"/>
        <v>16347</v>
      </c>
      <c r="BK23" s="14">
        <f t="shared" si="0"/>
        <v>8916</v>
      </c>
      <c r="BL23" s="13">
        <f t="shared" si="0"/>
        <v>-60774</v>
      </c>
      <c r="BM23" s="13">
        <f t="shared" si="0"/>
        <v>4593</v>
      </c>
      <c r="BN23" s="14">
        <f t="shared" si="0"/>
        <v>-4459</v>
      </c>
      <c r="BO23" s="14">
        <f t="shared" ref="BO23:DZ23" si="1">BO15-BO21</f>
        <v>-6369</v>
      </c>
      <c r="BP23" s="13">
        <f t="shared" si="1"/>
        <v>-41761</v>
      </c>
      <c r="BQ23" s="13">
        <f t="shared" si="1"/>
        <v>30404</v>
      </c>
      <c r="BR23" s="14">
        <f t="shared" si="1"/>
        <v>283299</v>
      </c>
      <c r="BS23" s="14">
        <f t="shared" si="1"/>
        <v>611116</v>
      </c>
      <c r="BT23" s="13">
        <f t="shared" si="1"/>
        <v>864101</v>
      </c>
      <c r="BU23" s="13">
        <f t="shared" si="1"/>
        <v>2149308</v>
      </c>
      <c r="BV23" s="14">
        <f t="shared" si="1"/>
        <v>229648</v>
      </c>
      <c r="BW23" s="14">
        <f t="shared" si="1"/>
        <v>385440</v>
      </c>
      <c r="BX23" s="13">
        <f t="shared" si="1"/>
        <v>132741</v>
      </c>
      <c r="BY23" s="13">
        <f t="shared" si="1"/>
        <v>453465</v>
      </c>
      <c r="BZ23" s="14">
        <f t="shared" si="1"/>
        <v>205320</v>
      </c>
      <c r="CA23" s="14">
        <f t="shared" si="1"/>
        <v>278571</v>
      </c>
      <c r="CB23" s="13">
        <f t="shared" si="1"/>
        <v>144626</v>
      </c>
      <c r="CC23" s="13">
        <f t="shared" si="1"/>
        <v>152738</v>
      </c>
      <c r="CD23" s="14">
        <f t="shared" si="1"/>
        <v>70444</v>
      </c>
      <c r="CE23" s="14">
        <f t="shared" si="1"/>
        <v>78692</v>
      </c>
      <c r="CF23" s="13">
        <f t="shared" si="1"/>
        <v>111018</v>
      </c>
      <c r="CG23" s="13">
        <f t="shared" si="1"/>
        <v>99581</v>
      </c>
      <c r="CH23" s="14">
        <f t="shared" si="1"/>
        <v>-11657</v>
      </c>
      <c r="CI23" s="14">
        <f t="shared" si="1"/>
        <v>-3434</v>
      </c>
      <c r="CJ23" s="13">
        <f t="shared" si="1"/>
        <v>9896</v>
      </c>
      <c r="CK23" s="13">
        <f t="shared" si="1"/>
        <v>9896</v>
      </c>
      <c r="CL23" s="14">
        <f t="shared" si="1"/>
        <v>41752</v>
      </c>
      <c r="CM23" s="14">
        <f t="shared" si="1"/>
        <v>74914</v>
      </c>
      <c r="CN23" s="13">
        <f t="shared" si="1"/>
        <v>99831</v>
      </c>
      <c r="CO23" s="13">
        <f t="shared" si="1"/>
        <v>154271</v>
      </c>
      <c r="CP23" s="14">
        <f t="shared" si="1"/>
        <v>80409</v>
      </c>
      <c r="CQ23" s="14">
        <f t="shared" si="1"/>
        <v>625755</v>
      </c>
      <c r="CR23" s="13">
        <f t="shared" si="1"/>
        <v>122300</v>
      </c>
      <c r="CS23" s="13">
        <f t="shared" si="1"/>
        <v>793677</v>
      </c>
      <c r="CT23" s="14">
        <f t="shared" si="1"/>
        <v>-86608</v>
      </c>
      <c r="CU23" s="14">
        <f t="shared" si="1"/>
        <v>75485</v>
      </c>
      <c r="CV23" s="13">
        <f t="shared" si="1"/>
        <v>-22737</v>
      </c>
      <c r="CW23" s="13">
        <f t="shared" si="1"/>
        <v>-7989</v>
      </c>
      <c r="CX23" s="14">
        <f t="shared" si="1"/>
        <v>12390.400000000373</v>
      </c>
      <c r="CY23" s="14">
        <f t="shared" si="1"/>
        <v>204099.9000000013</v>
      </c>
      <c r="CZ23" s="13">
        <f t="shared" si="1"/>
        <v>-1136202</v>
      </c>
      <c r="DA23" s="13">
        <f t="shared" si="1"/>
        <v>-394008</v>
      </c>
      <c r="DB23" s="14">
        <f t="shared" si="1"/>
        <v>266057</v>
      </c>
      <c r="DC23" s="14">
        <f t="shared" si="1"/>
        <v>353290</v>
      </c>
      <c r="DD23" s="13">
        <f t="shared" si="1"/>
        <v>218337</v>
      </c>
      <c r="DE23" s="13">
        <f t="shared" si="1"/>
        <v>244568</v>
      </c>
      <c r="DF23" s="14">
        <f t="shared" si="1"/>
        <v>1261</v>
      </c>
      <c r="DG23" s="14">
        <f t="shared" si="1"/>
        <v>299</v>
      </c>
      <c r="DH23" s="13">
        <f t="shared" si="1"/>
        <v>4568</v>
      </c>
      <c r="DI23" s="13">
        <f t="shared" si="1"/>
        <v>10775</v>
      </c>
      <c r="DJ23" s="14">
        <f t="shared" si="1"/>
        <v>226022</v>
      </c>
      <c r="DK23" s="14">
        <f t="shared" si="1"/>
        <v>283904</v>
      </c>
      <c r="DL23" s="13">
        <f t="shared" si="1"/>
        <v>346136</v>
      </c>
      <c r="DM23" s="13">
        <f t="shared" si="1"/>
        <v>507655</v>
      </c>
      <c r="DN23" s="14">
        <f t="shared" si="1"/>
        <v>70087</v>
      </c>
      <c r="DO23" s="14">
        <f t="shared" si="1"/>
        <v>125251</v>
      </c>
      <c r="DP23" s="13">
        <f t="shared" si="1"/>
        <v>214597</v>
      </c>
      <c r="DQ23" s="13">
        <f t="shared" si="1"/>
        <v>216136</v>
      </c>
      <c r="DR23" s="14">
        <f t="shared" si="1"/>
        <v>271338</v>
      </c>
      <c r="DS23" s="14">
        <f t="shared" si="1"/>
        <v>546229</v>
      </c>
      <c r="DT23" s="13">
        <f t="shared" si="1"/>
        <v>101434</v>
      </c>
      <c r="DU23" s="13">
        <f t="shared" si="1"/>
        <v>168397</v>
      </c>
      <c r="DV23" s="14">
        <f t="shared" si="1"/>
        <v>120228</v>
      </c>
      <c r="DW23" s="14">
        <f t="shared" si="1"/>
        <v>151239</v>
      </c>
      <c r="DX23" s="13">
        <f t="shared" si="1"/>
        <v>105758</v>
      </c>
      <c r="DY23" s="13">
        <f t="shared" si="1"/>
        <v>199867</v>
      </c>
      <c r="DZ23" s="14">
        <f t="shared" si="1"/>
        <v>15842</v>
      </c>
      <c r="EA23" s="14">
        <f t="shared" ref="EA23" si="2">EA15-EA21</f>
        <v>26814</v>
      </c>
    </row>
    <row r="24" spans="1:131">
      <c r="A24" s="2"/>
      <c r="B24" s="9"/>
      <c r="C24" s="9"/>
      <c r="D24" s="8"/>
      <c r="E24" s="8"/>
      <c r="F24" s="9"/>
      <c r="G24" s="9"/>
      <c r="H24" s="8"/>
      <c r="I24" s="8"/>
      <c r="J24" s="9"/>
      <c r="K24" s="9"/>
      <c r="L24" s="8"/>
      <c r="M24" s="8"/>
      <c r="N24" s="9"/>
      <c r="O24" s="9"/>
      <c r="P24" s="8"/>
      <c r="Q24" s="8"/>
      <c r="R24" s="9"/>
      <c r="S24" s="9"/>
      <c r="T24" s="8"/>
      <c r="U24" s="8"/>
      <c r="V24" s="9"/>
      <c r="W24" s="9"/>
      <c r="X24" s="8"/>
      <c r="Y24" s="8"/>
      <c r="Z24" s="9"/>
      <c r="AA24" s="9"/>
      <c r="AB24" s="8"/>
      <c r="AC24" s="8"/>
      <c r="AD24" s="9"/>
      <c r="AE24" s="9"/>
      <c r="AF24" s="8"/>
      <c r="AG24" s="8"/>
      <c r="AH24" s="9"/>
      <c r="AI24" s="9"/>
      <c r="AJ24" s="8"/>
      <c r="AK24" s="8"/>
      <c r="AL24" s="9"/>
      <c r="AM24" s="9"/>
      <c r="AN24" s="8"/>
      <c r="AO24" s="8"/>
      <c r="AP24" s="9"/>
      <c r="AQ24" s="9"/>
      <c r="AR24" s="8"/>
      <c r="AS24" s="8"/>
      <c r="AT24" s="9"/>
      <c r="AU24" s="9"/>
      <c r="AV24" s="8"/>
      <c r="AW24" s="8"/>
      <c r="AX24" s="9"/>
      <c r="AY24" s="9"/>
      <c r="AZ24" s="8"/>
      <c r="BA24" s="8"/>
      <c r="BB24" s="9"/>
      <c r="BC24" s="9"/>
      <c r="BD24" s="8"/>
      <c r="BE24" s="8"/>
      <c r="BF24" s="9"/>
      <c r="BG24" s="9"/>
      <c r="BH24" s="8"/>
      <c r="BI24" s="8"/>
      <c r="BJ24" s="9"/>
      <c r="BK24" s="9"/>
      <c r="BL24" s="8"/>
      <c r="BM24" s="8"/>
      <c r="BN24" s="9"/>
      <c r="BO24" s="9"/>
      <c r="BP24" s="8"/>
      <c r="BQ24" s="8"/>
      <c r="BR24" s="9"/>
      <c r="BS24" s="9"/>
      <c r="BT24" s="8"/>
      <c r="BU24" s="8"/>
      <c r="BV24" s="9"/>
      <c r="BW24" s="9"/>
      <c r="BX24" s="8"/>
      <c r="BY24" s="8"/>
      <c r="BZ24" s="9"/>
      <c r="CA24" s="9"/>
      <c r="CB24" s="8"/>
      <c r="CC24" s="8"/>
      <c r="CD24" s="9"/>
      <c r="CE24" s="9"/>
      <c r="CF24" s="8"/>
      <c r="CG24" s="8"/>
      <c r="CH24" s="9"/>
      <c r="CI24" s="9"/>
      <c r="CJ24" s="8"/>
      <c r="CK24" s="8"/>
      <c r="CL24" s="9"/>
      <c r="CM24" s="9"/>
      <c r="CN24" s="8"/>
      <c r="CO24" s="8"/>
      <c r="CP24" s="9"/>
      <c r="CQ24" s="9"/>
      <c r="CR24" s="8"/>
      <c r="CS24" s="8"/>
      <c r="CT24" s="9"/>
      <c r="CU24" s="9"/>
      <c r="CV24" s="8"/>
      <c r="CW24" s="8"/>
      <c r="CX24" s="9"/>
      <c r="CY24" s="9"/>
      <c r="CZ24" s="8"/>
      <c r="DA24" s="8"/>
      <c r="DB24" s="9"/>
      <c r="DC24" s="9"/>
      <c r="DD24" s="8"/>
      <c r="DE24" s="8"/>
      <c r="DF24" s="9"/>
      <c r="DG24" s="9"/>
      <c r="DH24" s="8"/>
      <c r="DI24" s="8"/>
      <c r="DJ24" s="9"/>
      <c r="DK24" s="9"/>
      <c r="DL24" s="8"/>
      <c r="DM24" s="8"/>
      <c r="DN24" s="9"/>
      <c r="DO24" s="9"/>
      <c r="DP24" s="8"/>
      <c r="DQ24" s="8"/>
      <c r="DR24" s="9"/>
      <c r="DS24" s="9"/>
      <c r="DT24" s="8"/>
      <c r="DU24" s="8"/>
      <c r="DV24" s="9"/>
      <c r="DW24" s="9"/>
      <c r="DX24" s="8"/>
      <c r="DY24" s="8"/>
      <c r="DZ24" s="9"/>
      <c r="EA24" s="9"/>
    </row>
    <row r="25" spans="1:131">
      <c r="A25" s="2" t="s">
        <v>26</v>
      </c>
      <c r="B25" s="9">
        <v>-22942511.400000002</v>
      </c>
      <c r="C25" s="9">
        <v>-53373916.400000006</v>
      </c>
      <c r="D25" s="8">
        <v>-5752375.6000000015</v>
      </c>
      <c r="E25" s="8">
        <v>-27663239.099999998</v>
      </c>
      <c r="F25" s="9">
        <v>-2401088</v>
      </c>
      <c r="G25" s="9">
        <v>-3359574</v>
      </c>
      <c r="H25" s="8">
        <v>-149599</v>
      </c>
      <c r="I25" s="8">
        <v>-314032</v>
      </c>
      <c r="J25" s="9">
        <v>-1602176</v>
      </c>
      <c r="K25" s="9">
        <v>-1728712</v>
      </c>
      <c r="L25" s="8">
        <v>-2352737</v>
      </c>
      <c r="M25" s="8">
        <v>-3017861</v>
      </c>
      <c r="N25" s="9">
        <v>-1514199</v>
      </c>
      <c r="O25" s="9">
        <v>-1697838</v>
      </c>
      <c r="P25" s="8">
        <v>-10198.299999999999</v>
      </c>
      <c r="Q25" s="8">
        <v>-55678.9</v>
      </c>
      <c r="R25" s="9">
        <v>-791814</v>
      </c>
      <c r="S25" s="9">
        <v>-2864143</v>
      </c>
      <c r="T25" s="8">
        <v>-18678</v>
      </c>
      <c r="U25" s="8">
        <v>-166836</v>
      </c>
      <c r="V25" s="9">
        <v>-116761</v>
      </c>
      <c r="W25" s="9">
        <v>-122975</v>
      </c>
      <c r="X25" s="8">
        <v>-249200</v>
      </c>
      <c r="Y25" s="8">
        <v>-396485</v>
      </c>
      <c r="Z25" s="9">
        <v>290123.90000000002</v>
      </c>
      <c r="AA25" s="9">
        <v>276811.09999999998</v>
      </c>
      <c r="AB25" s="8">
        <v>-484</v>
      </c>
      <c r="AC25" s="8">
        <v>-5165</v>
      </c>
      <c r="AD25" s="9">
        <v>127879.5</v>
      </c>
      <c r="AE25" s="9">
        <v>124802.69999999998</v>
      </c>
      <c r="AF25" s="8">
        <v>-108063</v>
      </c>
      <c r="AG25" s="8">
        <v>-224575</v>
      </c>
      <c r="AH25" s="9">
        <v>-145591</v>
      </c>
      <c r="AI25" s="9">
        <v>-176167</v>
      </c>
      <c r="AJ25" s="8">
        <v>10740</v>
      </c>
      <c r="AK25" s="8">
        <v>2288</v>
      </c>
      <c r="AL25" s="9">
        <v>-61659</v>
      </c>
      <c r="AM25" s="9">
        <v>-134208</v>
      </c>
      <c r="AN25" s="8">
        <v>-200571</v>
      </c>
      <c r="AO25" s="8">
        <v>-246025</v>
      </c>
      <c r="AP25" s="9">
        <v>-651</v>
      </c>
      <c r="AQ25" s="9">
        <v>-31903</v>
      </c>
      <c r="AR25" s="8">
        <v>-105000</v>
      </c>
      <c r="AS25" s="8">
        <v>-175000</v>
      </c>
      <c r="AT25" s="9">
        <v>-374343</v>
      </c>
      <c r="AU25" s="9">
        <v>-573671</v>
      </c>
      <c r="AV25" s="8">
        <v>-3215</v>
      </c>
      <c r="AW25" s="8">
        <v>-9789</v>
      </c>
      <c r="AX25" s="9">
        <v>-24975</v>
      </c>
      <c r="AY25" s="9">
        <v>-39535</v>
      </c>
      <c r="AZ25" s="8">
        <v>-146352</v>
      </c>
      <c r="BA25" s="8">
        <v>-191878</v>
      </c>
      <c r="BB25" s="9">
        <v>2003</v>
      </c>
      <c r="BC25" s="9">
        <v>2293</v>
      </c>
      <c r="BD25" s="8">
        <v>1495</v>
      </c>
      <c r="BE25" s="8">
        <v>72</v>
      </c>
      <c r="BF25" s="9">
        <v>10295</v>
      </c>
      <c r="BG25" s="9">
        <v>-387</v>
      </c>
      <c r="BH25" s="8">
        <v>-67160</v>
      </c>
      <c r="BI25" s="8">
        <v>-86613</v>
      </c>
      <c r="BJ25" s="9">
        <v>-22632</v>
      </c>
      <c r="BK25" s="9">
        <v>-102951</v>
      </c>
      <c r="BL25" s="8">
        <v>8067</v>
      </c>
      <c r="BM25" s="8">
        <v>-3964</v>
      </c>
      <c r="BN25" s="9">
        <v>183</v>
      </c>
      <c r="BO25" s="9">
        <v>-476</v>
      </c>
      <c r="BP25" s="8">
        <v>-171623</v>
      </c>
      <c r="BQ25" s="8">
        <v>-250868</v>
      </c>
      <c r="BR25" s="9">
        <v>-493891</v>
      </c>
      <c r="BS25" s="9">
        <v>-665167</v>
      </c>
      <c r="BT25" s="8">
        <v>-1690169</v>
      </c>
      <c r="BU25" s="8">
        <v>-2881389</v>
      </c>
      <c r="BV25" s="9">
        <v>-92717</v>
      </c>
      <c r="BW25" s="9">
        <v>-423935</v>
      </c>
      <c r="BX25" s="8">
        <v>32692</v>
      </c>
      <c r="BY25" s="8">
        <v>-17453</v>
      </c>
      <c r="BZ25" s="9">
        <v>-31049</v>
      </c>
      <c r="CA25" s="9">
        <v>-88741</v>
      </c>
      <c r="CB25" s="8">
        <v>13044</v>
      </c>
      <c r="CC25" s="8">
        <v>-6217</v>
      </c>
      <c r="CD25" s="9">
        <v>-22821</v>
      </c>
      <c r="CE25" s="9">
        <v>-23828</v>
      </c>
      <c r="CF25" s="8">
        <v>7249</v>
      </c>
      <c r="CG25" s="8">
        <v>-2993</v>
      </c>
      <c r="CH25" s="9">
        <v>-928</v>
      </c>
      <c r="CI25" s="9">
        <v>-13591</v>
      </c>
      <c r="CJ25" s="8">
        <v>1458.6</v>
      </c>
      <c r="CK25" s="8">
        <v>1458.6</v>
      </c>
      <c r="CL25" s="9">
        <v>-60177</v>
      </c>
      <c r="CM25" s="9">
        <v>-107288</v>
      </c>
      <c r="CN25" s="8">
        <v>-75775</v>
      </c>
      <c r="CO25" s="8">
        <v>-91875</v>
      </c>
      <c r="CP25" s="9">
        <v>-453755</v>
      </c>
      <c r="CQ25" s="9">
        <v>-602795</v>
      </c>
      <c r="CR25" s="8">
        <v>-670653</v>
      </c>
      <c r="CS25" s="8">
        <v>-849213</v>
      </c>
      <c r="CT25" s="9">
        <v>-20334</v>
      </c>
      <c r="CU25" s="9">
        <v>-69905</v>
      </c>
      <c r="CV25" s="8">
        <v>7154</v>
      </c>
      <c r="CW25" s="8">
        <v>4113</v>
      </c>
      <c r="CX25" s="9">
        <v>-140317.5</v>
      </c>
      <c r="CY25" s="9">
        <v>-177016.80000000002</v>
      </c>
      <c r="CZ25" s="8">
        <v>-2249538</v>
      </c>
      <c r="DA25" s="8">
        <v>-2470291</v>
      </c>
      <c r="DB25" s="9">
        <v>-48064</v>
      </c>
      <c r="DC25" s="9">
        <v>-121547</v>
      </c>
      <c r="DD25" s="8">
        <v>17062</v>
      </c>
      <c r="DE25" s="8">
        <v>-56310</v>
      </c>
      <c r="DF25" s="9">
        <v>-22549</v>
      </c>
      <c r="DG25" s="9">
        <v>-31923</v>
      </c>
      <c r="DH25" s="8">
        <v>-426</v>
      </c>
      <c r="DI25" s="8">
        <v>-5710</v>
      </c>
      <c r="DJ25" s="9">
        <v>-82299</v>
      </c>
      <c r="DK25" s="9">
        <v>-116379</v>
      </c>
      <c r="DL25" s="8">
        <v>-127947</v>
      </c>
      <c r="DM25" s="8">
        <v>-224843</v>
      </c>
      <c r="DN25" s="9">
        <v>-39160</v>
      </c>
      <c r="DO25" s="9">
        <v>-111999</v>
      </c>
      <c r="DP25" s="8">
        <v>-462661</v>
      </c>
      <c r="DQ25" s="8">
        <v>-494240</v>
      </c>
      <c r="DR25" s="9">
        <v>-125162</v>
      </c>
      <c r="DS25" s="9">
        <v>-186855</v>
      </c>
      <c r="DT25" s="8">
        <v>-49362</v>
      </c>
      <c r="DU25" s="8">
        <v>-91501</v>
      </c>
      <c r="DV25" s="9">
        <v>-11070</v>
      </c>
      <c r="DW25" s="9">
        <v>-35119</v>
      </c>
      <c r="DX25" s="8">
        <v>-102143</v>
      </c>
      <c r="DY25" s="8">
        <v>-162154</v>
      </c>
      <c r="DZ25" s="9">
        <v>-7845</v>
      </c>
      <c r="EA25" s="9">
        <v>-14928</v>
      </c>
    </row>
    <row r="26" spans="1:131">
      <c r="A26" s="2"/>
      <c r="B26" s="9"/>
      <c r="C26" s="9"/>
      <c r="D26" s="8"/>
      <c r="E26" s="8"/>
      <c r="F26" s="9"/>
      <c r="G26" s="9"/>
      <c r="H26" s="8"/>
      <c r="I26" s="8"/>
      <c r="J26" s="9"/>
      <c r="K26" s="9"/>
      <c r="L26" s="8"/>
      <c r="M26" s="8"/>
      <c r="N26" s="9"/>
      <c r="O26" s="9"/>
      <c r="P26" s="8"/>
      <c r="Q26" s="8"/>
      <c r="R26" s="9"/>
      <c r="S26" s="9"/>
      <c r="T26" s="8"/>
      <c r="U26" s="8"/>
      <c r="V26" s="9"/>
      <c r="W26" s="9"/>
      <c r="X26" s="8"/>
      <c r="Y26" s="8"/>
      <c r="Z26" s="9"/>
      <c r="AA26" s="9"/>
      <c r="AB26" s="8"/>
      <c r="AC26" s="8"/>
      <c r="AD26" s="9"/>
      <c r="AE26" s="9"/>
      <c r="AF26" s="8"/>
      <c r="AG26" s="8"/>
      <c r="AH26" s="9"/>
      <c r="AI26" s="9"/>
      <c r="AJ26" s="8"/>
      <c r="AK26" s="8"/>
      <c r="AL26" s="9"/>
      <c r="AM26" s="9"/>
      <c r="AN26" s="8"/>
      <c r="AO26" s="8"/>
      <c r="AP26" s="9"/>
      <c r="AQ26" s="9"/>
      <c r="AR26" s="8"/>
      <c r="AS26" s="8"/>
      <c r="AT26" s="9"/>
      <c r="AU26" s="9"/>
      <c r="AV26" s="8"/>
      <c r="AW26" s="8"/>
      <c r="AX26" s="9"/>
      <c r="AY26" s="9"/>
      <c r="AZ26" s="8"/>
      <c r="BA26" s="8"/>
      <c r="BB26" s="9"/>
      <c r="BC26" s="9"/>
      <c r="BD26" s="8"/>
      <c r="BE26" s="8"/>
      <c r="BF26" s="9"/>
      <c r="BG26" s="9"/>
      <c r="BH26" s="8"/>
      <c r="BI26" s="8"/>
      <c r="BJ26" s="9"/>
      <c r="BK26" s="9"/>
      <c r="BL26" s="8"/>
      <c r="BM26" s="8"/>
      <c r="BN26" s="9"/>
      <c r="BO26" s="9"/>
      <c r="BP26" s="8"/>
      <c r="BQ26" s="8"/>
      <c r="BR26" s="9"/>
      <c r="BS26" s="9"/>
      <c r="BT26" s="8"/>
      <c r="BU26" s="8"/>
      <c r="BV26" s="9"/>
      <c r="BW26" s="9"/>
      <c r="BX26" s="8"/>
      <c r="BY26" s="8"/>
      <c r="BZ26" s="9"/>
      <c r="CA26" s="9"/>
      <c r="CB26" s="8"/>
      <c r="CC26" s="8"/>
      <c r="CD26" s="9"/>
      <c r="CE26" s="9"/>
      <c r="CF26" s="8"/>
      <c r="CG26" s="8"/>
      <c r="CH26" s="9"/>
      <c r="CI26" s="9"/>
      <c r="CJ26" s="8"/>
      <c r="CK26" s="8"/>
      <c r="CL26" s="9"/>
      <c r="CM26" s="9"/>
      <c r="CN26" s="8"/>
      <c r="CO26" s="8"/>
      <c r="CP26" s="9"/>
      <c r="CQ26" s="9"/>
      <c r="CR26" s="8"/>
      <c r="CS26" s="8"/>
      <c r="CT26" s="9"/>
      <c r="CU26" s="9"/>
      <c r="CV26" s="8"/>
      <c r="CW26" s="8"/>
      <c r="CX26" s="9"/>
      <c r="CY26" s="9"/>
      <c r="CZ26" s="8"/>
      <c r="DA26" s="8"/>
      <c r="DB26" s="9"/>
      <c r="DC26" s="9"/>
      <c r="DD26" s="8"/>
      <c r="DE26" s="8"/>
      <c r="DF26" s="9"/>
      <c r="DG26" s="9"/>
      <c r="DH26" s="8"/>
      <c r="DI26" s="8"/>
      <c r="DJ26" s="9"/>
      <c r="DK26" s="9"/>
      <c r="DL26" s="8"/>
      <c r="DM26" s="8"/>
      <c r="DN26" s="9"/>
      <c r="DO26" s="9"/>
      <c r="DP26" s="8"/>
      <c r="DQ26" s="8"/>
      <c r="DR26" s="9"/>
      <c r="DS26" s="9"/>
      <c r="DT26" s="8"/>
      <c r="DU26" s="8"/>
      <c r="DV26" s="9"/>
      <c r="DW26" s="9"/>
      <c r="DX26" s="8"/>
      <c r="DY26" s="8"/>
      <c r="DZ26" s="9"/>
      <c r="EA26" s="9"/>
    </row>
    <row r="27" spans="1:131" s="19" customFormat="1">
      <c r="A27" s="15" t="s">
        <v>27</v>
      </c>
      <c r="B27" s="14">
        <f>B23+B25</f>
        <v>-21405258.200000014</v>
      </c>
      <c r="C27" s="14">
        <f t="shared" ref="C27:BN27" si="3">C23+C25</f>
        <v>-12926215.799999982</v>
      </c>
      <c r="D27" s="13">
        <f t="shared" si="3"/>
        <v>-15604544.999999978</v>
      </c>
      <c r="E27" s="13">
        <f t="shared" si="3"/>
        <v>-12521963.099999968</v>
      </c>
      <c r="F27" s="14">
        <f t="shared" si="3"/>
        <v>-2047341</v>
      </c>
      <c r="G27" s="14">
        <f t="shared" si="3"/>
        <v>-2082927</v>
      </c>
      <c r="H27" s="13">
        <f t="shared" si="3"/>
        <v>-403052</v>
      </c>
      <c r="I27" s="13">
        <f t="shared" si="3"/>
        <v>-352271</v>
      </c>
      <c r="J27" s="14">
        <f t="shared" si="3"/>
        <v>735971</v>
      </c>
      <c r="K27" s="14">
        <f t="shared" si="3"/>
        <v>1272372</v>
      </c>
      <c r="L27" s="13">
        <f t="shared" si="3"/>
        <v>249830</v>
      </c>
      <c r="M27" s="13">
        <f t="shared" si="3"/>
        <v>890146</v>
      </c>
      <c r="N27" s="14">
        <f t="shared" si="3"/>
        <v>-991539</v>
      </c>
      <c r="O27" s="14">
        <f t="shared" si="3"/>
        <v>-878686</v>
      </c>
      <c r="P27" s="13">
        <f t="shared" si="3"/>
        <v>-8694.899999999976</v>
      </c>
      <c r="Q27" s="13">
        <f t="shared" si="3"/>
        <v>-19900.799999999967</v>
      </c>
      <c r="R27" s="14">
        <f t="shared" si="3"/>
        <v>476106</v>
      </c>
      <c r="S27" s="14">
        <f t="shared" si="3"/>
        <v>1614429</v>
      </c>
      <c r="T27" s="13">
        <f t="shared" si="3"/>
        <v>387877</v>
      </c>
      <c r="U27" s="13">
        <f t="shared" si="3"/>
        <v>429207</v>
      </c>
      <c r="V27" s="14">
        <f t="shared" si="3"/>
        <v>-140584</v>
      </c>
      <c r="W27" s="14">
        <f t="shared" si="3"/>
        <v>-108783</v>
      </c>
      <c r="X27" s="13">
        <f t="shared" si="3"/>
        <v>19946</v>
      </c>
      <c r="Y27" s="13">
        <f t="shared" si="3"/>
        <v>-34289</v>
      </c>
      <c r="Z27" s="14">
        <f t="shared" si="3"/>
        <v>-151416.79999999737</v>
      </c>
      <c r="AA27" s="14">
        <f t="shared" si="3"/>
        <v>-156953.29999999853</v>
      </c>
      <c r="AB27" s="13">
        <f t="shared" si="3"/>
        <v>-24611</v>
      </c>
      <c r="AC27" s="13">
        <f t="shared" si="3"/>
        <v>-21162</v>
      </c>
      <c r="AD27" s="14">
        <f t="shared" si="3"/>
        <v>284759.99999999977</v>
      </c>
      <c r="AE27" s="14">
        <f t="shared" si="3"/>
        <v>285084.69999999995</v>
      </c>
      <c r="AF27" s="13">
        <f t="shared" si="3"/>
        <v>304519</v>
      </c>
      <c r="AG27" s="13">
        <f t="shared" si="3"/>
        <v>365929</v>
      </c>
      <c r="AH27" s="14">
        <f t="shared" si="3"/>
        <v>-28467</v>
      </c>
      <c r="AI27" s="14">
        <f t="shared" si="3"/>
        <v>49566</v>
      </c>
      <c r="AJ27" s="13">
        <f t="shared" si="3"/>
        <v>22735</v>
      </c>
      <c r="AK27" s="13">
        <f t="shared" si="3"/>
        <v>14779</v>
      </c>
      <c r="AL27" s="14">
        <f t="shared" si="3"/>
        <v>206383</v>
      </c>
      <c r="AM27" s="14">
        <f t="shared" si="3"/>
        <v>377400</v>
      </c>
      <c r="AN27" s="13">
        <f t="shared" si="3"/>
        <v>-158298</v>
      </c>
      <c r="AO27" s="13">
        <f t="shared" si="3"/>
        <v>-94325</v>
      </c>
      <c r="AP27" s="14">
        <f t="shared" si="3"/>
        <v>35184</v>
      </c>
      <c r="AQ27" s="14">
        <f t="shared" si="3"/>
        <v>-15362</v>
      </c>
      <c r="AR27" s="13">
        <f t="shared" si="3"/>
        <v>-119000</v>
      </c>
      <c r="AS27" s="13">
        <f t="shared" si="3"/>
        <v>-89000</v>
      </c>
      <c r="AT27" s="14">
        <f t="shared" si="3"/>
        <v>-205820</v>
      </c>
      <c r="AU27" s="14">
        <f t="shared" si="3"/>
        <v>-105482</v>
      </c>
      <c r="AV27" s="13">
        <f t="shared" si="3"/>
        <v>48586</v>
      </c>
      <c r="AW27" s="13">
        <f t="shared" si="3"/>
        <v>68987</v>
      </c>
      <c r="AX27" s="14">
        <f t="shared" si="3"/>
        <v>-109621</v>
      </c>
      <c r="AY27" s="14">
        <f t="shared" si="3"/>
        <v>-99018</v>
      </c>
      <c r="AZ27" s="13">
        <f t="shared" si="3"/>
        <v>-92880</v>
      </c>
      <c r="BA27" s="13">
        <f t="shared" si="3"/>
        <v>87782</v>
      </c>
      <c r="BB27" s="14">
        <f t="shared" si="3"/>
        <v>24768</v>
      </c>
      <c r="BC27" s="14">
        <f t="shared" si="3"/>
        <v>45101</v>
      </c>
      <c r="BD27" s="13">
        <f t="shared" si="3"/>
        <v>13490</v>
      </c>
      <c r="BE27" s="13">
        <f t="shared" si="3"/>
        <v>15552</v>
      </c>
      <c r="BF27" s="14">
        <f t="shared" si="3"/>
        <v>15611</v>
      </c>
      <c r="BG27" s="14">
        <f t="shared" si="3"/>
        <v>16097</v>
      </c>
      <c r="BH27" s="13">
        <f t="shared" si="3"/>
        <v>21414</v>
      </c>
      <c r="BI27" s="13">
        <f t="shared" si="3"/>
        <v>5822</v>
      </c>
      <c r="BJ27" s="14">
        <f t="shared" si="3"/>
        <v>-6285</v>
      </c>
      <c r="BK27" s="14">
        <f t="shared" si="3"/>
        <v>-94035</v>
      </c>
      <c r="BL27" s="13">
        <f t="shared" si="3"/>
        <v>-52707</v>
      </c>
      <c r="BM27" s="13">
        <f t="shared" si="3"/>
        <v>629</v>
      </c>
      <c r="BN27" s="14">
        <f t="shared" si="3"/>
        <v>-4276</v>
      </c>
      <c r="BO27" s="14">
        <f t="shared" ref="BO27:DZ27" si="4">BO23+BO25</f>
        <v>-6845</v>
      </c>
      <c r="BP27" s="13">
        <f t="shared" si="4"/>
        <v>-213384</v>
      </c>
      <c r="BQ27" s="13">
        <f t="shared" si="4"/>
        <v>-220464</v>
      </c>
      <c r="BR27" s="14">
        <f t="shared" si="4"/>
        <v>-210592</v>
      </c>
      <c r="BS27" s="14">
        <f t="shared" si="4"/>
        <v>-54051</v>
      </c>
      <c r="BT27" s="13">
        <f t="shared" si="4"/>
        <v>-826068</v>
      </c>
      <c r="BU27" s="13">
        <f t="shared" si="4"/>
        <v>-732081</v>
      </c>
      <c r="BV27" s="14">
        <f t="shared" si="4"/>
        <v>136931</v>
      </c>
      <c r="BW27" s="14">
        <f t="shared" si="4"/>
        <v>-38495</v>
      </c>
      <c r="BX27" s="13">
        <f t="shared" si="4"/>
        <v>165433</v>
      </c>
      <c r="BY27" s="13">
        <f t="shared" si="4"/>
        <v>436012</v>
      </c>
      <c r="BZ27" s="14">
        <f t="shared" si="4"/>
        <v>174271</v>
      </c>
      <c r="CA27" s="14">
        <f t="shared" si="4"/>
        <v>189830</v>
      </c>
      <c r="CB27" s="13">
        <f t="shared" si="4"/>
        <v>157670</v>
      </c>
      <c r="CC27" s="13">
        <f t="shared" si="4"/>
        <v>146521</v>
      </c>
      <c r="CD27" s="14">
        <f t="shared" si="4"/>
        <v>47623</v>
      </c>
      <c r="CE27" s="14">
        <f t="shared" si="4"/>
        <v>54864</v>
      </c>
      <c r="CF27" s="13">
        <f t="shared" si="4"/>
        <v>118267</v>
      </c>
      <c r="CG27" s="13">
        <f t="shared" si="4"/>
        <v>96588</v>
      </c>
      <c r="CH27" s="14">
        <f t="shared" si="4"/>
        <v>-12585</v>
      </c>
      <c r="CI27" s="14">
        <f t="shared" si="4"/>
        <v>-17025</v>
      </c>
      <c r="CJ27" s="13">
        <f t="shared" si="4"/>
        <v>11354.6</v>
      </c>
      <c r="CK27" s="13">
        <f t="shared" si="4"/>
        <v>11354.6</v>
      </c>
      <c r="CL27" s="14">
        <f t="shared" si="4"/>
        <v>-18425</v>
      </c>
      <c r="CM27" s="14">
        <f t="shared" si="4"/>
        <v>-32374</v>
      </c>
      <c r="CN27" s="13">
        <f t="shared" si="4"/>
        <v>24056</v>
      </c>
      <c r="CO27" s="13">
        <f t="shared" si="4"/>
        <v>62396</v>
      </c>
      <c r="CP27" s="14">
        <f t="shared" si="4"/>
        <v>-373346</v>
      </c>
      <c r="CQ27" s="14">
        <f t="shared" si="4"/>
        <v>22960</v>
      </c>
      <c r="CR27" s="13">
        <f t="shared" si="4"/>
        <v>-548353</v>
      </c>
      <c r="CS27" s="13">
        <f t="shared" si="4"/>
        <v>-55536</v>
      </c>
      <c r="CT27" s="14">
        <f t="shared" si="4"/>
        <v>-106942</v>
      </c>
      <c r="CU27" s="14">
        <f t="shared" si="4"/>
        <v>5580</v>
      </c>
      <c r="CV27" s="13">
        <f t="shared" si="4"/>
        <v>-15583</v>
      </c>
      <c r="CW27" s="13">
        <f t="shared" si="4"/>
        <v>-3876</v>
      </c>
      <c r="CX27" s="14">
        <f t="shared" si="4"/>
        <v>-127927.09999999963</v>
      </c>
      <c r="CY27" s="14">
        <f t="shared" si="4"/>
        <v>27083.100000001286</v>
      </c>
      <c r="CZ27" s="13">
        <f t="shared" si="4"/>
        <v>-3385740</v>
      </c>
      <c r="DA27" s="13">
        <f t="shared" si="4"/>
        <v>-2864299</v>
      </c>
      <c r="DB27" s="14">
        <f t="shared" si="4"/>
        <v>217993</v>
      </c>
      <c r="DC27" s="14">
        <f t="shared" si="4"/>
        <v>231743</v>
      </c>
      <c r="DD27" s="13">
        <f t="shared" si="4"/>
        <v>235399</v>
      </c>
      <c r="DE27" s="13">
        <f t="shared" si="4"/>
        <v>188258</v>
      </c>
      <c r="DF27" s="14">
        <f t="shared" si="4"/>
        <v>-21288</v>
      </c>
      <c r="DG27" s="14">
        <f t="shared" si="4"/>
        <v>-31624</v>
      </c>
      <c r="DH27" s="13">
        <f t="shared" si="4"/>
        <v>4142</v>
      </c>
      <c r="DI27" s="13">
        <f t="shared" si="4"/>
        <v>5065</v>
      </c>
      <c r="DJ27" s="14">
        <f t="shared" si="4"/>
        <v>143723</v>
      </c>
      <c r="DK27" s="14">
        <f t="shared" si="4"/>
        <v>167525</v>
      </c>
      <c r="DL27" s="13">
        <f t="shared" si="4"/>
        <v>218189</v>
      </c>
      <c r="DM27" s="13">
        <f t="shared" si="4"/>
        <v>282812</v>
      </c>
      <c r="DN27" s="14">
        <f t="shared" si="4"/>
        <v>30927</v>
      </c>
      <c r="DO27" s="14">
        <f t="shared" si="4"/>
        <v>13252</v>
      </c>
      <c r="DP27" s="13">
        <f t="shared" si="4"/>
        <v>-248064</v>
      </c>
      <c r="DQ27" s="13">
        <f t="shared" si="4"/>
        <v>-278104</v>
      </c>
      <c r="DR27" s="14">
        <f t="shared" si="4"/>
        <v>146176</v>
      </c>
      <c r="DS27" s="14">
        <f t="shared" si="4"/>
        <v>359374</v>
      </c>
      <c r="DT27" s="13">
        <f t="shared" si="4"/>
        <v>52072</v>
      </c>
      <c r="DU27" s="13">
        <f t="shared" si="4"/>
        <v>76896</v>
      </c>
      <c r="DV27" s="14">
        <f t="shared" si="4"/>
        <v>109158</v>
      </c>
      <c r="DW27" s="14">
        <f t="shared" si="4"/>
        <v>116120</v>
      </c>
      <c r="DX27" s="13">
        <f t="shared" si="4"/>
        <v>3615</v>
      </c>
      <c r="DY27" s="13">
        <f t="shared" si="4"/>
        <v>37713</v>
      </c>
      <c r="DZ27" s="14">
        <f t="shared" si="4"/>
        <v>7997</v>
      </c>
      <c r="EA27" s="14">
        <f t="shared" ref="EA27" si="5">EA23+EA25</f>
        <v>11886</v>
      </c>
    </row>
    <row r="28" spans="1:131">
      <c r="A28" s="2"/>
      <c r="B28" s="9"/>
      <c r="C28" s="9"/>
      <c r="D28" s="8"/>
      <c r="E28" s="8"/>
      <c r="F28" s="9"/>
      <c r="G28" s="9"/>
      <c r="H28" s="8"/>
      <c r="I28" s="8"/>
      <c r="J28" s="9"/>
      <c r="K28" s="9"/>
      <c r="L28" s="8"/>
      <c r="M28" s="8"/>
      <c r="N28" s="9"/>
      <c r="O28" s="9"/>
      <c r="P28" s="8"/>
      <c r="Q28" s="8"/>
      <c r="R28" s="9"/>
      <c r="S28" s="9"/>
      <c r="T28" s="8"/>
      <c r="U28" s="8"/>
      <c r="V28" s="9"/>
      <c r="W28" s="9"/>
      <c r="X28" s="8"/>
      <c r="Y28" s="8"/>
      <c r="Z28" s="9"/>
      <c r="AA28" s="9"/>
      <c r="AB28" s="8"/>
      <c r="AC28" s="8"/>
      <c r="AD28" s="9"/>
      <c r="AE28" s="9"/>
      <c r="AF28" s="8"/>
      <c r="AG28" s="8"/>
      <c r="AH28" s="9"/>
      <c r="AI28" s="9"/>
      <c r="AJ28" s="8"/>
      <c r="AK28" s="8"/>
      <c r="AL28" s="9"/>
      <c r="AM28" s="9"/>
      <c r="AN28" s="8"/>
      <c r="AO28" s="8"/>
      <c r="AP28" s="9"/>
      <c r="AQ28" s="9"/>
      <c r="AR28" s="8"/>
      <c r="AS28" s="8"/>
      <c r="AT28" s="9"/>
      <c r="AU28" s="9"/>
      <c r="AV28" s="8"/>
      <c r="AW28" s="8"/>
      <c r="AX28" s="9"/>
      <c r="AY28" s="9"/>
      <c r="AZ28" s="8"/>
      <c r="BA28" s="8"/>
      <c r="BB28" s="9"/>
      <c r="BC28" s="9"/>
      <c r="BD28" s="8"/>
      <c r="BE28" s="8"/>
      <c r="BF28" s="9"/>
      <c r="BG28" s="9"/>
      <c r="BH28" s="8"/>
      <c r="BI28" s="8"/>
      <c r="BJ28" s="9"/>
      <c r="BK28" s="9"/>
      <c r="BL28" s="8"/>
      <c r="BM28" s="8"/>
      <c r="BN28" s="9"/>
      <c r="BO28" s="9"/>
      <c r="BP28" s="8"/>
      <c r="BQ28" s="8"/>
      <c r="BR28" s="9"/>
      <c r="BS28" s="9"/>
      <c r="BT28" s="8"/>
      <c r="BU28" s="8"/>
      <c r="BV28" s="9"/>
      <c r="BW28" s="9"/>
      <c r="BX28" s="8"/>
      <c r="BY28" s="8"/>
      <c r="BZ28" s="9"/>
      <c r="CA28" s="9"/>
      <c r="CB28" s="8"/>
      <c r="CC28" s="8"/>
      <c r="CD28" s="9"/>
      <c r="CE28" s="9"/>
      <c r="CF28" s="8"/>
      <c r="CG28" s="8"/>
      <c r="CH28" s="9"/>
      <c r="CI28" s="9"/>
      <c r="CJ28" s="8"/>
      <c r="CK28" s="8"/>
      <c r="CL28" s="9"/>
      <c r="CM28" s="9"/>
      <c r="CN28" s="8"/>
      <c r="CO28" s="8"/>
      <c r="CP28" s="9"/>
      <c r="CQ28" s="9"/>
      <c r="CR28" s="8"/>
      <c r="CS28" s="8"/>
      <c r="CT28" s="9"/>
      <c r="CU28" s="9"/>
      <c r="CV28" s="8"/>
      <c r="CW28" s="8"/>
      <c r="CX28" s="9"/>
      <c r="CY28" s="9"/>
      <c r="CZ28" s="8"/>
      <c r="DA28" s="8"/>
      <c r="DB28" s="9"/>
      <c r="DC28" s="9"/>
      <c r="DD28" s="8"/>
      <c r="DE28" s="8"/>
      <c r="DF28" s="9"/>
      <c r="DG28" s="9"/>
      <c r="DH28" s="8"/>
      <c r="DI28" s="8"/>
      <c r="DJ28" s="9"/>
      <c r="DK28" s="9"/>
      <c r="DL28" s="8"/>
      <c r="DM28" s="8"/>
      <c r="DN28" s="9"/>
      <c r="DO28" s="9"/>
      <c r="DP28" s="8"/>
      <c r="DQ28" s="8"/>
      <c r="DR28" s="9"/>
      <c r="DS28" s="9"/>
      <c r="DT28" s="8"/>
      <c r="DU28" s="8"/>
      <c r="DV28" s="9"/>
      <c r="DW28" s="9"/>
      <c r="DX28" s="8"/>
      <c r="DY28" s="8"/>
      <c r="DZ28" s="9"/>
      <c r="EA28" s="9"/>
    </row>
    <row r="29" spans="1:131">
      <c r="A29" s="2" t="s">
        <v>28</v>
      </c>
      <c r="B29" s="9">
        <v>86338.3</v>
      </c>
      <c r="C29" s="9">
        <v>18048945.399999999</v>
      </c>
      <c r="D29" s="8"/>
      <c r="E29" s="8">
        <v>18474955.099999998</v>
      </c>
      <c r="F29" s="9"/>
      <c r="G29" s="9"/>
      <c r="H29" s="8"/>
      <c r="I29" s="8">
        <v>7442</v>
      </c>
      <c r="J29" s="9"/>
      <c r="K29" s="9"/>
      <c r="L29" s="8"/>
      <c r="M29" s="8"/>
      <c r="N29" s="9"/>
      <c r="O29" s="9">
        <v>-19440</v>
      </c>
      <c r="P29" s="8"/>
      <c r="Q29" s="8"/>
      <c r="R29" s="9"/>
      <c r="S29" s="9">
        <v>-529604</v>
      </c>
      <c r="T29" s="8"/>
      <c r="U29" s="8"/>
      <c r="V29" s="9"/>
      <c r="W29" s="9"/>
      <c r="X29" s="8"/>
      <c r="Y29" s="8"/>
      <c r="Z29" s="9">
        <v>96592.1</v>
      </c>
      <c r="AA29" s="9">
        <v>55647.1</v>
      </c>
      <c r="AB29" s="8"/>
      <c r="AC29" s="8"/>
      <c r="AD29" s="9"/>
      <c r="AE29" s="9">
        <v>-227</v>
      </c>
      <c r="AF29" s="8"/>
      <c r="AG29" s="8">
        <v>2330</v>
      </c>
      <c r="AH29" s="9"/>
      <c r="AI29" s="9"/>
      <c r="AJ29" s="8"/>
      <c r="AK29" s="8"/>
      <c r="AL29" s="9"/>
      <c r="AM29" s="9"/>
      <c r="AN29" s="8"/>
      <c r="AO29" s="8">
        <v>14510</v>
      </c>
      <c r="AP29" s="9"/>
      <c r="AQ29" s="9">
        <v>2371</v>
      </c>
      <c r="AR29" s="8"/>
      <c r="AS29" s="8"/>
      <c r="AT29" s="9">
        <v>-4145</v>
      </c>
      <c r="AU29" s="9">
        <v>-4145</v>
      </c>
      <c r="AV29" s="8">
        <v>13319</v>
      </c>
      <c r="AW29" s="8">
        <v>13319</v>
      </c>
      <c r="AX29" s="9"/>
      <c r="AY29" s="9"/>
      <c r="AZ29" s="8"/>
      <c r="BA29" s="8"/>
      <c r="BB29" s="9"/>
      <c r="BC29" s="9"/>
      <c r="BD29" s="8"/>
      <c r="BE29" s="8"/>
      <c r="BF29" s="9"/>
      <c r="BG29" s="9">
        <v>-4444</v>
      </c>
      <c r="BH29" s="8"/>
      <c r="BI29" s="8">
        <v>2795</v>
      </c>
      <c r="BJ29" s="9"/>
      <c r="BK29" s="9">
        <v>8163</v>
      </c>
      <c r="BL29" s="8"/>
      <c r="BM29" s="8"/>
      <c r="BN29" s="9"/>
      <c r="BO29" s="9"/>
      <c r="BP29" s="8"/>
      <c r="BQ29" s="8"/>
      <c r="BR29" s="9"/>
      <c r="BS29" s="9">
        <v>-1228</v>
      </c>
      <c r="BT29" s="8"/>
      <c r="BU29" s="8">
        <v>61527</v>
      </c>
      <c r="BV29" s="9"/>
      <c r="BW29" s="9">
        <v>-610</v>
      </c>
      <c r="BX29" s="8"/>
      <c r="BY29" s="8"/>
      <c r="BZ29" s="9"/>
      <c r="CA29" s="9">
        <v>-16094</v>
      </c>
      <c r="CB29" s="8"/>
      <c r="CC29" s="8"/>
      <c r="CD29" s="9"/>
      <c r="CE29" s="9">
        <v>1666</v>
      </c>
      <c r="CF29" s="8"/>
      <c r="CG29" s="8"/>
      <c r="CH29" s="9"/>
      <c r="CI29" s="9"/>
      <c r="CJ29" s="8">
        <v>-19427.8</v>
      </c>
      <c r="CK29" s="8">
        <v>-19427.8</v>
      </c>
      <c r="CL29" s="9"/>
      <c r="CM29" s="9">
        <v>-13888</v>
      </c>
      <c r="CN29" s="8"/>
      <c r="CO29" s="8"/>
      <c r="CP29" s="9"/>
      <c r="CQ29" s="9">
        <v>5513</v>
      </c>
      <c r="CR29" s="8"/>
      <c r="CS29" s="8">
        <v>-20335</v>
      </c>
      <c r="CT29" s="9"/>
      <c r="CU29" s="9">
        <v>-4025</v>
      </c>
      <c r="CV29" s="8"/>
      <c r="CW29" s="8"/>
      <c r="CX29" s="9"/>
      <c r="CY29" s="9">
        <v>-833</v>
      </c>
      <c r="CZ29" s="8"/>
      <c r="DA29" s="8">
        <v>42620</v>
      </c>
      <c r="DB29" s="9"/>
      <c r="DC29" s="9"/>
      <c r="DD29" s="8"/>
      <c r="DE29" s="8">
        <v>125</v>
      </c>
      <c r="DF29" s="9"/>
      <c r="DG29" s="9"/>
      <c r="DH29" s="8"/>
      <c r="DI29" s="8"/>
      <c r="DJ29" s="9"/>
      <c r="DK29" s="9">
        <v>-1397</v>
      </c>
      <c r="DL29" s="8"/>
      <c r="DM29" s="8">
        <v>10147</v>
      </c>
      <c r="DN29" s="9"/>
      <c r="DO29" s="9">
        <v>-401</v>
      </c>
      <c r="DP29" s="8"/>
      <c r="DQ29" s="8"/>
      <c r="DR29" s="9"/>
      <c r="DS29" s="9"/>
      <c r="DT29" s="8"/>
      <c r="DU29" s="8"/>
      <c r="DV29" s="9"/>
      <c r="DW29" s="9">
        <v>-789</v>
      </c>
      <c r="DX29" s="8"/>
      <c r="DY29" s="8">
        <v>-17297</v>
      </c>
      <c r="DZ29" s="9"/>
      <c r="EA29" s="9"/>
    </row>
    <row r="30" spans="1:131">
      <c r="A30" s="2"/>
      <c r="B30" s="9"/>
      <c r="C30" s="9"/>
      <c r="D30" s="8"/>
      <c r="E30" s="8"/>
      <c r="F30" s="9"/>
      <c r="G30" s="9"/>
      <c r="H30" s="8"/>
      <c r="I30" s="8"/>
      <c r="J30" s="9"/>
      <c r="K30" s="9"/>
      <c r="L30" s="8"/>
      <c r="M30" s="8"/>
      <c r="N30" s="9"/>
      <c r="O30" s="9"/>
      <c r="P30" s="8"/>
      <c r="Q30" s="8"/>
      <c r="R30" s="9"/>
      <c r="S30" s="9"/>
      <c r="T30" s="8"/>
      <c r="U30" s="8"/>
      <c r="V30" s="9"/>
      <c r="W30" s="9"/>
      <c r="X30" s="8"/>
      <c r="Y30" s="8"/>
      <c r="Z30" s="9"/>
      <c r="AA30" s="9"/>
      <c r="AB30" s="8"/>
      <c r="AC30" s="8"/>
      <c r="AD30" s="9"/>
      <c r="AE30" s="9"/>
      <c r="AF30" s="8"/>
      <c r="AG30" s="8"/>
      <c r="AH30" s="9"/>
      <c r="AI30" s="9"/>
      <c r="AJ30" s="8"/>
      <c r="AK30" s="8"/>
      <c r="AL30" s="9"/>
      <c r="AM30" s="9"/>
      <c r="AN30" s="8"/>
      <c r="AO30" s="8"/>
      <c r="AP30" s="9"/>
      <c r="AQ30" s="9"/>
      <c r="AR30" s="8"/>
      <c r="AS30" s="8"/>
      <c r="AT30" s="9"/>
      <c r="AU30" s="9"/>
      <c r="AV30" s="8"/>
      <c r="AW30" s="8"/>
      <c r="AX30" s="9"/>
      <c r="AY30" s="9"/>
      <c r="AZ30" s="8"/>
      <c r="BA30" s="8"/>
      <c r="BB30" s="9"/>
      <c r="BC30" s="9"/>
      <c r="BD30" s="8"/>
      <c r="BE30" s="8"/>
      <c r="BF30" s="9"/>
      <c r="BG30" s="9"/>
      <c r="BH30" s="8"/>
      <c r="BI30" s="8"/>
      <c r="BJ30" s="9"/>
      <c r="BK30" s="9"/>
      <c r="BL30" s="8"/>
      <c r="BM30" s="8"/>
      <c r="BN30" s="9"/>
      <c r="BO30" s="9"/>
      <c r="BP30" s="8"/>
      <c r="BQ30" s="8"/>
      <c r="BR30" s="9"/>
      <c r="BS30" s="9"/>
      <c r="BT30" s="8"/>
      <c r="BU30" s="8"/>
      <c r="BV30" s="9"/>
      <c r="BW30" s="9"/>
      <c r="BX30" s="8"/>
      <c r="BY30" s="8"/>
      <c r="BZ30" s="9"/>
      <c r="CA30" s="9"/>
      <c r="CB30" s="8"/>
      <c r="CC30" s="8"/>
      <c r="CD30" s="9"/>
      <c r="CE30" s="9"/>
      <c r="CF30" s="8"/>
      <c r="CG30" s="8"/>
      <c r="CH30" s="9"/>
      <c r="CI30" s="9"/>
      <c r="CJ30" s="8"/>
      <c r="CK30" s="8"/>
      <c r="CL30" s="9"/>
      <c r="CM30" s="9"/>
      <c r="CN30" s="8"/>
      <c r="CO30" s="8"/>
      <c r="CP30" s="9"/>
      <c r="CQ30" s="9"/>
      <c r="CR30" s="8"/>
      <c r="CS30" s="8"/>
      <c r="CT30" s="9"/>
      <c r="CU30" s="9"/>
      <c r="CV30" s="8"/>
      <c r="CW30" s="8"/>
      <c r="CX30" s="9"/>
      <c r="CY30" s="9"/>
      <c r="CZ30" s="8"/>
      <c r="DA30" s="8"/>
      <c r="DB30" s="9"/>
      <c r="DC30" s="9"/>
      <c r="DD30" s="8"/>
      <c r="DE30" s="8"/>
      <c r="DF30" s="9"/>
      <c r="DG30" s="9"/>
      <c r="DH30" s="8"/>
      <c r="DI30" s="8"/>
      <c r="DJ30" s="9"/>
      <c r="DK30" s="9"/>
      <c r="DL30" s="8"/>
      <c r="DM30" s="8"/>
      <c r="DN30" s="9"/>
      <c r="DO30" s="9"/>
      <c r="DP30" s="8"/>
      <c r="DQ30" s="8"/>
      <c r="DR30" s="9"/>
      <c r="DS30" s="9"/>
      <c r="DT30" s="8"/>
      <c r="DU30" s="8"/>
      <c r="DV30" s="9"/>
      <c r="DW30" s="9"/>
      <c r="DX30" s="8"/>
      <c r="DY30" s="8"/>
      <c r="DZ30" s="9"/>
      <c r="EA30" s="9"/>
    </row>
    <row r="31" spans="1:131" s="19" customFormat="1" ht="15" thickBot="1">
      <c r="A31" s="16" t="s">
        <v>29</v>
      </c>
      <c r="B31" s="18">
        <v>-21318919.900000013</v>
      </c>
      <c r="C31" s="18">
        <v>5122729.6000000164</v>
      </c>
      <c r="D31" s="17">
        <v>-15604544.999999978</v>
      </c>
      <c r="E31" s="17">
        <v>5952992.0000000298</v>
      </c>
      <c r="F31" s="18">
        <v>-2047341</v>
      </c>
      <c r="G31" s="18">
        <v>-2082927</v>
      </c>
      <c r="H31" s="17">
        <v>-403052</v>
      </c>
      <c r="I31" s="17">
        <v>-344829</v>
      </c>
      <c r="J31" s="18">
        <v>735971</v>
      </c>
      <c r="K31" s="18">
        <v>1272372</v>
      </c>
      <c r="L31" s="17">
        <v>249830</v>
      </c>
      <c r="M31" s="17">
        <v>890146</v>
      </c>
      <c r="N31" s="18">
        <v>-991539</v>
      </c>
      <c r="O31" s="18">
        <v>-898126</v>
      </c>
      <c r="P31" s="17">
        <v>-8694.899999999976</v>
      </c>
      <c r="Q31" s="17">
        <v>-19900.799999999967</v>
      </c>
      <c r="R31" s="18">
        <v>476106</v>
      </c>
      <c r="S31" s="18">
        <v>1084825</v>
      </c>
      <c r="T31" s="17">
        <v>387877</v>
      </c>
      <c r="U31" s="17">
        <v>429207</v>
      </c>
      <c r="V31" s="18">
        <v>-140584</v>
      </c>
      <c r="W31" s="18">
        <v>-108783</v>
      </c>
      <c r="X31" s="17">
        <v>19946</v>
      </c>
      <c r="Y31" s="17">
        <v>-34289</v>
      </c>
      <c r="Z31" s="18">
        <v>-54824.699999997363</v>
      </c>
      <c r="AA31" s="18">
        <v>-101306.19999999853</v>
      </c>
      <c r="AB31" s="17">
        <v>-24611</v>
      </c>
      <c r="AC31" s="17">
        <v>-21162</v>
      </c>
      <c r="AD31" s="18">
        <v>284759.99999999977</v>
      </c>
      <c r="AE31" s="18">
        <v>284857.69999999995</v>
      </c>
      <c r="AF31" s="17">
        <v>304519</v>
      </c>
      <c r="AG31" s="17">
        <v>368259</v>
      </c>
      <c r="AH31" s="18">
        <v>-28467</v>
      </c>
      <c r="AI31" s="18">
        <v>49566</v>
      </c>
      <c r="AJ31" s="17">
        <v>22735</v>
      </c>
      <c r="AK31" s="17">
        <v>14779</v>
      </c>
      <c r="AL31" s="18">
        <v>206383</v>
      </c>
      <c r="AM31" s="18">
        <v>377400</v>
      </c>
      <c r="AN31" s="17">
        <v>-158298</v>
      </c>
      <c r="AO31" s="17">
        <v>-79815</v>
      </c>
      <c r="AP31" s="18">
        <v>35184</v>
      </c>
      <c r="AQ31" s="18">
        <v>-12991</v>
      </c>
      <c r="AR31" s="17">
        <v>-119000</v>
      </c>
      <c r="AS31" s="17">
        <v>-89000</v>
      </c>
      <c r="AT31" s="18">
        <v>-209965</v>
      </c>
      <c r="AU31" s="18">
        <v>-109627</v>
      </c>
      <c r="AV31" s="17">
        <v>61905</v>
      </c>
      <c r="AW31" s="17">
        <v>82306</v>
      </c>
      <c r="AX31" s="18">
        <v>-109621</v>
      </c>
      <c r="AY31" s="18">
        <v>-99018</v>
      </c>
      <c r="AZ31" s="17">
        <v>-92880</v>
      </c>
      <c r="BA31" s="17">
        <v>87782</v>
      </c>
      <c r="BB31" s="18">
        <v>24768</v>
      </c>
      <c r="BC31" s="18">
        <v>45101</v>
      </c>
      <c r="BD31" s="17">
        <v>13490</v>
      </c>
      <c r="BE31" s="17">
        <v>15552</v>
      </c>
      <c r="BF31" s="18">
        <v>15611</v>
      </c>
      <c r="BG31" s="18">
        <v>11653</v>
      </c>
      <c r="BH31" s="17">
        <v>21414</v>
      </c>
      <c r="BI31" s="17">
        <v>8617</v>
      </c>
      <c r="BJ31" s="18">
        <v>-6285</v>
      </c>
      <c r="BK31" s="18">
        <v>-85872</v>
      </c>
      <c r="BL31" s="17">
        <v>-52707</v>
      </c>
      <c r="BM31" s="17">
        <v>629</v>
      </c>
      <c r="BN31" s="18">
        <v>-4276</v>
      </c>
      <c r="BO31" s="18">
        <v>-6845</v>
      </c>
      <c r="BP31" s="17">
        <v>-213384</v>
      </c>
      <c r="BQ31" s="17">
        <v>-220464</v>
      </c>
      <c r="BR31" s="18">
        <v>-210592</v>
      </c>
      <c r="BS31" s="18">
        <v>-55279</v>
      </c>
      <c r="BT31" s="17">
        <v>-826068</v>
      </c>
      <c r="BU31" s="17">
        <v>-670554</v>
      </c>
      <c r="BV31" s="18">
        <v>136931</v>
      </c>
      <c r="BW31" s="18">
        <v>-39105</v>
      </c>
      <c r="BX31" s="17">
        <v>165433</v>
      </c>
      <c r="BY31" s="17">
        <v>436012</v>
      </c>
      <c r="BZ31" s="18">
        <v>174271</v>
      </c>
      <c r="CA31" s="18">
        <v>173736</v>
      </c>
      <c r="CB31" s="17">
        <v>157670</v>
      </c>
      <c r="CC31" s="17">
        <v>146521</v>
      </c>
      <c r="CD31" s="18">
        <v>47623</v>
      </c>
      <c r="CE31" s="18">
        <v>56530</v>
      </c>
      <c r="CF31" s="17">
        <v>118267</v>
      </c>
      <c r="CG31" s="17">
        <v>96588</v>
      </c>
      <c r="CH31" s="18">
        <v>-12585</v>
      </c>
      <c r="CI31" s="18">
        <v>-17025</v>
      </c>
      <c r="CJ31" s="17">
        <v>-8073.1999999999989</v>
      </c>
      <c r="CK31" s="17">
        <v>-8073.1999999999989</v>
      </c>
      <c r="CL31" s="18">
        <v>-18425</v>
      </c>
      <c r="CM31" s="18">
        <v>-46262</v>
      </c>
      <c r="CN31" s="17">
        <v>24056</v>
      </c>
      <c r="CO31" s="17">
        <v>62396</v>
      </c>
      <c r="CP31" s="18">
        <v>-373346</v>
      </c>
      <c r="CQ31" s="18">
        <v>28473</v>
      </c>
      <c r="CR31" s="17">
        <v>-548353</v>
      </c>
      <c r="CS31" s="17">
        <v>-75871</v>
      </c>
      <c r="CT31" s="18">
        <v>-106942</v>
      </c>
      <c r="CU31" s="18">
        <v>1555</v>
      </c>
      <c r="CV31" s="17">
        <v>-15583</v>
      </c>
      <c r="CW31" s="17">
        <v>-3876</v>
      </c>
      <c r="CX31" s="18">
        <v>-127927.09999999963</v>
      </c>
      <c r="CY31" s="18">
        <v>26250.100000001286</v>
      </c>
      <c r="CZ31" s="17">
        <v>-3385740</v>
      </c>
      <c r="DA31" s="17">
        <v>-2821679</v>
      </c>
      <c r="DB31" s="18">
        <v>217993</v>
      </c>
      <c r="DC31" s="18">
        <v>231743</v>
      </c>
      <c r="DD31" s="17">
        <v>235399</v>
      </c>
      <c r="DE31" s="17">
        <v>188383</v>
      </c>
      <c r="DF31" s="18">
        <v>-21288</v>
      </c>
      <c r="DG31" s="18">
        <v>-31624</v>
      </c>
      <c r="DH31" s="17">
        <v>4142</v>
      </c>
      <c r="DI31" s="17">
        <v>5065</v>
      </c>
      <c r="DJ31" s="18">
        <v>143723</v>
      </c>
      <c r="DK31" s="18">
        <v>166128</v>
      </c>
      <c r="DL31" s="17">
        <v>218189</v>
      </c>
      <c r="DM31" s="17">
        <v>292959</v>
      </c>
      <c r="DN31" s="18">
        <v>30927</v>
      </c>
      <c r="DO31" s="18">
        <v>12851</v>
      </c>
      <c r="DP31" s="17">
        <v>-248064</v>
      </c>
      <c r="DQ31" s="17">
        <v>-278104</v>
      </c>
      <c r="DR31" s="18">
        <v>146176</v>
      </c>
      <c r="DS31" s="18">
        <v>359374</v>
      </c>
      <c r="DT31" s="17">
        <v>52072</v>
      </c>
      <c r="DU31" s="17">
        <v>76896</v>
      </c>
      <c r="DV31" s="18">
        <v>109158</v>
      </c>
      <c r="DW31" s="18">
        <v>115331</v>
      </c>
      <c r="DX31" s="17">
        <v>3615</v>
      </c>
      <c r="DY31" s="17">
        <v>20416</v>
      </c>
      <c r="DZ31" s="18">
        <v>7997</v>
      </c>
      <c r="EA31" s="18">
        <v>11886</v>
      </c>
    </row>
    <row r="32" spans="1:131" ht="15" thickTop="1">
      <c r="B32" s="9"/>
      <c r="C32" s="9"/>
      <c r="D32" s="8"/>
      <c r="E32" s="8"/>
      <c r="F32" s="9"/>
      <c r="G32" s="9"/>
      <c r="H32" s="8"/>
      <c r="I32" s="8"/>
      <c r="J32" s="9"/>
      <c r="K32" s="9"/>
      <c r="L32" s="8"/>
      <c r="M32" s="8"/>
      <c r="N32" s="9"/>
      <c r="O32" s="9"/>
      <c r="P32" s="8"/>
      <c r="Q32" s="8"/>
      <c r="R32" s="9"/>
      <c r="S32" s="9"/>
      <c r="T32" s="8"/>
      <c r="U32" s="8"/>
      <c r="V32" s="9"/>
      <c r="W32" s="9"/>
      <c r="X32" s="8"/>
      <c r="Y32" s="8"/>
      <c r="Z32" s="9"/>
      <c r="AA32" s="9"/>
      <c r="AB32" s="8"/>
      <c r="AC32" s="8"/>
      <c r="AD32" s="9"/>
      <c r="AE32" s="9"/>
      <c r="AF32" s="8"/>
      <c r="AG32" s="8"/>
      <c r="AH32" s="9"/>
      <c r="AI32" s="9"/>
      <c r="AJ32" s="8"/>
      <c r="AK32" s="8"/>
      <c r="AL32" s="9"/>
      <c r="AM32" s="9"/>
      <c r="AN32" s="8"/>
      <c r="AO32" s="8"/>
      <c r="AP32" s="9"/>
      <c r="AQ32" s="9"/>
      <c r="AR32" s="8"/>
      <c r="AS32" s="8"/>
      <c r="AT32" s="9"/>
      <c r="AU32" s="9"/>
      <c r="AV32" s="8"/>
      <c r="AW32" s="8"/>
      <c r="AX32" s="9"/>
      <c r="AY32" s="9"/>
      <c r="AZ32" s="8"/>
      <c r="BA32" s="8"/>
      <c r="BB32" s="9"/>
      <c r="BC32" s="9"/>
      <c r="BD32" s="8"/>
      <c r="BE32" s="8"/>
      <c r="BF32" s="9"/>
      <c r="BG32" s="9"/>
      <c r="BH32" s="8"/>
      <c r="BI32" s="8"/>
      <c r="BJ32" s="9"/>
      <c r="BK32" s="9"/>
      <c r="BL32" s="8"/>
      <c r="BM32" s="8"/>
      <c r="BN32" s="9"/>
      <c r="BO32" s="9"/>
      <c r="BP32" s="8"/>
      <c r="BQ32" s="8"/>
      <c r="BR32" s="9"/>
      <c r="BS32" s="9"/>
      <c r="BT32" s="8"/>
      <c r="BU32" s="8"/>
      <c r="BV32" s="9"/>
      <c r="BW32" s="9"/>
      <c r="BX32" s="8"/>
      <c r="BY32" s="8"/>
      <c r="BZ32" s="9"/>
      <c r="CA32" s="9"/>
      <c r="CB32" s="8"/>
      <c r="CC32" s="8"/>
      <c r="CD32" s="9"/>
      <c r="CE32" s="9"/>
      <c r="CF32" s="8"/>
      <c r="CG32" s="8"/>
      <c r="CH32" s="9"/>
      <c r="CI32" s="9"/>
      <c r="CJ32" s="8"/>
      <c r="CK32" s="8"/>
      <c r="CL32" s="9"/>
      <c r="CM32" s="9"/>
      <c r="CN32" s="8"/>
      <c r="CO32" s="8"/>
      <c r="CP32" s="9"/>
      <c r="CQ32" s="9"/>
      <c r="CR32" s="8"/>
      <c r="CS32" s="8"/>
      <c r="CT32" s="9"/>
      <c r="CU32" s="9"/>
      <c r="CV32" s="8"/>
      <c r="CW32" s="8"/>
      <c r="CX32" s="9"/>
      <c r="CY32" s="9"/>
      <c r="CZ32" s="8"/>
      <c r="DA32" s="8"/>
      <c r="DB32" s="9"/>
      <c r="DC32" s="9"/>
      <c r="DD32" s="8"/>
      <c r="DE32" s="8"/>
      <c r="DF32" s="9"/>
      <c r="DG32" s="9"/>
      <c r="DH32" s="8"/>
      <c r="DI32" s="8"/>
      <c r="DJ32" s="9"/>
      <c r="DK32" s="9"/>
      <c r="DL32" s="8"/>
      <c r="DM32" s="8"/>
      <c r="DN32" s="9"/>
      <c r="DO32" s="9"/>
      <c r="DP32" s="8"/>
      <c r="DQ32" s="8"/>
      <c r="DR32" s="9"/>
      <c r="DS32" s="9"/>
      <c r="DT32" s="8"/>
      <c r="DU32" s="8"/>
      <c r="DV32" s="9"/>
      <c r="DW32" s="9"/>
      <c r="DX32" s="8"/>
      <c r="DY32" s="8"/>
      <c r="DZ32" s="9"/>
      <c r="EA32" s="9"/>
    </row>
    <row r="33" spans="1:131">
      <c r="A33" s="7" t="s">
        <v>30</v>
      </c>
      <c r="B33" s="9"/>
      <c r="C33" s="9"/>
      <c r="D33" s="8"/>
      <c r="E33" s="8"/>
      <c r="F33" s="9"/>
      <c r="G33" s="9"/>
      <c r="H33" s="8"/>
      <c r="I33" s="8"/>
      <c r="J33" s="9"/>
      <c r="K33" s="9"/>
      <c r="L33" s="8"/>
      <c r="M33" s="8"/>
      <c r="N33" s="9"/>
      <c r="O33" s="9"/>
      <c r="P33" s="8"/>
      <c r="Q33" s="8"/>
      <c r="R33" s="9"/>
      <c r="S33" s="9"/>
      <c r="T33" s="8"/>
      <c r="U33" s="8"/>
      <c r="V33" s="9"/>
      <c r="W33" s="9"/>
      <c r="X33" s="8"/>
      <c r="Y33" s="8"/>
      <c r="Z33" s="9"/>
      <c r="AA33" s="9"/>
      <c r="AB33" s="8"/>
      <c r="AC33" s="8"/>
      <c r="AD33" s="9"/>
      <c r="AE33" s="9"/>
      <c r="AF33" s="8"/>
      <c r="AG33" s="8"/>
      <c r="AH33" s="9"/>
      <c r="AI33" s="9"/>
      <c r="AJ33" s="8"/>
      <c r="AK33" s="8"/>
      <c r="AL33" s="9"/>
      <c r="AM33" s="9"/>
      <c r="AN33" s="8"/>
      <c r="AO33" s="8"/>
      <c r="AP33" s="9"/>
      <c r="AQ33" s="9"/>
      <c r="AR33" s="8"/>
      <c r="AS33" s="8"/>
      <c r="AT33" s="9"/>
      <c r="AU33" s="9"/>
      <c r="AV33" s="8"/>
      <c r="AW33" s="8"/>
      <c r="AX33" s="9"/>
      <c r="AY33" s="9"/>
      <c r="AZ33" s="8"/>
      <c r="BA33" s="8"/>
      <c r="BB33" s="9"/>
      <c r="BC33" s="9"/>
      <c r="BD33" s="8"/>
      <c r="BE33" s="8"/>
      <c r="BF33" s="9"/>
      <c r="BG33" s="9"/>
      <c r="BH33" s="8"/>
      <c r="BI33" s="8"/>
      <c r="BJ33" s="9"/>
      <c r="BK33" s="9"/>
      <c r="BL33" s="8"/>
      <c r="BM33" s="8"/>
      <c r="BN33" s="9"/>
      <c r="BO33" s="9"/>
      <c r="BP33" s="8"/>
      <c r="BQ33" s="8"/>
      <c r="BR33" s="9"/>
      <c r="BS33" s="9"/>
      <c r="BT33" s="8"/>
      <c r="BU33" s="8"/>
      <c r="BV33" s="9"/>
      <c r="BW33" s="9"/>
      <c r="BX33" s="8"/>
      <c r="BY33" s="8"/>
      <c r="BZ33" s="9"/>
      <c r="CA33" s="9"/>
      <c r="CB33" s="8"/>
      <c r="CC33" s="8"/>
      <c r="CD33" s="9"/>
      <c r="CE33" s="9"/>
      <c r="CF33" s="8"/>
      <c r="CG33" s="8"/>
      <c r="CH33" s="9"/>
      <c r="CI33" s="9"/>
      <c r="CJ33" s="8"/>
      <c r="CK33" s="8"/>
      <c r="CL33" s="9"/>
      <c r="CM33" s="9"/>
      <c r="CN33" s="8"/>
      <c r="CO33" s="8"/>
      <c r="CP33" s="9"/>
      <c r="CQ33" s="9"/>
      <c r="CR33" s="8"/>
      <c r="CS33" s="8"/>
      <c r="CT33" s="9"/>
      <c r="CU33" s="9"/>
      <c r="CV33" s="8"/>
      <c r="CW33" s="8"/>
      <c r="CX33" s="9"/>
      <c r="CY33" s="9"/>
      <c r="CZ33" s="8"/>
      <c r="DA33" s="8"/>
      <c r="DB33" s="9"/>
      <c r="DC33" s="9"/>
      <c r="DD33" s="8"/>
      <c r="DE33" s="8"/>
      <c r="DF33" s="9"/>
      <c r="DG33" s="9"/>
      <c r="DH33" s="8"/>
      <c r="DI33" s="8"/>
      <c r="DJ33" s="9"/>
      <c r="DK33" s="9"/>
      <c r="DL33" s="8"/>
      <c r="DM33" s="8"/>
      <c r="DN33" s="9"/>
      <c r="DO33" s="9"/>
      <c r="DP33" s="8"/>
      <c r="DQ33" s="8"/>
      <c r="DR33" s="9"/>
      <c r="DS33" s="9"/>
      <c r="DT33" s="8"/>
      <c r="DU33" s="8"/>
      <c r="DV33" s="9"/>
      <c r="DW33" s="9"/>
      <c r="DX33" s="8"/>
      <c r="DY33" s="8"/>
      <c r="DZ33" s="9"/>
      <c r="EA33" s="9"/>
    </row>
    <row r="34" spans="1:131">
      <c r="A34" s="2" t="s">
        <v>31</v>
      </c>
      <c r="B34" s="9">
        <v>591839376.70000005</v>
      </c>
      <c r="C34" s="9">
        <v>1347319860.7</v>
      </c>
      <c r="D34" s="8">
        <v>200279037.5</v>
      </c>
      <c r="E34" s="8">
        <v>777286752.69999981</v>
      </c>
      <c r="F34" s="9">
        <v>54831077</v>
      </c>
      <c r="G34" s="9">
        <v>81524112</v>
      </c>
      <c r="H34" s="8">
        <v>6775005</v>
      </c>
      <c r="I34" s="8">
        <v>8669016</v>
      </c>
      <c r="J34" s="9">
        <v>36530755</v>
      </c>
      <c r="K34" s="9">
        <v>43500880</v>
      </c>
      <c r="L34" s="8">
        <v>47499673</v>
      </c>
      <c r="M34" s="8">
        <v>68615095</v>
      </c>
      <c r="N34" s="9">
        <v>21526994</v>
      </c>
      <c r="O34" s="9">
        <v>24660235</v>
      </c>
      <c r="P34" s="8">
        <v>166893.5</v>
      </c>
      <c r="Q34" s="8">
        <v>744578.6</v>
      </c>
      <c r="R34" s="9">
        <v>32381805</v>
      </c>
      <c r="S34" s="9">
        <v>70185499</v>
      </c>
      <c r="T34" s="8">
        <v>7731021</v>
      </c>
      <c r="U34" s="8">
        <v>9446618</v>
      </c>
      <c r="V34" s="9">
        <v>1660634</v>
      </c>
      <c r="W34" s="9">
        <v>2014360</v>
      </c>
      <c r="X34" s="8">
        <v>7072116</v>
      </c>
      <c r="Y34" s="8">
        <v>8216213</v>
      </c>
      <c r="Z34" s="9">
        <v>8103752.9000000004</v>
      </c>
      <c r="AA34" s="9">
        <v>8632071</v>
      </c>
      <c r="AB34" s="8">
        <v>49440</v>
      </c>
      <c r="AC34" s="8">
        <v>88425</v>
      </c>
      <c r="AD34" s="9">
        <v>1460344.3</v>
      </c>
      <c r="AE34" s="9">
        <v>1575523.8</v>
      </c>
      <c r="AF34" s="8">
        <v>6314333</v>
      </c>
      <c r="AG34" s="8">
        <v>8216770</v>
      </c>
      <c r="AH34" s="9">
        <v>1786384</v>
      </c>
      <c r="AI34" s="9">
        <v>2499566</v>
      </c>
      <c r="AJ34" s="8">
        <v>102461</v>
      </c>
      <c r="AK34" s="8">
        <v>133459</v>
      </c>
      <c r="AL34" s="9">
        <v>3810103</v>
      </c>
      <c r="AM34" s="9">
        <v>5926933</v>
      </c>
      <c r="AN34" s="8">
        <v>2811007</v>
      </c>
      <c r="AO34" s="8">
        <v>3187659</v>
      </c>
      <c r="AP34" s="9">
        <v>792796</v>
      </c>
      <c r="AQ34" s="9">
        <v>1187632</v>
      </c>
      <c r="AR34" s="8">
        <v>1306000</v>
      </c>
      <c r="AS34" s="8">
        <v>2027000</v>
      </c>
      <c r="AT34" s="9">
        <v>5219783</v>
      </c>
      <c r="AU34" s="9">
        <v>7531416</v>
      </c>
      <c r="AV34" s="8">
        <v>318741</v>
      </c>
      <c r="AW34" s="8">
        <v>555205</v>
      </c>
      <c r="AX34" s="9">
        <v>402790</v>
      </c>
      <c r="AY34" s="9">
        <v>580781</v>
      </c>
      <c r="AZ34" s="8">
        <v>1508674</v>
      </c>
      <c r="BA34" s="8">
        <v>2322199</v>
      </c>
      <c r="BB34" s="9">
        <v>276708</v>
      </c>
      <c r="BC34" s="9">
        <v>448378</v>
      </c>
      <c r="BD34" s="8">
        <v>33146</v>
      </c>
      <c r="BE34" s="8">
        <v>49917</v>
      </c>
      <c r="BF34" s="9">
        <v>105443</v>
      </c>
      <c r="BG34" s="9">
        <v>145703</v>
      </c>
      <c r="BH34" s="8">
        <v>826355</v>
      </c>
      <c r="BI34" s="8">
        <v>995162</v>
      </c>
      <c r="BJ34" s="9">
        <v>1760642</v>
      </c>
      <c r="BK34" s="9">
        <v>2502186</v>
      </c>
      <c r="BL34" s="8">
        <v>818057</v>
      </c>
      <c r="BM34" s="8">
        <v>1346905</v>
      </c>
      <c r="BN34" s="9">
        <v>37394</v>
      </c>
      <c r="BO34" s="9">
        <v>64078</v>
      </c>
      <c r="BP34" s="8">
        <v>2937718</v>
      </c>
      <c r="BQ34" s="8">
        <v>3754616</v>
      </c>
      <c r="BR34" s="9">
        <v>8554787</v>
      </c>
      <c r="BS34" s="9">
        <v>11373527</v>
      </c>
      <c r="BT34" s="8">
        <v>32192169</v>
      </c>
      <c r="BU34" s="8">
        <v>56020690</v>
      </c>
      <c r="BV34" s="9">
        <v>4268716</v>
      </c>
      <c r="BW34" s="9">
        <v>7140578</v>
      </c>
      <c r="BX34" s="8">
        <v>4402116</v>
      </c>
      <c r="BY34" s="8">
        <v>5415185</v>
      </c>
      <c r="BZ34" s="9">
        <v>3175792</v>
      </c>
      <c r="CA34" s="9">
        <v>4279566</v>
      </c>
      <c r="CB34" s="8">
        <v>1020246</v>
      </c>
      <c r="CC34" s="8">
        <v>1111399</v>
      </c>
      <c r="CD34" s="9">
        <v>1193609</v>
      </c>
      <c r="CE34" s="9">
        <v>1337542</v>
      </c>
      <c r="CF34" s="8">
        <v>698957</v>
      </c>
      <c r="CG34" s="8">
        <v>728864</v>
      </c>
      <c r="CH34" s="9">
        <v>480984</v>
      </c>
      <c r="CI34" s="9">
        <v>679543</v>
      </c>
      <c r="CJ34" s="8">
        <v>10976.1</v>
      </c>
      <c r="CK34" s="8">
        <v>10976.1</v>
      </c>
      <c r="CL34" s="9">
        <v>1419270</v>
      </c>
      <c r="CM34" s="9">
        <v>1989286</v>
      </c>
      <c r="CN34" s="8">
        <v>1487586</v>
      </c>
      <c r="CO34" s="8">
        <v>1916255</v>
      </c>
      <c r="CP34" s="9">
        <v>9547432</v>
      </c>
      <c r="CQ34" s="9">
        <v>15698563</v>
      </c>
      <c r="CR34" s="8">
        <v>7335235</v>
      </c>
      <c r="CS34" s="8">
        <v>12114597</v>
      </c>
      <c r="CT34" s="9">
        <v>1076890</v>
      </c>
      <c r="CU34" s="9">
        <v>1674765</v>
      </c>
      <c r="CV34" s="8">
        <v>504906</v>
      </c>
      <c r="CW34" s="8">
        <v>536076</v>
      </c>
      <c r="CX34" s="9">
        <v>9059039.3999999985</v>
      </c>
      <c r="CY34" s="9">
        <v>13025372.499999998</v>
      </c>
      <c r="CZ34" s="8">
        <v>20928480</v>
      </c>
      <c r="DA34" s="8">
        <v>26821664</v>
      </c>
      <c r="DB34" s="9">
        <v>5316826</v>
      </c>
      <c r="DC34" s="9">
        <v>7174216</v>
      </c>
      <c r="DD34" s="8">
        <v>981869</v>
      </c>
      <c r="DE34" s="8">
        <v>1450389</v>
      </c>
      <c r="DF34" s="9">
        <v>626181</v>
      </c>
      <c r="DG34" s="9">
        <v>715088</v>
      </c>
      <c r="DH34" s="8">
        <v>270981</v>
      </c>
      <c r="DI34" s="8">
        <v>430678</v>
      </c>
      <c r="DJ34" s="9">
        <v>3672487</v>
      </c>
      <c r="DK34" s="9">
        <v>3971780</v>
      </c>
      <c r="DL34" s="8">
        <v>2562680</v>
      </c>
      <c r="DM34" s="8">
        <v>4170914</v>
      </c>
      <c r="DN34" s="9">
        <v>1076241</v>
      </c>
      <c r="DO34" s="9">
        <v>1868365</v>
      </c>
      <c r="DP34" s="8">
        <v>5037023</v>
      </c>
      <c r="DQ34" s="8">
        <v>5546795</v>
      </c>
      <c r="DR34" s="9">
        <v>3136930</v>
      </c>
      <c r="DS34" s="9">
        <v>5379435</v>
      </c>
      <c r="DT34" s="8">
        <v>1225609</v>
      </c>
      <c r="DU34" s="8">
        <v>1697290</v>
      </c>
      <c r="DV34" s="9">
        <v>809969</v>
      </c>
      <c r="DW34" s="9">
        <v>1003464</v>
      </c>
      <c r="DX34" s="8">
        <v>2055271</v>
      </c>
      <c r="DY34" s="8">
        <v>2791250</v>
      </c>
      <c r="DZ34" s="9">
        <v>473036</v>
      </c>
      <c r="EA34" s="9">
        <v>610804</v>
      </c>
    </row>
    <row r="35" spans="1:131">
      <c r="A35" s="10" t="s">
        <v>32</v>
      </c>
      <c r="B35" s="12">
        <v>84827959</v>
      </c>
      <c r="C35" s="12">
        <v>69510388.900000006</v>
      </c>
      <c r="D35" s="11">
        <v>24589047.100000001</v>
      </c>
      <c r="E35" s="11">
        <v>21203607.100000001</v>
      </c>
      <c r="F35" s="12">
        <v>5865042</v>
      </c>
      <c r="G35" s="12">
        <v>2674309</v>
      </c>
      <c r="H35" s="11">
        <v>2475607</v>
      </c>
      <c r="I35" s="11">
        <v>1744887</v>
      </c>
      <c r="J35" s="12">
        <v>6797479</v>
      </c>
      <c r="K35" s="12">
        <v>7483699</v>
      </c>
      <c r="L35" s="11">
        <v>6124462</v>
      </c>
      <c r="M35" s="11">
        <v>5241519</v>
      </c>
      <c r="N35" s="12">
        <v>1365436</v>
      </c>
      <c r="O35" s="12">
        <v>1732289</v>
      </c>
      <c r="P35" s="11">
        <v>316163.20000000001</v>
      </c>
      <c r="Q35" s="11">
        <v>7168.5</v>
      </c>
      <c r="R35" s="12">
        <v>5209710</v>
      </c>
      <c r="S35" s="12">
        <v>2399464</v>
      </c>
      <c r="T35" s="11">
        <v>1232112</v>
      </c>
      <c r="U35" s="11">
        <v>314737</v>
      </c>
      <c r="V35" s="12">
        <v>105248</v>
      </c>
      <c r="W35" s="12">
        <v>92070</v>
      </c>
      <c r="X35" s="11">
        <v>411595</v>
      </c>
      <c r="Y35" s="11">
        <v>295122</v>
      </c>
      <c r="Z35" s="12">
        <v>5886663.2000000002</v>
      </c>
      <c r="AA35" s="12">
        <v>5561790.7999999998</v>
      </c>
      <c r="AB35" s="11">
        <v>67714</v>
      </c>
      <c r="AC35" s="11">
        <v>43489</v>
      </c>
      <c r="AD35" s="12">
        <v>882106.9</v>
      </c>
      <c r="AE35" s="12">
        <v>882106.9</v>
      </c>
      <c r="AF35" s="11">
        <v>1175440</v>
      </c>
      <c r="AG35" s="11">
        <v>1642965</v>
      </c>
      <c r="AH35" s="12">
        <v>342441</v>
      </c>
      <c r="AI35" s="12">
        <v>236368</v>
      </c>
      <c r="AJ35" s="11">
        <v>67230</v>
      </c>
      <c r="AK35" s="11">
        <v>33965</v>
      </c>
      <c r="AL35" s="12">
        <v>1100576</v>
      </c>
      <c r="AM35" s="12">
        <v>307460</v>
      </c>
      <c r="AN35" s="11">
        <v>286528</v>
      </c>
      <c r="AO35" s="11">
        <v>317832</v>
      </c>
      <c r="AP35" s="12">
        <v>236249</v>
      </c>
      <c r="AQ35" s="12">
        <v>155496</v>
      </c>
      <c r="AR35" s="11">
        <v>415000</v>
      </c>
      <c r="AS35" s="11">
        <v>485000</v>
      </c>
      <c r="AT35" s="12">
        <v>1030509</v>
      </c>
      <c r="AU35" s="12">
        <v>1847026</v>
      </c>
      <c r="AV35" s="11">
        <v>181883</v>
      </c>
      <c r="AW35" s="11">
        <v>62710</v>
      </c>
      <c r="AX35" s="12">
        <v>114625</v>
      </c>
      <c r="AY35" s="12">
        <v>36472</v>
      </c>
      <c r="AZ35" s="11">
        <v>234145</v>
      </c>
      <c r="BA35" s="11">
        <v>234935</v>
      </c>
      <c r="BB35" s="12">
        <v>116402</v>
      </c>
      <c r="BC35" s="12">
        <v>116402</v>
      </c>
      <c r="BD35" s="11">
        <v>5847</v>
      </c>
      <c r="BE35" s="11">
        <v>4731</v>
      </c>
      <c r="BF35" s="12">
        <v>168415</v>
      </c>
      <c r="BG35" s="12">
        <v>82843</v>
      </c>
      <c r="BH35" s="11">
        <v>81848</v>
      </c>
      <c r="BI35" s="11">
        <v>68306</v>
      </c>
      <c r="BJ35" s="12">
        <v>444848</v>
      </c>
      <c r="BK35" s="12">
        <v>180124</v>
      </c>
      <c r="BL35" s="11">
        <v>71329</v>
      </c>
      <c r="BM35" s="11">
        <v>71329</v>
      </c>
      <c r="BN35" s="12">
        <v>9048</v>
      </c>
      <c r="BO35" s="12">
        <v>4048</v>
      </c>
      <c r="BP35" s="11">
        <v>357681</v>
      </c>
      <c r="BQ35" s="11">
        <v>256220</v>
      </c>
      <c r="BR35" s="12">
        <v>804764</v>
      </c>
      <c r="BS35" s="12">
        <v>653435</v>
      </c>
      <c r="BT35" s="11">
        <v>2827851</v>
      </c>
      <c r="BU35" s="11">
        <v>3318684</v>
      </c>
      <c r="BV35" s="12">
        <v>816734</v>
      </c>
      <c r="BW35" s="12">
        <v>632674</v>
      </c>
      <c r="BX35" s="11">
        <v>795323</v>
      </c>
      <c r="BY35" s="11">
        <v>545939</v>
      </c>
      <c r="BZ35" s="12">
        <v>598412</v>
      </c>
      <c r="CA35" s="12">
        <v>526418</v>
      </c>
      <c r="CB35" s="11">
        <v>190142</v>
      </c>
      <c r="CC35" s="11">
        <v>96998</v>
      </c>
      <c r="CD35" s="12">
        <v>89389</v>
      </c>
      <c r="CE35" s="12">
        <v>71411</v>
      </c>
      <c r="CF35" s="11">
        <v>118944</v>
      </c>
      <c r="CG35" s="11">
        <v>54607</v>
      </c>
      <c r="CH35" s="12">
        <v>111039</v>
      </c>
      <c r="CI35" s="12">
        <v>74369</v>
      </c>
      <c r="CJ35" s="11">
        <v>3981.5</v>
      </c>
      <c r="CK35" s="11">
        <v>3981.5</v>
      </c>
      <c r="CL35" s="12">
        <v>409680</v>
      </c>
      <c r="CM35" s="12">
        <v>213987</v>
      </c>
      <c r="CN35" s="11">
        <v>131583</v>
      </c>
      <c r="CO35" s="11">
        <v>67073</v>
      </c>
      <c r="CP35" s="12">
        <v>1018785</v>
      </c>
      <c r="CQ35" s="12">
        <v>1030589</v>
      </c>
      <c r="CR35" s="11">
        <v>1229453</v>
      </c>
      <c r="CS35" s="11">
        <v>1803433</v>
      </c>
      <c r="CT35" s="12">
        <v>144970</v>
      </c>
      <c r="CU35" s="12">
        <v>87539</v>
      </c>
      <c r="CV35" s="11">
        <v>12980</v>
      </c>
      <c r="CW35" s="11">
        <v>11480</v>
      </c>
      <c r="CX35" s="12">
        <v>1284017.1000000001</v>
      </c>
      <c r="CY35" s="12">
        <v>727296.10000000009</v>
      </c>
      <c r="CZ35" s="11">
        <v>1115264</v>
      </c>
      <c r="DA35" s="11">
        <v>982978</v>
      </c>
      <c r="DB35" s="12">
        <v>301290</v>
      </c>
      <c r="DC35" s="12">
        <v>275141</v>
      </c>
      <c r="DD35" s="11">
        <v>559372</v>
      </c>
      <c r="DE35" s="11">
        <v>177385</v>
      </c>
      <c r="DF35" s="12">
        <v>225800</v>
      </c>
      <c r="DG35" s="12">
        <v>119867</v>
      </c>
      <c r="DH35" s="11">
        <v>136917</v>
      </c>
      <c r="DI35" s="11">
        <v>34499</v>
      </c>
      <c r="DJ35" s="12">
        <v>391804</v>
      </c>
      <c r="DK35" s="12">
        <v>353997</v>
      </c>
      <c r="DL35" s="11">
        <v>1218565</v>
      </c>
      <c r="DM35" s="11">
        <v>373289</v>
      </c>
      <c r="DN35" s="12">
        <v>442156</v>
      </c>
      <c r="DO35" s="12">
        <v>148713</v>
      </c>
      <c r="DP35" s="11">
        <v>364234</v>
      </c>
      <c r="DQ35" s="11">
        <v>340548</v>
      </c>
      <c r="DR35" s="12">
        <v>496674</v>
      </c>
      <c r="DS35" s="12">
        <v>448033</v>
      </c>
      <c r="DT35" s="11">
        <v>82385</v>
      </c>
      <c r="DU35" s="11">
        <v>82389</v>
      </c>
      <c r="DV35" s="12">
        <v>306628</v>
      </c>
      <c r="DW35" s="12">
        <v>113521</v>
      </c>
      <c r="DX35" s="11">
        <v>622426</v>
      </c>
      <c r="DY35" s="11">
        <v>228078</v>
      </c>
      <c r="DZ35" s="12">
        <v>207967</v>
      </c>
      <c r="EA35" s="12">
        <v>91547</v>
      </c>
    </row>
    <row r="36" spans="1:131">
      <c r="A36" s="2" t="s">
        <v>33</v>
      </c>
      <c r="B36" s="9">
        <f>B34+B35</f>
        <v>676667335.70000005</v>
      </c>
      <c r="C36" s="9">
        <f t="shared" ref="C36" si="6">C34+C35</f>
        <v>1416830249.6000001</v>
      </c>
      <c r="D36" s="8">
        <f>D34+D35</f>
        <v>224868084.59999999</v>
      </c>
      <c r="E36" s="8">
        <f t="shared" ref="E36:BP36" si="7">E34+E35</f>
        <v>798490359.79999983</v>
      </c>
      <c r="F36" s="9">
        <f t="shared" si="7"/>
        <v>60696119</v>
      </c>
      <c r="G36" s="9">
        <f t="shared" si="7"/>
        <v>84198421</v>
      </c>
      <c r="H36" s="8">
        <f t="shared" si="7"/>
        <v>9250612</v>
      </c>
      <c r="I36" s="8">
        <f t="shared" si="7"/>
        <v>10413903</v>
      </c>
      <c r="J36" s="9">
        <f t="shared" si="7"/>
        <v>43328234</v>
      </c>
      <c r="K36" s="9">
        <f t="shared" si="7"/>
        <v>50984579</v>
      </c>
      <c r="L36" s="8">
        <f t="shared" si="7"/>
        <v>53624135</v>
      </c>
      <c r="M36" s="8">
        <f t="shared" si="7"/>
        <v>73856614</v>
      </c>
      <c r="N36" s="9">
        <f t="shared" si="7"/>
        <v>22892430</v>
      </c>
      <c r="O36" s="9">
        <f t="shared" si="7"/>
        <v>26392524</v>
      </c>
      <c r="P36" s="8">
        <f t="shared" si="7"/>
        <v>483056.7</v>
      </c>
      <c r="Q36" s="8">
        <f t="shared" si="7"/>
        <v>751747.1</v>
      </c>
      <c r="R36" s="9">
        <f t="shared" si="7"/>
        <v>37591515</v>
      </c>
      <c r="S36" s="9">
        <f t="shared" si="7"/>
        <v>72584963</v>
      </c>
      <c r="T36" s="8">
        <f t="shared" si="7"/>
        <v>8963133</v>
      </c>
      <c r="U36" s="8">
        <f t="shared" si="7"/>
        <v>9761355</v>
      </c>
      <c r="V36" s="9">
        <f t="shared" si="7"/>
        <v>1765882</v>
      </c>
      <c r="W36" s="9">
        <f t="shared" si="7"/>
        <v>2106430</v>
      </c>
      <c r="X36" s="8">
        <f t="shared" si="7"/>
        <v>7483711</v>
      </c>
      <c r="Y36" s="8">
        <f t="shared" si="7"/>
        <v>8511335</v>
      </c>
      <c r="Z36" s="9">
        <f t="shared" si="7"/>
        <v>13990416.100000001</v>
      </c>
      <c r="AA36" s="9">
        <f t="shared" si="7"/>
        <v>14193861.800000001</v>
      </c>
      <c r="AB36" s="8">
        <f t="shared" si="7"/>
        <v>117154</v>
      </c>
      <c r="AC36" s="8">
        <f t="shared" si="7"/>
        <v>131914</v>
      </c>
      <c r="AD36" s="9">
        <f t="shared" si="7"/>
        <v>2342451.2000000002</v>
      </c>
      <c r="AE36" s="9">
        <f t="shared" si="7"/>
        <v>2457630.7000000002</v>
      </c>
      <c r="AF36" s="8">
        <f t="shared" si="7"/>
        <v>7489773</v>
      </c>
      <c r="AG36" s="8">
        <f t="shared" si="7"/>
        <v>9859735</v>
      </c>
      <c r="AH36" s="9">
        <f t="shared" si="7"/>
        <v>2128825</v>
      </c>
      <c r="AI36" s="9">
        <f t="shared" si="7"/>
        <v>2735934</v>
      </c>
      <c r="AJ36" s="8">
        <f t="shared" si="7"/>
        <v>169691</v>
      </c>
      <c r="AK36" s="8">
        <f t="shared" si="7"/>
        <v>167424</v>
      </c>
      <c r="AL36" s="9">
        <f t="shared" si="7"/>
        <v>4910679</v>
      </c>
      <c r="AM36" s="9">
        <f t="shared" si="7"/>
        <v>6234393</v>
      </c>
      <c r="AN36" s="8">
        <f t="shared" si="7"/>
        <v>3097535</v>
      </c>
      <c r="AO36" s="8">
        <f t="shared" si="7"/>
        <v>3505491</v>
      </c>
      <c r="AP36" s="9">
        <f t="shared" si="7"/>
        <v>1029045</v>
      </c>
      <c r="AQ36" s="9">
        <f t="shared" si="7"/>
        <v>1343128</v>
      </c>
      <c r="AR36" s="8">
        <f t="shared" si="7"/>
        <v>1721000</v>
      </c>
      <c r="AS36" s="8">
        <f t="shared" si="7"/>
        <v>2512000</v>
      </c>
      <c r="AT36" s="9">
        <f t="shared" si="7"/>
        <v>6250292</v>
      </c>
      <c r="AU36" s="9">
        <f t="shared" si="7"/>
        <v>9378442</v>
      </c>
      <c r="AV36" s="8">
        <f t="shared" si="7"/>
        <v>500624</v>
      </c>
      <c r="AW36" s="8">
        <f t="shared" si="7"/>
        <v>617915</v>
      </c>
      <c r="AX36" s="9">
        <f t="shared" si="7"/>
        <v>517415</v>
      </c>
      <c r="AY36" s="9">
        <f t="shared" si="7"/>
        <v>617253</v>
      </c>
      <c r="AZ36" s="8">
        <f t="shared" si="7"/>
        <v>1742819</v>
      </c>
      <c r="BA36" s="8">
        <f t="shared" si="7"/>
        <v>2557134</v>
      </c>
      <c r="BB36" s="9">
        <f t="shared" si="7"/>
        <v>393110</v>
      </c>
      <c r="BC36" s="9">
        <f t="shared" si="7"/>
        <v>564780</v>
      </c>
      <c r="BD36" s="8">
        <f t="shared" si="7"/>
        <v>38993</v>
      </c>
      <c r="BE36" s="8">
        <f t="shared" si="7"/>
        <v>54648</v>
      </c>
      <c r="BF36" s="9">
        <f t="shared" si="7"/>
        <v>273858</v>
      </c>
      <c r="BG36" s="9">
        <f t="shared" si="7"/>
        <v>228546</v>
      </c>
      <c r="BH36" s="8">
        <f t="shared" si="7"/>
        <v>908203</v>
      </c>
      <c r="BI36" s="8">
        <f t="shared" si="7"/>
        <v>1063468</v>
      </c>
      <c r="BJ36" s="9">
        <f t="shared" si="7"/>
        <v>2205490</v>
      </c>
      <c r="BK36" s="9">
        <f t="shared" si="7"/>
        <v>2682310</v>
      </c>
      <c r="BL36" s="8">
        <f t="shared" si="7"/>
        <v>889386</v>
      </c>
      <c r="BM36" s="8">
        <f t="shared" si="7"/>
        <v>1418234</v>
      </c>
      <c r="BN36" s="9">
        <f t="shared" si="7"/>
        <v>46442</v>
      </c>
      <c r="BO36" s="9">
        <f t="shared" si="7"/>
        <v>68126</v>
      </c>
      <c r="BP36" s="8">
        <f t="shared" si="7"/>
        <v>3295399</v>
      </c>
      <c r="BQ36" s="8">
        <f t="shared" ref="BQ36:EA36" si="8">BQ34+BQ35</f>
        <v>4010836</v>
      </c>
      <c r="BR36" s="9">
        <f t="shared" si="8"/>
        <v>9359551</v>
      </c>
      <c r="BS36" s="9">
        <f t="shared" si="8"/>
        <v>12026962</v>
      </c>
      <c r="BT36" s="8">
        <f t="shared" si="8"/>
        <v>35020020</v>
      </c>
      <c r="BU36" s="8">
        <f t="shared" si="8"/>
        <v>59339374</v>
      </c>
      <c r="BV36" s="9">
        <f t="shared" si="8"/>
        <v>5085450</v>
      </c>
      <c r="BW36" s="9">
        <f t="shared" si="8"/>
        <v>7773252</v>
      </c>
      <c r="BX36" s="8">
        <f t="shared" si="8"/>
        <v>5197439</v>
      </c>
      <c r="BY36" s="8">
        <f t="shared" si="8"/>
        <v>5961124</v>
      </c>
      <c r="BZ36" s="9">
        <f t="shared" si="8"/>
        <v>3774204</v>
      </c>
      <c r="CA36" s="9">
        <f t="shared" si="8"/>
        <v>4805984</v>
      </c>
      <c r="CB36" s="8">
        <f t="shared" si="8"/>
        <v>1210388</v>
      </c>
      <c r="CC36" s="8">
        <f t="shared" si="8"/>
        <v>1208397</v>
      </c>
      <c r="CD36" s="9">
        <f t="shared" si="8"/>
        <v>1282998</v>
      </c>
      <c r="CE36" s="9">
        <f t="shared" si="8"/>
        <v>1408953</v>
      </c>
      <c r="CF36" s="8">
        <f t="shared" si="8"/>
        <v>817901</v>
      </c>
      <c r="CG36" s="8">
        <f t="shared" si="8"/>
        <v>783471</v>
      </c>
      <c r="CH36" s="9">
        <f t="shared" si="8"/>
        <v>592023</v>
      </c>
      <c r="CI36" s="9">
        <f t="shared" si="8"/>
        <v>753912</v>
      </c>
      <c r="CJ36" s="8">
        <f t="shared" si="8"/>
        <v>14957.6</v>
      </c>
      <c r="CK36" s="8">
        <f t="shared" si="8"/>
        <v>14957.6</v>
      </c>
      <c r="CL36" s="9">
        <f t="shared" si="8"/>
        <v>1828950</v>
      </c>
      <c r="CM36" s="9">
        <f t="shared" si="8"/>
        <v>2203273</v>
      </c>
      <c r="CN36" s="8">
        <f t="shared" si="8"/>
        <v>1619169</v>
      </c>
      <c r="CO36" s="8">
        <f t="shared" si="8"/>
        <v>1983328</v>
      </c>
      <c r="CP36" s="9">
        <f t="shared" si="8"/>
        <v>10566217</v>
      </c>
      <c r="CQ36" s="9">
        <f t="shared" si="8"/>
        <v>16729152</v>
      </c>
      <c r="CR36" s="8">
        <f t="shared" si="8"/>
        <v>8564688</v>
      </c>
      <c r="CS36" s="8">
        <f t="shared" si="8"/>
        <v>13918030</v>
      </c>
      <c r="CT36" s="9">
        <f t="shared" si="8"/>
        <v>1221860</v>
      </c>
      <c r="CU36" s="9">
        <f t="shared" si="8"/>
        <v>1762304</v>
      </c>
      <c r="CV36" s="8">
        <f t="shared" si="8"/>
        <v>517886</v>
      </c>
      <c r="CW36" s="8">
        <f t="shared" si="8"/>
        <v>547556</v>
      </c>
      <c r="CX36" s="9">
        <f t="shared" si="8"/>
        <v>10343056.499999998</v>
      </c>
      <c r="CY36" s="9">
        <f t="shared" si="8"/>
        <v>13752668.599999998</v>
      </c>
      <c r="CZ36" s="8">
        <f t="shared" si="8"/>
        <v>22043744</v>
      </c>
      <c r="DA36" s="8">
        <f t="shared" si="8"/>
        <v>27804642</v>
      </c>
      <c r="DB36" s="9">
        <f t="shared" si="8"/>
        <v>5618116</v>
      </c>
      <c r="DC36" s="9">
        <f t="shared" si="8"/>
        <v>7449357</v>
      </c>
      <c r="DD36" s="8">
        <f t="shared" si="8"/>
        <v>1541241</v>
      </c>
      <c r="DE36" s="8">
        <f t="shared" si="8"/>
        <v>1627774</v>
      </c>
      <c r="DF36" s="9">
        <f t="shared" si="8"/>
        <v>851981</v>
      </c>
      <c r="DG36" s="9">
        <f t="shared" si="8"/>
        <v>834955</v>
      </c>
      <c r="DH36" s="8">
        <f t="shared" si="8"/>
        <v>407898</v>
      </c>
      <c r="DI36" s="8">
        <f t="shared" si="8"/>
        <v>465177</v>
      </c>
      <c r="DJ36" s="9">
        <f t="shared" si="8"/>
        <v>4064291</v>
      </c>
      <c r="DK36" s="9">
        <f t="shared" si="8"/>
        <v>4325777</v>
      </c>
      <c r="DL36" s="8">
        <f t="shared" si="8"/>
        <v>3781245</v>
      </c>
      <c r="DM36" s="8">
        <f t="shared" si="8"/>
        <v>4544203</v>
      </c>
      <c r="DN36" s="9">
        <f t="shared" si="8"/>
        <v>1518397</v>
      </c>
      <c r="DO36" s="9">
        <f t="shared" si="8"/>
        <v>2017078</v>
      </c>
      <c r="DP36" s="8">
        <f t="shared" si="8"/>
        <v>5401257</v>
      </c>
      <c r="DQ36" s="8">
        <f t="shared" si="8"/>
        <v>5887343</v>
      </c>
      <c r="DR36" s="9">
        <f t="shared" si="8"/>
        <v>3633604</v>
      </c>
      <c r="DS36" s="9">
        <f t="shared" si="8"/>
        <v>5827468</v>
      </c>
      <c r="DT36" s="8">
        <f t="shared" si="8"/>
        <v>1307994</v>
      </c>
      <c r="DU36" s="8">
        <f t="shared" si="8"/>
        <v>1779679</v>
      </c>
      <c r="DV36" s="9">
        <f t="shared" si="8"/>
        <v>1116597</v>
      </c>
      <c r="DW36" s="9">
        <f t="shared" si="8"/>
        <v>1116985</v>
      </c>
      <c r="DX36" s="8">
        <f t="shared" si="8"/>
        <v>2677697</v>
      </c>
      <c r="DY36" s="8">
        <f t="shared" si="8"/>
        <v>3019328</v>
      </c>
      <c r="DZ36" s="9">
        <f t="shared" si="8"/>
        <v>681003</v>
      </c>
      <c r="EA36" s="9">
        <f t="shared" si="8"/>
        <v>702351</v>
      </c>
    </row>
    <row r="37" spans="1:131">
      <c r="A37" s="2" t="s">
        <v>34</v>
      </c>
      <c r="B37" s="9">
        <v>111630284.70000002</v>
      </c>
      <c r="C37" s="9">
        <v>150978021.70000002</v>
      </c>
      <c r="D37" s="8">
        <v>32228906.399999999</v>
      </c>
      <c r="E37" s="8">
        <v>71842354.700000003</v>
      </c>
      <c r="F37" s="9">
        <v>6060102</v>
      </c>
      <c r="G37" s="9">
        <v>6053753</v>
      </c>
      <c r="H37" s="8">
        <v>659669</v>
      </c>
      <c r="I37" s="8">
        <v>658903</v>
      </c>
      <c r="J37" s="9">
        <v>4856932</v>
      </c>
      <c r="K37" s="9">
        <v>2917755</v>
      </c>
      <c r="L37" s="8">
        <v>9422809</v>
      </c>
      <c r="M37" s="8">
        <v>10801003</v>
      </c>
      <c r="N37" s="9">
        <v>2383865</v>
      </c>
      <c r="O37" s="9">
        <v>2436741</v>
      </c>
      <c r="P37" s="8">
        <v>99592.9</v>
      </c>
      <c r="Q37" s="8">
        <v>150064</v>
      </c>
      <c r="R37" s="9">
        <v>6300942</v>
      </c>
      <c r="S37" s="9">
        <v>10419477</v>
      </c>
      <c r="T37" s="8">
        <v>2337059</v>
      </c>
      <c r="U37" s="8">
        <v>2227924</v>
      </c>
      <c r="V37" s="9">
        <v>434585</v>
      </c>
      <c r="W37" s="9">
        <v>403295</v>
      </c>
      <c r="X37" s="8">
        <v>1413613</v>
      </c>
      <c r="Y37" s="8">
        <v>1332213</v>
      </c>
      <c r="Z37" s="9">
        <v>2127812.7999999998</v>
      </c>
      <c r="AA37" s="9">
        <v>2273882.7000000002</v>
      </c>
      <c r="AB37" s="8">
        <v>50086</v>
      </c>
      <c r="AC37" s="8">
        <v>56311</v>
      </c>
      <c r="AD37" s="9">
        <v>1681748.2</v>
      </c>
      <c r="AE37" s="9">
        <v>1587203.3</v>
      </c>
      <c r="AF37" s="8">
        <v>1650770</v>
      </c>
      <c r="AG37" s="8">
        <v>1626993</v>
      </c>
      <c r="AH37" s="9">
        <v>306513</v>
      </c>
      <c r="AI37" s="9">
        <v>256521</v>
      </c>
      <c r="AJ37" s="8">
        <v>82920</v>
      </c>
      <c r="AK37" s="8">
        <v>62306</v>
      </c>
      <c r="AL37" s="9">
        <v>459156</v>
      </c>
      <c r="AM37" s="9">
        <v>627127</v>
      </c>
      <c r="AN37" s="8">
        <v>352972</v>
      </c>
      <c r="AO37" s="8">
        <v>306388</v>
      </c>
      <c r="AP37" s="9">
        <v>437444</v>
      </c>
      <c r="AQ37" s="9">
        <v>277546</v>
      </c>
      <c r="AR37" s="8">
        <v>500000</v>
      </c>
      <c r="AS37" s="8">
        <v>369000</v>
      </c>
      <c r="AT37" s="9">
        <v>1203306</v>
      </c>
      <c r="AU37" s="9">
        <v>1279411</v>
      </c>
      <c r="AV37" s="8">
        <v>193686</v>
      </c>
      <c r="AW37" s="8">
        <v>220709</v>
      </c>
      <c r="AX37" s="9">
        <v>145901</v>
      </c>
      <c r="AY37" s="9">
        <v>101028</v>
      </c>
      <c r="AZ37" s="8">
        <v>377920</v>
      </c>
      <c r="BA37" s="8">
        <v>505615</v>
      </c>
      <c r="BB37" s="9">
        <v>403952</v>
      </c>
      <c r="BC37" s="9">
        <v>217903</v>
      </c>
      <c r="BD37" s="8">
        <v>96211</v>
      </c>
      <c r="BE37" s="8">
        <v>86608</v>
      </c>
      <c r="BF37" s="9">
        <v>109460</v>
      </c>
      <c r="BG37" s="9">
        <v>119226</v>
      </c>
      <c r="BH37" s="8">
        <v>269886</v>
      </c>
      <c r="BI37" s="8">
        <v>200932</v>
      </c>
      <c r="BJ37" s="9">
        <v>770994</v>
      </c>
      <c r="BK37" s="9">
        <v>522481</v>
      </c>
      <c r="BL37" s="8">
        <v>580873</v>
      </c>
      <c r="BM37" s="8">
        <v>340130</v>
      </c>
      <c r="BN37" s="9">
        <v>74531</v>
      </c>
      <c r="BO37" s="9">
        <v>55165</v>
      </c>
      <c r="BP37" s="8">
        <v>545360</v>
      </c>
      <c r="BQ37" s="8">
        <v>403865</v>
      </c>
      <c r="BR37" s="9">
        <v>832073</v>
      </c>
      <c r="BS37" s="9">
        <v>1311518</v>
      </c>
      <c r="BT37" s="8">
        <v>7309776</v>
      </c>
      <c r="BU37" s="8">
        <v>7167375</v>
      </c>
      <c r="BV37" s="9">
        <v>1592330</v>
      </c>
      <c r="BW37" s="9">
        <v>2311911</v>
      </c>
      <c r="BX37" s="8">
        <v>817739</v>
      </c>
      <c r="BY37" s="8">
        <v>770595</v>
      </c>
      <c r="BZ37" s="9">
        <v>927862</v>
      </c>
      <c r="CA37" s="9">
        <v>902667</v>
      </c>
      <c r="CB37" s="8">
        <v>505648</v>
      </c>
      <c r="CC37" s="8">
        <v>460652</v>
      </c>
      <c r="CD37" s="9">
        <v>139940</v>
      </c>
      <c r="CE37" s="9">
        <v>145778</v>
      </c>
      <c r="CF37" s="8">
        <v>242696</v>
      </c>
      <c r="CG37" s="8">
        <v>228353</v>
      </c>
      <c r="CH37" s="9">
        <v>140082</v>
      </c>
      <c r="CI37" s="9">
        <v>50833</v>
      </c>
      <c r="CJ37" s="8">
        <v>74103</v>
      </c>
      <c r="CK37" s="8">
        <v>74103</v>
      </c>
      <c r="CL37" s="9">
        <v>577771</v>
      </c>
      <c r="CM37" s="9">
        <v>616588</v>
      </c>
      <c r="CN37" s="8">
        <v>301385</v>
      </c>
      <c r="CO37" s="8">
        <v>166064</v>
      </c>
      <c r="CP37" s="9">
        <v>1204458</v>
      </c>
      <c r="CQ37" s="9">
        <v>1139228</v>
      </c>
      <c r="CR37" s="8">
        <v>1305411</v>
      </c>
      <c r="CS37" s="8">
        <v>1250978</v>
      </c>
      <c r="CT37" s="9">
        <v>210238</v>
      </c>
      <c r="CU37" s="9">
        <v>183878</v>
      </c>
      <c r="CV37" s="8">
        <v>291700</v>
      </c>
      <c r="CW37" s="8">
        <v>293951</v>
      </c>
      <c r="CX37" s="9">
        <v>3169873.4000000004</v>
      </c>
      <c r="CY37" s="9">
        <v>2458417</v>
      </c>
      <c r="CZ37" s="8">
        <v>3847127</v>
      </c>
      <c r="DA37" s="8">
        <v>2937390</v>
      </c>
      <c r="DB37" s="9">
        <v>1141831</v>
      </c>
      <c r="DC37" s="9">
        <v>528547</v>
      </c>
      <c r="DD37" s="8">
        <v>618653</v>
      </c>
      <c r="DE37" s="8">
        <v>496538</v>
      </c>
      <c r="DF37" s="9">
        <v>267503</v>
      </c>
      <c r="DG37" s="9">
        <v>222826</v>
      </c>
      <c r="DH37" s="8">
        <v>241240</v>
      </c>
      <c r="DI37" s="8">
        <v>248773</v>
      </c>
      <c r="DJ37" s="9">
        <v>736530</v>
      </c>
      <c r="DK37" s="9">
        <v>696245</v>
      </c>
      <c r="DL37" s="8">
        <v>831136</v>
      </c>
      <c r="DM37" s="8">
        <v>905330</v>
      </c>
      <c r="DN37" s="9">
        <v>499286</v>
      </c>
      <c r="DO37" s="9">
        <v>291112</v>
      </c>
      <c r="DP37" s="8">
        <v>941102</v>
      </c>
      <c r="DQ37" s="8">
        <v>871519</v>
      </c>
      <c r="DR37" s="9">
        <v>1366396</v>
      </c>
      <c r="DS37" s="9">
        <v>1467479</v>
      </c>
      <c r="DT37" s="8">
        <v>1416938</v>
      </c>
      <c r="DU37" s="8">
        <v>866469</v>
      </c>
      <c r="DV37" s="9">
        <v>345184</v>
      </c>
      <c r="DW37" s="9">
        <v>271706</v>
      </c>
      <c r="DX37" s="8">
        <v>711224</v>
      </c>
      <c r="DY37" s="8">
        <v>547448</v>
      </c>
      <c r="DZ37" s="9">
        <v>403472</v>
      </c>
      <c r="EA37" s="9">
        <v>353917</v>
      </c>
    </row>
    <row r="38" spans="1:131" s="19" customFormat="1">
      <c r="A38" s="7" t="s">
        <v>35</v>
      </c>
      <c r="B38" s="14">
        <v>788297620.4000001</v>
      </c>
      <c r="C38" s="14">
        <v>1567808271.3000002</v>
      </c>
      <c r="D38" s="13">
        <v>257096991</v>
      </c>
      <c r="E38" s="13">
        <v>870332714.49999988</v>
      </c>
      <c r="F38" s="14">
        <v>66756221</v>
      </c>
      <c r="G38" s="14">
        <v>90252174</v>
      </c>
      <c r="H38" s="13">
        <v>9910281</v>
      </c>
      <c r="I38" s="13">
        <v>11072806</v>
      </c>
      <c r="J38" s="14">
        <v>48185166</v>
      </c>
      <c r="K38" s="14">
        <v>53902334</v>
      </c>
      <c r="L38" s="13">
        <v>63046944</v>
      </c>
      <c r="M38" s="13">
        <v>84657617</v>
      </c>
      <c r="N38" s="14">
        <v>25276295</v>
      </c>
      <c r="O38" s="14">
        <v>28829265</v>
      </c>
      <c r="P38" s="13">
        <v>582649.59999999998</v>
      </c>
      <c r="Q38" s="13">
        <v>901811.1</v>
      </c>
      <c r="R38" s="14">
        <v>43892457</v>
      </c>
      <c r="S38" s="14">
        <v>83004440</v>
      </c>
      <c r="T38" s="13">
        <v>11300192</v>
      </c>
      <c r="U38" s="13">
        <v>11989279</v>
      </c>
      <c r="V38" s="14">
        <v>2200467</v>
      </c>
      <c r="W38" s="14">
        <v>2509725</v>
      </c>
      <c r="X38" s="13">
        <v>8897324</v>
      </c>
      <c r="Y38" s="13">
        <v>9843548</v>
      </c>
      <c r="Z38" s="14">
        <v>16118228.900000002</v>
      </c>
      <c r="AA38" s="14">
        <v>16467744.5</v>
      </c>
      <c r="AB38" s="13">
        <v>167240</v>
      </c>
      <c r="AC38" s="13">
        <v>188225</v>
      </c>
      <c r="AD38" s="14">
        <v>4024199.4000000004</v>
      </c>
      <c r="AE38" s="14">
        <v>4044834.0000000005</v>
      </c>
      <c r="AF38" s="13">
        <v>9140543</v>
      </c>
      <c r="AG38" s="13">
        <v>11486728</v>
      </c>
      <c r="AH38" s="14">
        <v>2435338</v>
      </c>
      <c r="AI38" s="14">
        <v>2992455</v>
      </c>
      <c r="AJ38" s="13">
        <v>252611</v>
      </c>
      <c r="AK38" s="13">
        <v>229730</v>
      </c>
      <c r="AL38" s="14">
        <v>5369835</v>
      </c>
      <c r="AM38" s="14">
        <v>6861520</v>
      </c>
      <c r="AN38" s="13">
        <v>3450507</v>
      </c>
      <c r="AO38" s="13">
        <v>3811879</v>
      </c>
      <c r="AP38" s="14">
        <v>1466489</v>
      </c>
      <c r="AQ38" s="14">
        <v>1620674</v>
      </c>
      <c r="AR38" s="13">
        <v>2221000</v>
      </c>
      <c r="AS38" s="13">
        <v>2881000</v>
      </c>
      <c r="AT38" s="14">
        <v>7453598</v>
      </c>
      <c r="AU38" s="14">
        <v>10657853</v>
      </c>
      <c r="AV38" s="13">
        <v>694310</v>
      </c>
      <c r="AW38" s="13">
        <v>838624</v>
      </c>
      <c r="AX38" s="14">
        <v>663316</v>
      </c>
      <c r="AY38" s="14">
        <v>718281</v>
      </c>
      <c r="AZ38" s="13">
        <v>2120739</v>
      </c>
      <c r="BA38" s="13">
        <v>3062749</v>
      </c>
      <c r="BB38" s="14">
        <v>797062</v>
      </c>
      <c r="BC38" s="14">
        <v>782683</v>
      </c>
      <c r="BD38" s="13">
        <v>135204</v>
      </c>
      <c r="BE38" s="13">
        <v>141256</v>
      </c>
      <c r="BF38" s="14">
        <v>383318</v>
      </c>
      <c r="BG38" s="14">
        <v>347772</v>
      </c>
      <c r="BH38" s="13">
        <v>1178089</v>
      </c>
      <c r="BI38" s="13">
        <v>1264400</v>
      </c>
      <c r="BJ38" s="14">
        <v>2976484</v>
      </c>
      <c r="BK38" s="14">
        <v>3204791</v>
      </c>
      <c r="BL38" s="13">
        <v>1470259</v>
      </c>
      <c r="BM38" s="13">
        <v>1758364</v>
      </c>
      <c r="BN38" s="14">
        <v>120973</v>
      </c>
      <c r="BO38" s="14">
        <v>123291</v>
      </c>
      <c r="BP38" s="13">
        <v>3840759</v>
      </c>
      <c r="BQ38" s="13">
        <v>4414701</v>
      </c>
      <c r="BR38" s="14">
        <v>10191624</v>
      </c>
      <c r="BS38" s="14">
        <v>13338480</v>
      </c>
      <c r="BT38" s="13">
        <v>42329796</v>
      </c>
      <c r="BU38" s="13">
        <v>66506749</v>
      </c>
      <c r="BV38" s="14">
        <v>6677780</v>
      </c>
      <c r="BW38" s="14">
        <v>10085163</v>
      </c>
      <c r="BX38" s="13">
        <v>6015178</v>
      </c>
      <c r="BY38" s="13">
        <v>6731719</v>
      </c>
      <c r="BZ38" s="14">
        <v>4702066</v>
      </c>
      <c r="CA38" s="14">
        <v>5708651</v>
      </c>
      <c r="CB38" s="13">
        <v>1716036</v>
      </c>
      <c r="CC38" s="13">
        <v>1669049</v>
      </c>
      <c r="CD38" s="14">
        <v>1422938</v>
      </c>
      <c r="CE38" s="14">
        <v>1554731</v>
      </c>
      <c r="CF38" s="13">
        <v>1060597</v>
      </c>
      <c r="CG38" s="13">
        <v>1011824</v>
      </c>
      <c r="CH38" s="14">
        <v>732105</v>
      </c>
      <c r="CI38" s="14">
        <v>804745</v>
      </c>
      <c r="CJ38" s="13">
        <v>89060.6</v>
      </c>
      <c r="CK38" s="13">
        <v>89060.6</v>
      </c>
      <c r="CL38" s="14">
        <v>2406721</v>
      </c>
      <c r="CM38" s="14">
        <v>2819861</v>
      </c>
      <c r="CN38" s="13">
        <v>1920554</v>
      </c>
      <c r="CO38" s="13">
        <v>2149392</v>
      </c>
      <c r="CP38" s="14">
        <v>11770675</v>
      </c>
      <c r="CQ38" s="14">
        <v>17868380</v>
      </c>
      <c r="CR38" s="13">
        <v>9870099</v>
      </c>
      <c r="CS38" s="13">
        <v>15169008</v>
      </c>
      <c r="CT38" s="14">
        <v>1432098</v>
      </c>
      <c r="CU38" s="14">
        <v>1946182</v>
      </c>
      <c r="CV38" s="13">
        <v>809586</v>
      </c>
      <c r="CW38" s="13">
        <v>841507</v>
      </c>
      <c r="CX38" s="14">
        <v>13512929.899999999</v>
      </c>
      <c r="CY38" s="14">
        <v>16211085.6</v>
      </c>
      <c r="CZ38" s="13">
        <v>25890871</v>
      </c>
      <c r="DA38" s="13">
        <v>30742032</v>
      </c>
      <c r="DB38" s="14">
        <v>6759947</v>
      </c>
      <c r="DC38" s="14">
        <v>7977904</v>
      </c>
      <c r="DD38" s="13">
        <v>2159894</v>
      </c>
      <c r="DE38" s="13">
        <v>2124312</v>
      </c>
      <c r="DF38" s="14">
        <v>1119484</v>
      </c>
      <c r="DG38" s="14">
        <v>1057781</v>
      </c>
      <c r="DH38" s="13">
        <v>649138</v>
      </c>
      <c r="DI38" s="13">
        <v>713950</v>
      </c>
      <c r="DJ38" s="14">
        <v>4800821</v>
      </c>
      <c r="DK38" s="14">
        <v>5022022</v>
      </c>
      <c r="DL38" s="13">
        <v>4612381</v>
      </c>
      <c r="DM38" s="13">
        <v>5449533</v>
      </c>
      <c r="DN38" s="14">
        <v>2017683</v>
      </c>
      <c r="DO38" s="14">
        <v>2308190</v>
      </c>
      <c r="DP38" s="13">
        <v>6342359</v>
      </c>
      <c r="DQ38" s="13">
        <v>6758862</v>
      </c>
      <c r="DR38" s="14">
        <v>5000000</v>
      </c>
      <c r="DS38" s="14">
        <v>7294947</v>
      </c>
      <c r="DT38" s="13">
        <v>2724932</v>
      </c>
      <c r="DU38" s="13">
        <v>2646148</v>
      </c>
      <c r="DV38" s="14">
        <v>1461781</v>
      </c>
      <c r="DW38" s="14">
        <v>1388691</v>
      </c>
      <c r="DX38" s="13">
        <v>3388921</v>
      </c>
      <c r="DY38" s="13">
        <v>3566776</v>
      </c>
      <c r="DZ38" s="14">
        <v>1084475</v>
      </c>
      <c r="EA38" s="14">
        <v>1056268</v>
      </c>
    </row>
    <row r="39" spans="1:131">
      <c r="A39" s="2"/>
      <c r="B39" s="9"/>
      <c r="C39" s="9"/>
      <c r="D39" s="8"/>
      <c r="E39" s="8"/>
      <c r="F39" s="9"/>
      <c r="G39" s="9"/>
      <c r="H39" s="8"/>
      <c r="I39" s="8"/>
      <c r="J39" s="9"/>
      <c r="K39" s="9"/>
      <c r="L39" s="8"/>
      <c r="M39" s="8"/>
      <c r="N39" s="9"/>
      <c r="O39" s="9"/>
      <c r="P39" s="8"/>
      <c r="Q39" s="8"/>
      <c r="R39" s="9"/>
      <c r="S39" s="9"/>
      <c r="T39" s="8"/>
      <c r="U39" s="8"/>
      <c r="V39" s="9"/>
      <c r="W39" s="9"/>
      <c r="X39" s="8"/>
      <c r="Y39" s="8"/>
      <c r="Z39" s="9"/>
      <c r="AA39" s="9"/>
      <c r="AB39" s="8"/>
      <c r="AC39" s="8"/>
      <c r="AD39" s="9"/>
      <c r="AE39" s="9"/>
      <c r="AF39" s="8"/>
      <c r="AG39" s="8"/>
      <c r="AH39" s="9"/>
      <c r="AI39" s="9"/>
      <c r="AJ39" s="8"/>
      <c r="AK39" s="8"/>
      <c r="AL39" s="9"/>
      <c r="AM39" s="9"/>
      <c r="AN39" s="8"/>
      <c r="AO39" s="8"/>
      <c r="AP39" s="9"/>
      <c r="AQ39" s="9"/>
      <c r="AR39" s="8"/>
      <c r="AS39" s="8"/>
      <c r="AT39" s="9"/>
      <c r="AU39" s="9"/>
      <c r="AV39" s="8"/>
      <c r="AW39" s="8"/>
      <c r="AX39" s="9"/>
      <c r="AY39" s="9"/>
      <c r="AZ39" s="8"/>
      <c r="BA39" s="8"/>
      <c r="BB39" s="9"/>
      <c r="BC39" s="9"/>
      <c r="BD39" s="8"/>
      <c r="BE39" s="8"/>
      <c r="BF39" s="9"/>
      <c r="BG39" s="9"/>
      <c r="BH39" s="8"/>
      <c r="BI39" s="8"/>
      <c r="BJ39" s="9"/>
      <c r="BK39" s="9"/>
      <c r="BL39" s="8"/>
      <c r="BM39" s="8"/>
      <c r="BN39" s="9"/>
      <c r="BO39" s="9"/>
      <c r="BP39" s="8"/>
      <c r="BQ39" s="8"/>
      <c r="BR39" s="9"/>
      <c r="BS39" s="9"/>
      <c r="BT39" s="8"/>
      <c r="BU39" s="8"/>
      <c r="BV39" s="9"/>
      <c r="BW39" s="9"/>
      <c r="BX39" s="8"/>
      <c r="BY39" s="8"/>
      <c r="BZ39" s="9"/>
      <c r="CA39" s="9"/>
      <c r="CB39" s="8"/>
      <c r="CC39" s="8"/>
      <c r="CD39" s="9"/>
      <c r="CE39" s="9"/>
      <c r="CF39" s="8"/>
      <c r="CG39" s="8"/>
      <c r="CH39" s="9"/>
      <c r="CI39" s="9"/>
      <c r="CJ39" s="8"/>
      <c r="CK39" s="8"/>
      <c r="CL39" s="9"/>
      <c r="CM39" s="9"/>
      <c r="CN39" s="8"/>
      <c r="CO39" s="8"/>
      <c r="CP39" s="9"/>
      <c r="CQ39" s="9"/>
      <c r="CR39" s="8"/>
      <c r="CS39" s="8"/>
      <c r="CT39" s="9"/>
      <c r="CU39" s="9"/>
      <c r="CV39" s="8"/>
      <c r="CW39" s="8"/>
      <c r="CX39" s="9"/>
      <c r="CY39" s="9"/>
      <c r="CZ39" s="8"/>
      <c r="DA39" s="8"/>
      <c r="DB39" s="9"/>
      <c r="DC39" s="9"/>
      <c r="DD39" s="8"/>
      <c r="DE39" s="8"/>
      <c r="DF39" s="9"/>
      <c r="DG39" s="9"/>
      <c r="DH39" s="8"/>
      <c r="DI39" s="8"/>
      <c r="DJ39" s="9"/>
      <c r="DK39" s="9"/>
      <c r="DL39" s="8"/>
      <c r="DM39" s="8"/>
      <c r="DN39" s="9"/>
      <c r="DO39" s="9"/>
      <c r="DP39" s="8"/>
      <c r="DQ39" s="8"/>
      <c r="DR39" s="9"/>
      <c r="DS39" s="9"/>
      <c r="DT39" s="8"/>
      <c r="DU39" s="8"/>
      <c r="DV39" s="9"/>
      <c r="DW39" s="9"/>
      <c r="DX39" s="8"/>
      <c r="DY39" s="8"/>
      <c r="DZ39" s="9"/>
      <c r="EA39" s="9"/>
    </row>
    <row r="40" spans="1:131">
      <c r="A40" s="2" t="s">
        <v>36</v>
      </c>
      <c r="B40" s="9">
        <v>261512789</v>
      </c>
      <c r="C40" s="9">
        <v>701204477.99999988</v>
      </c>
      <c r="D40" s="8">
        <v>82610417.799999997</v>
      </c>
      <c r="E40" s="8">
        <v>423955128.29999995</v>
      </c>
      <c r="F40" s="9">
        <v>18612998</v>
      </c>
      <c r="G40" s="9">
        <v>35880799</v>
      </c>
      <c r="H40" s="8">
        <v>3111122</v>
      </c>
      <c r="I40" s="8">
        <v>3586629</v>
      </c>
      <c r="J40" s="9">
        <v>19335141</v>
      </c>
      <c r="K40" s="9">
        <v>23902802</v>
      </c>
      <c r="L40" s="8">
        <v>11253628</v>
      </c>
      <c r="M40" s="8">
        <v>28186938</v>
      </c>
      <c r="N40" s="9">
        <v>5093350</v>
      </c>
      <c r="O40" s="9">
        <v>6764892</v>
      </c>
      <c r="P40" s="8">
        <v>412141.4</v>
      </c>
      <c r="Q40" s="8">
        <v>309759.90000000002</v>
      </c>
      <c r="R40" s="9">
        <v>14559168</v>
      </c>
      <c r="S40" s="9">
        <v>32023322</v>
      </c>
      <c r="T40" s="8">
        <v>9134365</v>
      </c>
      <c r="U40" s="8">
        <v>9543073</v>
      </c>
      <c r="V40" s="9">
        <v>320657</v>
      </c>
      <c r="W40" s="9">
        <v>589790</v>
      </c>
      <c r="X40" s="8">
        <v>4628535</v>
      </c>
      <c r="Y40" s="8">
        <v>4227031</v>
      </c>
      <c r="Z40" s="9">
        <v>9287615.2999999989</v>
      </c>
      <c r="AA40" s="9">
        <v>9188043.2000000011</v>
      </c>
      <c r="AB40" s="8">
        <v>54002</v>
      </c>
      <c r="AC40" s="8">
        <v>46983</v>
      </c>
      <c r="AD40" s="9">
        <v>3855071.7</v>
      </c>
      <c r="AE40" s="9">
        <v>3875706.3</v>
      </c>
      <c r="AF40" s="8">
        <v>5195543</v>
      </c>
      <c r="AG40" s="8">
        <v>5605552</v>
      </c>
      <c r="AH40" s="9">
        <v>797844</v>
      </c>
      <c r="AI40" s="9">
        <v>1087090</v>
      </c>
      <c r="AJ40" s="8">
        <v>229855</v>
      </c>
      <c r="AK40" s="8">
        <v>206974</v>
      </c>
      <c r="AL40" s="9">
        <v>3413216</v>
      </c>
      <c r="AM40" s="9">
        <v>4764910</v>
      </c>
      <c r="AN40" s="8">
        <v>825034</v>
      </c>
      <c r="AO40" s="8">
        <v>870427</v>
      </c>
      <c r="AP40" s="9">
        <v>844703</v>
      </c>
      <c r="AQ40" s="9">
        <v>901892</v>
      </c>
      <c r="AR40" s="8">
        <v>264000</v>
      </c>
      <c r="AS40" s="8">
        <v>421000</v>
      </c>
      <c r="AT40" s="9">
        <v>361526</v>
      </c>
      <c r="AU40" s="9">
        <v>1297468</v>
      </c>
      <c r="AV40" s="8">
        <v>490894</v>
      </c>
      <c r="AW40" s="8">
        <v>605928</v>
      </c>
      <c r="AX40" s="9">
        <v>67767</v>
      </c>
      <c r="AY40" s="9">
        <v>160484</v>
      </c>
      <c r="AZ40" s="8">
        <v>14218</v>
      </c>
      <c r="BA40" s="8">
        <v>600464</v>
      </c>
      <c r="BB40" s="9">
        <v>676166</v>
      </c>
      <c r="BC40" s="9">
        <v>694943</v>
      </c>
      <c r="BD40" s="8">
        <v>108750</v>
      </c>
      <c r="BE40" s="8">
        <v>112117</v>
      </c>
      <c r="BF40" s="9">
        <v>348361</v>
      </c>
      <c r="BG40" s="9">
        <v>325068</v>
      </c>
      <c r="BH40" s="8">
        <v>365872</v>
      </c>
      <c r="BI40" s="8">
        <v>252373</v>
      </c>
      <c r="BJ40" s="9">
        <v>1951014</v>
      </c>
      <c r="BK40" s="9">
        <v>1651199</v>
      </c>
      <c r="BL40" s="8">
        <v>1015862</v>
      </c>
      <c r="BM40" s="8">
        <v>1324472</v>
      </c>
      <c r="BN40" s="9">
        <v>108831</v>
      </c>
      <c r="BO40" s="9">
        <v>103906</v>
      </c>
      <c r="BP40" s="8">
        <v>1157630</v>
      </c>
      <c r="BQ40" s="8">
        <v>1151339</v>
      </c>
      <c r="BR40" s="9">
        <v>2028260</v>
      </c>
      <c r="BS40" s="9">
        <v>3853839</v>
      </c>
      <c r="BT40" s="8">
        <v>15499333</v>
      </c>
      <c r="BU40" s="8">
        <v>28289911</v>
      </c>
      <c r="BV40" s="9">
        <v>1372602</v>
      </c>
      <c r="BW40" s="9">
        <v>2442007</v>
      </c>
      <c r="BX40" s="8">
        <v>3612721</v>
      </c>
      <c r="BY40" s="8">
        <v>4369912</v>
      </c>
      <c r="BZ40" s="9">
        <v>2792994</v>
      </c>
      <c r="CA40" s="9">
        <v>3623166</v>
      </c>
      <c r="CB40" s="8">
        <v>1538526</v>
      </c>
      <c r="CC40" s="8">
        <v>1428230</v>
      </c>
      <c r="CD40" s="9">
        <v>948711</v>
      </c>
      <c r="CE40" s="9">
        <v>1059562</v>
      </c>
      <c r="CF40" s="8">
        <v>970991</v>
      </c>
      <c r="CG40" s="8">
        <v>927536</v>
      </c>
      <c r="CH40" s="9">
        <v>422492</v>
      </c>
      <c r="CI40" s="9">
        <v>431482</v>
      </c>
      <c r="CJ40" s="8">
        <v>88738.8</v>
      </c>
      <c r="CK40" s="8">
        <v>88738.8</v>
      </c>
      <c r="CL40" s="9">
        <v>737277</v>
      </c>
      <c r="CM40" s="9">
        <v>802443</v>
      </c>
      <c r="CN40" s="8">
        <v>805744</v>
      </c>
      <c r="CO40" s="8">
        <v>1131607</v>
      </c>
      <c r="CP40" s="9">
        <v>787924</v>
      </c>
      <c r="CQ40" s="9">
        <v>6903796</v>
      </c>
      <c r="CR40" s="8">
        <v>798975</v>
      </c>
      <c r="CS40" s="8">
        <v>2771886</v>
      </c>
      <c r="CT40" s="9">
        <v>56548</v>
      </c>
      <c r="CU40" s="9">
        <v>899310</v>
      </c>
      <c r="CV40" s="8">
        <v>758614</v>
      </c>
      <c r="CW40" s="8">
        <v>758823</v>
      </c>
      <c r="CX40" s="9">
        <v>7492538</v>
      </c>
      <c r="CY40" s="9">
        <v>10121318.5</v>
      </c>
      <c r="CZ40" s="8">
        <v>-1705566</v>
      </c>
      <c r="DA40" s="8">
        <v>2471725</v>
      </c>
      <c r="DB40" s="9">
        <v>4983844</v>
      </c>
      <c r="DC40" s="9">
        <v>5708607</v>
      </c>
      <c r="DD40" s="8">
        <v>1552506</v>
      </c>
      <c r="DE40" s="8">
        <v>1387448</v>
      </c>
      <c r="DF40" s="9">
        <v>572347</v>
      </c>
      <c r="DG40" s="9">
        <v>543572</v>
      </c>
      <c r="DH40" s="8">
        <v>534666</v>
      </c>
      <c r="DI40" s="8">
        <v>562750</v>
      </c>
      <c r="DJ40" s="9">
        <v>2836462</v>
      </c>
      <c r="DK40" s="9">
        <v>2970939</v>
      </c>
      <c r="DL40" s="8">
        <v>2739149</v>
      </c>
      <c r="DM40" s="8">
        <v>3003379</v>
      </c>
      <c r="DN40" s="9">
        <v>928546</v>
      </c>
      <c r="DO40" s="9">
        <v>999925</v>
      </c>
      <c r="DP40" s="8">
        <v>745684</v>
      </c>
      <c r="DQ40" s="8">
        <v>948014</v>
      </c>
      <c r="DR40" s="9">
        <v>2376897</v>
      </c>
      <c r="DS40" s="9">
        <v>3841339</v>
      </c>
      <c r="DT40" s="8">
        <v>1805810</v>
      </c>
      <c r="DU40" s="8">
        <v>1490099</v>
      </c>
      <c r="DV40" s="9">
        <v>1020302</v>
      </c>
      <c r="DW40" s="9">
        <v>964777</v>
      </c>
      <c r="DX40" s="8">
        <v>1170707</v>
      </c>
      <c r="DY40" s="8">
        <v>1479259</v>
      </c>
      <c r="DZ40" s="9">
        <v>733148</v>
      </c>
      <c r="EA40" s="9">
        <v>710575</v>
      </c>
    </row>
    <row r="41" spans="1:131">
      <c r="A41" s="2" t="s">
        <v>37</v>
      </c>
      <c r="B41" s="9">
        <v>120327428</v>
      </c>
      <c r="C41" s="9">
        <v>154177279.19999999</v>
      </c>
      <c r="D41" s="8">
        <v>36939280</v>
      </c>
      <c r="E41" s="8">
        <v>64425813.199999996</v>
      </c>
      <c r="F41" s="9">
        <v>12636489</v>
      </c>
      <c r="G41" s="9">
        <v>12636489</v>
      </c>
      <c r="H41" s="8">
        <v>2180651</v>
      </c>
      <c r="I41" s="8">
        <v>2277438</v>
      </c>
      <c r="J41" s="9">
        <v>3435204</v>
      </c>
      <c r="K41" s="9">
        <v>3470517</v>
      </c>
      <c r="L41" s="8">
        <v>16368774</v>
      </c>
      <c r="M41" s="8">
        <v>16637942</v>
      </c>
      <c r="N41" s="9">
        <v>2480239</v>
      </c>
      <c r="O41" s="9">
        <v>2568159</v>
      </c>
      <c r="P41" s="8">
        <v>0</v>
      </c>
      <c r="Q41" s="8">
        <v>0</v>
      </c>
      <c r="R41" s="9">
        <v>7644005</v>
      </c>
      <c r="S41" s="9">
        <v>10453621</v>
      </c>
      <c r="T41" s="8">
        <v>763604</v>
      </c>
      <c r="U41" s="8">
        <v>871613</v>
      </c>
      <c r="V41" s="9">
        <v>228042</v>
      </c>
      <c r="W41" s="9">
        <v>232675</v>
      </c>
      <c r="X41" s="8">
        <v>1072413</v>
      </c>
      <c r="Y41" s="8">
        <v>1279421</v>
      </c>
      <c r="Z41" s="9">
        <v>4152766.8</v>
      </c>
      <c r="AA41" s="9">
        <v>4183683.2</v>
      </c>
      <c r="AB41" s="8"/>
      <c r="AC41" s="8"/>
      <c r="AD41" s="9"/>
      <c r="AE41" s="9"/>
      <c r="AF41" s="8">
        <v>1281277</v>
      </c>
      <c r="AG41" s="8">
        <v>1281277</v>
      </c>
      <c r="AH41" s="9">
        <v>108603</v>
      </c>
      <c r="AI41" s="9">
        <v>194225</v>
      </c>
      <c r="AJ41" s="8">
        <v>0</v>
      </c>
      <c r="AK41" s="8">
        <v>0</v>
      </c>
      <c r="AL41" s="9">
        <v>564081</v>
      </c>
      <c r="AM41" s="9">
        <v>577173</v>
      </c>
      <c r="AN41" s="8">
        <v>359803</v>
      </c>
      <c r="AO41" s="8">
        <v>451519</v>
      </c>
      <c r="AP41" s="9">
        <v>197219</v>
      </c>
      <c r="AQ41" s="9">
        <v>197219</v>
      </c>
      <c r="AR41" s="8">
        <v>168000</v>
      </c>
      <c r="AS41" s="8">
        <v>168000</v>
      </c>
      <c r="AT41" s="9">
        <v>2115512</v>
      </c>
      <c r="AU41" s="9">
        <v>2169738</v>
      </c>
      <c r="AV41" s="8">
        <v>0</v>
      </c>
      <c r="AW41" s="8">
        <v>0</v>
      </c>
      <c r="AX41" s="9">
        <v>0</v>
      </c>
      <c r="AY41" s="9">
        <v>303</v>
      </c>
      <c r="AZ41" s="8">
        <v>247913</v>
      </c>
      <c r="BA41" s="8">
        <v>247931</v>
      </c>
      <c r="BB41" s="9">
        <v>0</v>
      </c>
      <c r="BC41" s="9">
        <v>0</v>
      </c>
      <c r="BD41" s="8">
        <v>0</v>
      </c>
      <c r="BE41" s="8">
        <v>56</v>
      </c>
      <c r="BF41" s="9"/>
      <c r="BG41" s="9"/>
      <c r="BH41" s="8">
        <v>63730</v>
      </c>
      <c r="BI41" s="8">
        <v>63730</v>
      </c>
      <c r="BJ41" s="9">
        <v>223211</v>
      </c>
      <c r="BK41" s="9">
        <v>226336</v>
      </c>
      <c r="BL41" s="8">
        <v>233635</v>
      </c>
      <c r="BM41" s="8">
        <v>233635</v>
      </c>
      <c r="BN41" s="9"/>
      <c r="BO41" s="9"/>
      <c r="BP41" s="8">
        <v>413017</v>
      </c>
      <c r="BQ41" s="8">
        <v>413017</v>
      </c>
      <c r="BR41" s="9">
        <v>1559196</v>
      </c>
      <c r="BS41" s="9">
        <v>1710967</v>
      </c>
      <c r="BT41" s="8">
        <v>5178866</v>
      </c>
      <c r="BU41" s="8">
        <v>6227907</v>
      </c>
      <c r="BV41" s="9">
        <v>2351172</v>
      </c>
      <c r="BW41" s="9">
        <v>2433079</v>
      </c>
      <c r="BX41" s="8">
        <v>1559272</v>
      </c>
      <c r="BY41" s="8">
        <v>1608807</v>
      </c>
      <c r="BZ41" s="9">
        <v>699071</v>
      </c>
      <c r="CA41" s="9">
        <v>764633</v>
      </c>
      <c r="CB41" s="8"/>
      <c r="CC41" s="8"/>
      <c r="CD41" s="9"/>
      <c r="CE41" s="9">
        <v>785</v>
      </c>
      <c r="CF41" s="8">
        <v>0</v>
      </c>
      <c r="CG41" s="8">
        <v>0</v>
      </c>
      <c r="CH41" s="9">
        <v>107287</v>
      </c>
      <c r="CI41" s="9">
        <v>107287</v>
      </c>
      <c r="CJ41" s="8"/>
      <c r="CK41" s="8"/>
      <c r="CL41" s="9">
        <v>112144</v>
      </c>
      <c r="CM41" s="9">
        <v>112144</v>
      </c>
      <c r="CN41" s="8">
        <v>53404</v>
      </c>
      <c r="CO41" s="8">
        <v>53404</v>
      </c>
      <c r="CP41" s="9">
        <v>3338193</v>
      </c>
      <c r="CQ41" s="9">
        <v>3509552</v>
      </c>
      <c r="CR41" s="8">
        <v>1312655</v>
      </c>
      <c r="CS41" s="8">
        <v>1430722</v>
      </c>
      <c r="CT41" s="9">
        <v>83840</v>
      </c>
      <c r="CU41" s="9">
        <v>121253</v>
      </c>
      <c r="CV41" s="8"/>
      <c r="CW41" s="8"/>
      <c r="CX41" s="9">
        <v>4499869.2</v>
      </c>
      <c r="CY41" s="9">
        <v>4742618.8</v>
      </c>
      <c r="CZ41" s="8">
        <v>2889897</v>
      </c>
      <c r="DA41" s="8">
        <v>3241024</v>
      </c>
      <c r="DB41" s="9">
        <v>596314</v>
      </c>
      <c r="DC41" s="9">
        <v>699741</v>
      </c>
      <c r="DD41" s="8">
        <v>110209</v>
      </c>
      <c r="DE41" s="8">
        <v>110209</v>
      </c>
      <c r="DF41" s="9">
        <v>15095</v>
      </c>
      <c r="DG41" s="9">
        <v>15095</v>
      </c>
      <c r="DH41" s="8">
        <v>5663</v>
      </c>
      <c r="DI41" s="8">
        <v>5663</v>
      </c>
      <c r="DJ41" s="9">
        <v>235636</v>
      </c>
      <c r="DK41" s="9">
        <v>235636</v>
      </c>
      <c r="DL41" s="8">
        <v>88485</v>
      </c>
      <c r="DM41" s="8">
        <v>88485</v>
      </c>
      <c r="DN41" s="9">
        <v>17268</v>
      </c>
      <c r="DO41" s="9">
        <v>34127</v>
      </c>
      <c r="DP41" s="8">
        <v>946126</v>
      </c>
      <c r="DQ41" s="8">
        <v>946126</v>
      </c>
      <c r="DR41" s="9">
        <v>623255</v>
      </c>
      <c r="DS41" s="9">
        <v>649442</v>
      </c>
      <c r="DT41" s="8">
        <v>14275</v>
      </c>
      <c r="DU41" s="8">
        <v>14275</v>
      </c>
      <c r="DV41" s="9">
        <v>12450</v>
      </c>
      <c r="DW41" s="9">
        <v>12450</v>
      </c>
      <c r="DX41" s="8">
        <v>26498</v>
      </c>
      <c r="DY41" s="8">
        <v>26498</v>
      </c>
      <c r="DZ41" s="9">
        <v>13819</v>
      </c>
      <c r="EA41" s="9">
        <v>13819</v>
      </c>
    </row>
    <row r="42" spans="1:131">
      <c r="A42" s="2" t="s">
        <v>38</v>
      </c>
      <c r="B42" s="9">
        <v>284428709.60000002</v>
      </c>
      <c r="C42" s="9">
        <v>563723698.69999993</v>
      </c>
      <c r="D42" s="8">
        <v>107321784.5</v>
      </c>
      <c r="E42" s="8">
        <v>318672355.69999999</v>
      </c>
      <c r="F42" s="9">
        <v>18239161</v>
      </c>
      <c r="G42" s="9">
        <v>24054156</v>
      </c>
      <c r="H42" s="8">
        <v>3193616</v>
      </c>
      <c r="I42" s="8">
        <v>3798398</v>
      </c>
      <c r="J42" s="9">
        <v>17657285</v>
      </c>
      <c r="K42" s="9">
        <v>18982902</v>
      </c>
      <c r="L42" s="8">
        <v>25576280</v>
      </c>
      <c r="M42" s="8">
        <v>31496919</v>
      </c>
      <c r="N42" s="9">
        <v>13699198</v>
      </c>
      <c r="O42" s="9">
        <v>15290695</v>
      </c>
      <c r="P42" s="8">
        <v>112902.9</v>
      </c>
      <c r="Q42" s="8">
        <v>488737.9</v>
      </c>
      <c r="R42" s="9">
        <v>14048738</v>
      </c>
      <c r="S42" s="9">
        <v>32581316</v>
      </c>
      <c r="T42" s="8">
        <v>663681</v>
      </c>
      <c r="U42" s="8">
        <v>911665</v>
      </c>
      <c r="V42" s="9">
        <v>1261826</v>
      </c>
      <c r="W42" s="9">
        <v>1382303</v>
      </c>
      <c r="X42" s="8">
        <v>2504998</v>
      </c>
      <c r="Y42" s="8">
        <v>3536139</v>
      </c>
      <c r="Z42" s="9">
        <v>542420.69999999995</v>
      </c>
      <c r="AA42" s="9">
        <v>769293.2</v>
      </c>
      <c r="AB42" s="8">
        <v>27000</v>
      </c>
      <c r="AC42" s="8">
        <v>53075</v>
      </c>
      <c r="AD42" s="9"/>
      <c r="AE42" s="9"/>
      <c r="AF42" s="8">
        <v>1696566</v>
      </c>
      <c r="AG42" s="8">
        <v>3418647</v>
      </c>
      <c r="AH42" s="9">
        <v>1167996</v>
      </c>
      <c r="AI42" s="9">
        <v>1436962</v>
      </c>
      <c r="AJ42" s="8">
        <v>488</v>
      </c>
      <c r="AK42" s="8">
        <v>488</v>
      </c>
      <c r="AL42" s="9">
        <v>888096</v>
      </c>
      <c r="AM42" s="9">
        <v>1097040</v>
      </c>
      <c r="AN42" s="8">
        <v>1692711</v>
      </c>
      <c r="AO42" s="8">
        <v>1943078</v>
      </c>
      <c r="AP42" s="9">
        <v>154638</v>
      </c>
      <c r="AQ42" s="9">
        <v>287399</v>
      </c>
      <c r="AR42" s="8">
        <v>1423000</v>
      </c>
      <c r="AS42" s="8">
        <v>1941000</v>
      </c>
      <c r="AT42" s="9">
        <v>2769030</v>
      </c>
      <c r="AU42" s="9">
        <v>5629394</v>
      </c>
      <c r="AV42" s="8">
        <v>117562</v>
      </c>
      <c r="AW42" s="8">
        <v>127416</v>
      </c>
      <c r="AX42" s="9">
        <v>413916</v>
      </c>
      <c r="AY42" s="9">
        <v>441009</v>
      </c>
      <c r="AZ42" s="8">
        <v>1238913</v>
      </c>
      <c r="BA42" s="8">
        <v>1639322</v>
      </c>
      <c r="BB42" s="9">
        <v>1815</v>
      </c>
      <c r="BC42" s="9">
        <v>1815</v>
      </c>
      <c r="BD42" s="8">
        <v>1055</v>
      </c>
      <c r="BE42" s="8">
        <v>1055</v>
      </c>
      <c r="BF42" s="9">
        <v>2681</v>
      </c>
      <c r="BG42" s="9">
        <v>2681</v>
      </c>
      <c r="BH42" s="8">
        <v>565821</v>
      </c>
      <c r="BI42" s="8">
        <v>774548</v>
      </c>
      <c r="BJ42" s="9">
        <v>516706</v>
      </c>
      <c r="BK42" s="9">
        <v>1002171</v>
      </c>
      <c r="BL42" s="8">
        <v>0</v>
      </c>
      <c r="BM42" s="8">
        <v>104753</v>
      </c>
      <c r="BN42" s="9"/>
      <c r="BO42" s="9">
        <v>3328</v>
      </c>
      <c r="BP42" s="8">
        <v>1506523</v>
      </c>
      <c r="BQ42" s="8">
        <v>2050649</v>
      </c>
      <c r="BR42" s="9">
        <v>4730812</v>
      </c>
      <c r="BS42" s="9">
        <v>6005630</v>
      </c>
      <c r="BT42" s="8">
        <v>16783487</v>
      </c>
      <c r="BU42" s="8">
        <v>26366107</v>
      </c>
      <c r="BV42" s="9">
        <v>1913235</v>
      </c>
      <c r="BW42" s="9">
        <v>4066508</v>
      </c>
      <c r="BX42" s="8">
        <v>113221</v>
      </c>
      <c r="BY42" s="8">
        <v>128769</v>
      </c>
      <c r="BZ42" s="9">
        <v>612002</v>
      </c>
      <c r="CA42" s="9">
        <v>823513</v>
      </c>
      <c r="CB42" s="8"/>
      <c r="CC42" s="8">
        <v>61322</v>
      </c>
      <c r="CD42" s="9">
        <v>320071</v>
      </c>
      <c r="CE42" s="9">
        <v>329469</v>
      </c>
      <c r="CF42" s="8">
        <v>1581</v>
      </c>
      <c r="CG42" s="8">
        <v>14435</v>
      </c>
      <c r="CH42" s="9">
        <v>97041</v>
      </c>
      <c r="CI42" s="9">
        <v>165250</v>
      </c>
      <c r="CJ42" s="8"/>
      <c r="CK42" s="8"/>
      <c r="CL42" s="9">
        <v>1063006</v>
      </c>
      <c r="CM42" s="9">
        <v>1344415</v>
      </c>
      <c r="CN42" s="8">
        <v>585719</v>
      </c>
      <c r="CO42" s="8">
        <v>707929</v>
      </c>
      <c r="CP42" s="9">
        <v>4013992</v>
      </c>
      <c r="CQ42" s="9">
        <v>5427133</v>
      </c>
      <c r="CR42" s="8">
        <v>5453442</v>
      </c>
      <c r="CS42" s="8">
        <v>8367103</v>
      </c>
      <c r="CT42" s="9">
        <v>334675</v>
      </c>
      <c r="CU42" s="9">
        <v>717493</v>
      </c>
      <c r="CV42" s="8"/>
      <c r="CW42" s="8">
        <v>16009</v>
      </c>
      <c r="CX42" s="9">
        <v>19146.5</v>
      </c>
      <c r="CY42" s="9">
        <v>530793.9</v>
      </c>
      <c r="CZ42" s="8">
        <v>17363588</v>
      </c>
      <c r="DA42" s="8">
        <v>19677293</v>
      </c>
      <c r="DB42" s="9">
        <v>442256</v>
      </c>
      <c r="DC42" s="9">
        <v>1053886</v>
      </c>
      <c r="DD42" s="8">
        <v>304080</v>
      </c>
      <c r="DE42" s="8">
        <v>447027</v>
      </c>
      <c r="DF42" s="9">
        <v>362577</v>
      </c>
      <c r="DG42" s="9">
        <v>362577</v>
      </c>
      <c r="DH42" s="8">
        <v>43269</v>
      </c>
      <c r="DI42" s="8">
        <v>77609</v>
      </c>
      <c r="DJ42" s="9">
        <v>1133047</v>
      </c>
      <c r="DK42" s="9">
        <v>1417658</v>
      </c>
      <c r="DL42" s="8">
        <v>1093945</v>
      </c>
      <c r="DM42" s="8">
        <v>1679066</v>
      </c>
      <c r="DN42" s="9">
        <v>753029</v>
      </c>
      <c r="DO42" s="9">
        <v>974603</v>
      </c>
      <c r="DP42" s="8">
        <v>3864472</v>
      </c>
      <c r="DQ42" s="8">
        <v>4070009</v>
      </c>
      <c r="DR42" s="9">
        <v>1406825</v>
      </c>
      <c r="DS42" s="9">
        <v>2071006</v>
      </c>
      <c r="DT42" s="8">
        <v>705781</v>
      </c>
      <c r="DU42" s="8">
        <v>842695</v>
      </c>
      <c r="DV42" s="9">
        <v>194932</v>
      </c>
      <c r="DW42" s="9">
        <v>248534</v>
      </c>
      <c r="DX42" s="8">
        <v>1547089</v>
      </c>
      <c r="DY42" s="8">
        <v>1608166</v>
      </c>
      <c r="DZ42" s="9">
        <v>165981</v>
      </c>
      <c r="EA42" s="9">
        <v>200981</v>
      </c>
    </row>
    <row r="43" spans="1:131">
      <c r="A43" s="10" t="s">
        <v>39</v>
      </c>
      <c r="B43" s="12">
        <v>122028693.89999999</v>
      </c>
      <c r="C43" s="12">
        <v>148702815.19999999</v>
      </c>
      <c r="D43" s="11">
        <v>30225508.800000001</v>
      </c>
      <c r="E43" s="11">
        <v>63279417.099999994</v>
      </c>
      <c r="F43" s="12">
        <v>17267573</v>
      </c>
      <c r="G43" s="12">
        <v>17680730</v>
      </c>
      <c r="H43" s="11">
        <v>1424892</v>
      </c>
      <c r="I43" s="11">
        <v>1410341</v>
      </c>
      <c r="J43" s="12">
        <v>7757536</v>
      </c>
      <c r="K43" s="12">
        <v>7546113</v>
      </c>
      <c r="L43" s="11">
        <v>9848262</v>
      </c>
      <c r="M43" s="11">
        <v>8335818</v>
      </c>
      <c r="N43" s="12">
        <v>4003508</v>
      </c>
      <c r="O43" s="12">
        <v>4205519</v>
      </c>
      <c r="P43" s="11">
        <v>57605.399999999994</v>
      </c>
      <c r="Q43" s="11">
        <v>103313.3</v>
      </c>
      <c r="R43" s="12">
        <v>7640546</v>
      </c>
      <c r="S43" s="12">
        <v>7946181</v>
      </c>
      <c r="T43" s="11">
        <v>738542</v>
      </c>
      <c r="U43" s="11">
        <v>662928</v>
      </c>
      <c r="V43" s="12">
        <v>389942</v>
      </c>
      <c r="W43" s="12">
        <v>304957</v>
      </c>
      <c r="X43" s="11">
        <v>691378</v>
      </c>
      <c r="Y43" s="11">
        <v>800957</v>
      </c>
      <c r="Z43" s="12">
        <v>2135426.2999999998</v>
      </c>
      <c r="AA43" s="12">
        <v>2326724.9</v>
      </c>
      <c r="AB43" s="11">
        <v>86238</v>
      </c>
      <c r="AC43" s="11">
        <v>88167</v>
      </c>
      <c r="AD43" s="12">
        <v>169127.7</v>
      </c>
      <c r="AE43" s="12">
        <v>169127.7</v>
      </c>
      <c r="AF43" s="11">
        <v>967157</v>
      </c>
      <c r="AG43" s="11">
        <v>1181252</v>
      </c>
      <c r="AH43" s="12">
        <v>360895</v>
      </c>
      <c r="AI43" s="12">
        <v>274178</v>
      </c>
      <c r="AJ43" s="11">
        <v>22268</v>
      </c>
      <c r="AK43" s="11">
        <v>22268</v>
      </c>
      <c r="AL43" s="12">
        <v>504442</v>
      </c>
      <c r="AM43" s="12">
        <v>422397</v>
      </c>
      <c r="AN43" s="11">
        <v>572959</v>
      </c>
      <c r="AO43" s="11">
        <v>546855</v>
      </c>
      <c r="AP43" s="12">
        <v>269929</v>
      </c>
      <c r="AQ43" s="12">
        <v>234164</v>
      </c>
      <c r="AR43" s="11">
        <v>366000</v>
      </c>
      <c r="AS43" s="11">
        <v>351000</v>
      </c>
      <c r="AT43" s="12">
        <v>2207530</v>
      </c>
      <c r="AU43" s="12">
        <v>1561253</v>
      </c>
      <c r="AV43" s="11">
        <v>85854</v>
      </c>
      <c r="AW43" s="11">
        <v>105280</v>
      </c>
      <c r="AX43" s="12">
        <v>181633</v>
      </c>
      <c r="AY43" s="12">
        <v>116485</v>
      </c>
      <c r="AZ43" s="11">
        <v>619695</v>
      </c>
      <c r="BA43" s="11">
        <v>575032</v>
      </c>
      <c r="BB43" s="12">
        <v>119081</v>
      </c>
      <c r="BC43" s="12">
        <v>85925</v>
      </c>
      <c r="BD43" s="11">
        <v>25399</v>
      </c>
      <c r="BE43" s="11">
        <v>28028</v>
      </c>
      <c r="BF43" s="12">
        <v>32276</v>
      </c>
      <c r="BG43" s="12">
        <v>20023</v>
      </c>
      <c r="BH43" s="11">
        <v>182666</v>
      </c>
      <c r="BI43" s="11">
        <v>173749</v>
      </c>
      <c r="BJ43" s="12">
        <v>285553</v>
      </c>
      <c r="BK43" s="12">
        <v>325085</v>
      </c>
      <c r="BL43" s="11">
        <v>220762</v>
      </c>
      <c r="BM43" s="11">
        <v>95504</v>
      </c>
      <c r="BN43" s="12">
        <v>12142</v>
      </c>
      <c r="BO43" s="12">
        <v>16057</v>
      </c>
      <c r="BP43" s="11">
        <v>763589</v>
      </c>
      <c r="BQ43" s="11">
        <v>799696</v>
      </c>
      <c r="BR43" s="12">
        <v>1873356</v>
      </c>
      <c r="BS43" s="12">
        <v>1768044</v>
      </c>
      <c r="BT43" s="11">
        <v>4868110</v>
      </c>
      <c r="BU43" s="11">
        <v>5622824</v>
      </c>
      <c r="BV43" s="12">
        <v>1040771</v>
      </c>
      <c r="BW43" s="12">
        <v>1143569</v>
      </c>
      <c r="BX43" s="11">
        <v>729964</v>
      </c>
      <c r="BY43" s="11">
        <v>624231</v>
      </c>
      <c r="BZ43" s="12">
        <v>597999</v>
      </c>
      <c r="CA43" s="12">
        <v>497339</v>
      </c>
      <c r="CB43" s="11">
        <v>177510</v>
      </c>
      <c r="CC43" s="11">
        <v>179497</v>
      </c>
      <c r="CD43" s="12">
        <v>154156</v>
      </c>
      <c r="CE43" s="12">
        <v>164915</v>
      </c>
      <c r="CF43" s="11">
        <v>88025</v>
      </c>
      <c r="CG43" s="11">
        <v>69853</v>
      </c>
      <c r="CH43" s="12">
        <v>105285</v>
      </c>
      <c r="CI43" s="12">
        <v>100726</v>
      </c>
      <c r="CJ43" s="11">
        <v>321.8</v>
      </c>
      <c r="CK43" s="11">
        <v>321.8</v>
      </c>
      <c r="CL43" s="12">
        <v>494294</v>
      </c>
      <c r="CM43" s="12">
        <v>560859</v>
      </c>
      <c r="CN43" s="11">
        <v>475687</v>
      </c>
      <c r="CO43" s="11">
        <v>256452</v>
      </c>
      <c r="CP43" s="12">
        <v>3630566</v>
      </c>
      <c r="CQ43" s="12">
        <v>2027899</v>
      </c>
      <c r="CR43" s="11">
        <v>2305027</v>
      </c>
      <c r="CS43" s="11">
        <v>2599297</v>
      </c>
      <c r="CT43" s="12">
        <v>957035</v>
      </c>
      <c r="CU43" s="12">
        <v>208126</v>
      </c>
      <c r="CV43" s="11">
        <v>50972</v>
      </c>
      <c r="CW43" s="11">
        <v>66675</v>
      </c>
      <c r="CX43" s="12">
        <v>1501375.9</v>
      </c>
      <c r="CY43" s="12">
        <v>816354.4</v>
      </c>
      <c r="CZ43" s="11">
        <v>7342952</v>
      </c>
      <c r="DA43" s="11">
        <v>5351990</v>
      </c>
      <c r="DB43" s="12">
        <v>737533</v>
      </c>
      <c r="DC43" s="12">
        <v>515670</v>
      </c>
      <c r="DD43" s="11">
        <v>193099</v>
      </c>
      <c r="DE43" s="11">
        <v>179628</v>
      </c>
      <c r="DF43" s="12">
        <v>169465</v>
      </c>
      <c r="DG43" s="12">
        <v>136537</v>
      </c>
      <c r="DH43" s="11">
        <v>65540</v>
      </c>
      <c r="DI43" s="11">
        <v>67928</v>
      </c>
      <c r="DJ43" s="12">
        <v>595676</v>
      </c>
      <c r="DK43" s="12">
        <v>397789</v>
      </c>
      <c r="DL43" s="11">
        <v>690802</v>
      </c>
      <c r="DM43" s="11">
        <v>678603</v>
      </c>
      <c r="DN43" s="12">
        <v>318840</v>
      </c>
      <c r="DO43" s="12">
        <v>299535</v>
      </c>
      <c r="DP43" s="11">
        <v>786077</v>
      </c>
      <c r="DQ43" s="11">
        <v>794713</v>
      </c>
      <c r="DR43" s="12">
        <v>593023</v>
      </c>
      <c r="DS43" s="12">
        <v>733160</v>
      </c>
      <c r="DT43" s="11">
        <v>199066</v>
      </c>
      <c r="DU43" s="11">
        <v>299079</v>
      </c>
      <c r="DV43" s="12">
        <v>234097</v>
      </c>
      <c r="DW43" s="12">
        <v>162930</v>
      </c>
      <c r="DX43" s="11">
        <v>644627</v>
      </c>
      <c r="DY43" s="11">
        <v>452853</v>
      </c>
      <c r="DZ43" s="12">
        <v>171527</v>
      </c>
      <c r="EA43" s="12">
        <v>130893</v>
      </c>
    </row>
    <row r="44" spans="1:131" s="19" customFormat="1">
      <c r="A44" s="7" t="s">
        <v>40</v>
      </c>
      <c r="B44" s="14">
        <f>B42+B43</f>
        <v>406457403.5</v>
      </c>
      <c r="C44" s="14">
        <f t="shared" ref="C44:BN44" si="9">C42+C43</f>
        <v>712426513.89999986</v>
      </c>
      <c r="D44" s="13">
        <f t="shared" si="9"/>
        <v>137547293.30000001</v>
      </c>
      <c r="E44" s="13">
        <f t="shared" si="9"/>
        <v>381951772.79999995</v>
      </c>
      <c r="F44" s="14">
        <f t="shared" si="9"/>
        <v>35506734</v>
      </c>
      <c r="G44" s="14">
        <f t="shared" si="9"/>
        <v>41734886</v>
      </c>
      <c r="H44" s="13">
        <f t="shared" si="9"/>
        <v>4618508</v>
      </c>
      <c r="I44" s="13">
        <f t="shared" si="9"/>
        <v>5208739</v>
      </c>
      <c r="J44" s="14">
        <f t="shared" si="9"/>
        <v>25414821</v>
      </c>
      <c r="K44" s="14">
        <f t="shared" si="9"/>
        <v>26529015</v>
      </c>
      <c r="L44" s="13">
        <f t="shared" si="9"/>
        <v>35424542</v>
      </c>
      <c r="M44" s="13">
        <f t="shared" si="9"/>
        <v>39832737</v>
      </c>
      <c r="N44" s="14">
        <f t="shared" si="9"/>
        <v>17702706</v>
      </c>
      <c r="O44" s="14">
        <f t="shared" si="9"/>
        <v>19496214</v>
      </c>
      <c r="P44" s="13">
        <f t="shared" si="9"/>
        <v>170508.3</v>
      </c>
      <c r="Q44" s="13">
        <f t="shared" si="9"/>
        <v>592051.20000000007</v>
      </c>
      <c r="R44" s="14">
        <f t="shared" si="9"/>
        <v>21689284</v>
      </c>
      <c r="S44" s="14">
        <f t="shared" si="9"/>
        <v>40527497</v>
      </c>
      <c r="T44" s="13">
        <f t="shared" si="9"/>
        <v>1402223</v>
      </c>
      <c r="U44" s="13">
        <f t="shared" si="9"/>
        <v>1574593</v>
      </c>
      <c r="V44" s="14">
        <f t="shared" si="9"/>
        <v>1651768</v>
      </c>
      <c r="W44" s="14">
        <f t="shared" si="9"/>
        <v>1687260</v>
      </c>
      <c r="X44" s="13">
        <f t="shared" si="9"/>
        <v>3196376</v>
      </c>
      <c r="Y44" s="13">
        <f t="shared" si="9"/>
        <v>4337096</v>
      </c>
      <c r="Z44" s="14">
        <f t="shared" si="9"/>
        <v>2677847</v>
      </c>
      <c r="AA44" s="14">
        <f t="shared" si="9"/>
        <v>3096018.0999999996</v>
      </c>
      <c r="AB44" s="13">
        <f t="shared" si="9"/>
        <v>113238</v>
      </c>
      <c r="AC44" s="13">
        <f t="shared" si="9"/>
        <v>141242</v>
      </c>
      <c r="AD44" s="14">
        <f t="shared" si="9"/>
        <v>169127.7</v>
      </c>
      <c r="AE44" s="14">
        <f t="shared" si="9"/>
        <v>169127.7</v>
      </c>
      <c r="AF44" s="13">
        <f t="shared" si="9"/>
        <v>2663723</v>
      </c>
      <c r="AG44" s="13">
        <f t="shared" si="9"/>
        <v>4599899</v>
      </c>
      <c r="AH44" s="14">
        <f t="shared" si="9"/>
        <v>1528891</v>
      </c>
      <c r="AI44" s="14">
        <f t="shared" si="9"/>
        <v>1711140</v>
      </c>
      <c r="AJ44" s="13">
        <f t="shared" si="9"/>
        <v>22756</v>
      </c>
      <c r="AK44" s="13">
        <f t="shared" si="9"/>
        <v>22756</v>
      </c>
      <c r="AL44" s="14">
        <f t="shared" si="9"/>
        <v>1392538</v>
      </c>
      <c r="AM44" s="14">
        <f t="shared" si="9"/>
        <v>1519437</v>
      </c>
      <c r="AN44" s="13">
        <f t="shared" si="9"/>
        <v>2265670</v>
      </c>
      <c r="AO44" s="13">
        <f t="shared" si="9"/>
        <v>2489933</v>
      </c>
      <c r="AP44" s="14">
        <f t="shared" si="9"/>
        <v>424567</v>
      </c>
      <c r="AQ44" s="14">
        <f t="shared" si="9"/>
        <v>521563</v>
      </c>
      <c r="AR44" s="13">
        <f t="shared" si="9"/>
        <v>1789000</v>
      </c>
      <c r="AS44" s="13">
        <f t="shared" si="9"/>
        <v>2292000</v>
      </c>
      <c r="AT44" s="14">
        <f t="shared" si="9"/>
        <v>4976560</v>
      </c>
      <c r="AU44" s="14">
        <f t="shared" si="9"/>
        <v>7190647</v>
      </c>
      <c r="AV44" s="13">
        <f t="shared" si="9"/>
        <v>203416</v>
      </c>
      <c r="AW44" s="13">
        <f t="shared" si="9"/>
        <v>232696</v>
      </c>
      <c r="AX44" s="14">
        <f t="shared" si="9"/>
        <v>595549</v>
      </c>
      <c r="AY44" s="14">
        <f t="shared" si="9"/>
        <v>557494</v>
      </c>
      <c r="AZ44" s="13">
        <f t="shared" si="9"/>
        <v>1858608</v>
      </c>
      <c r="BA44" s="13">
        <f t="shared" si="9"/>
        <v>2214354</v>
      </c>
      <c r="BB44" s="14">
        <f t="shared" si="9"/>
        <v>120896</v>
      </c>
      <c r="BC44" s="14">
        <f t="shared" si="9"/>
        <v>87740</v>
      </c>
      <c r="BD44" s="13">
        <f t="shared" si="9"/>
        <v>26454</v>
      </c>
      <c r="BE44" s="13">
        <f t="shared" si="9"/>
        <v>29083</v>
      </c>
      <c r="BF44" s="14">
        <f t="shared" si="9"/>
        <v>34957</v>
      </c>
      <c r="BG44" s="14">
        <f t="shared" si="9"/>
        <v>22704</v>
      </c>
      <c r="BH44" s="13">
        <f t="shared" si="9"/>
        <v>748487</v>
      </c>
      <c r="BI44" s="13">
        <f t="shared" si="9"/>
        <v>948297</v>
      </c>
      <c r="BJ44" s="14">
        <f t="shared" si="9"/>
        <v>802259</v>
      </c>
      <c r="BK44" s="14">
        <f t="shared" si="9"/>
        <v>1327256</v>
      </c>
      <c r="BL44" s="13">
        <f t="shared" si="9"/>
        <v>220762</v>
      </c>
      <c r="BM44" s="13">
        <f t="shared" si="9"/>
        <v>200257</v>
      </c>
      <c r="BN44" s="14">
        <f t="shared" si="9"/>
        <v>12142</v>
      </c>
      <c r="BO44" s="14">
        <f t="shared" ref="BO44:DZ44" si="10">BO42+BO43</f>
        <v>19385</v>
      </c>
      <c r="BP44" s="13">
        <f t="shared" si="10"/>
        <v>2270112</v>
      </c>
      <c r="BQ44" s="13">
        <f t="shared" si="10"/>
        <v>2850345</v>
      </c>
      <c r="BR44" s="14">
        <f t="shared" si="10"/>
        <v>6604168</v>
      </c>
      <c r="BS44" s="14">
        <f t="shared" si="10"/>
        <v>7773674</v>
      </c>
      <c r="BT44" s="13">
        <f t="shared" si="10"/>
        <v>21651597</v>
      </c>
      <c r="BU44" s="13">
        <f t="shared" si="10"/>
        <v>31988931</v>
      </c>
      <c r="BV44" s="14">
        <f t="shared" si="10"/>
        <v>2954006</v>
      </c>
      <c r="BW44" s="14">
        <f t="shared" si="10"/>
        <v>5210077</v>
      </c>
      <c r="BX44" s="13">
        <f t="shared" si="10"/>
        <v>843185</v>
      </c>
      <c r="BY44" s="13">
        <f t="shared" si="10"/>
        <v>753000</v>
      </c>
      <c r="BZ44" s="14">
        <f t="shared" si="10"/>
        <v>1210001</v>
      </c>
      <c r="CA44" s="14">
        <f t="shared" si="10"/>
        <v>1320852</v>
      </c>
      <c r="CB44" s="13">
        <f t="shared" si="10"/>
        <v>177510</v>
      </c>
      <c r="CC44" s="13">
        <f t="shared" si="10"/>
        <v>240819</v>
      </c>
      <c r="CD44" s="14">
        <f t="shared" si="10"/>
        <v>474227</v>
      </c>
      <c r="CE44" s="14">
        <f t="shared" si="10"/>
        <v>494384</v>
      </c>
      <c r="CF44" s="13">
        <f t="shared" si="10"/>
        <v>89606</v>
      </c>
      <c r="CG44" s="13">
        <f t="shared" si="10"/>
        <v>84288</v>
      </c>
      <c r="CH44" s="14">
        <f t="shared" si="10"/>
        <v>202326</v>
      </c>
      <c r="CI44" s="14">
        <f t="shared" si="10"/>
        <v>265976</v>
      </c>
      <c r="CJ44" s="13">
        <f t="shared" si="10"/>
        <v>321.8</v>
      </c>
      <c r="CK44" s="13">
        <f t="shared" si="10"/>
        <v>321.8</v>
      </c>
      <c r="CL44" s="14">
        <f t="shared" si="10"/>
        <v>1557300</v>
      </c>
      <c r="CM44" s="14">
        <f t="shared" si="10"/>
        <v>1905274</v>
      </c>
      <c r="CN44" s="13">
        <f t="shared" si="10"/>
        <v>1061406</v>
      </c>
      <c r="CO44" s="13">
        <f t="shared" si="10"/>
        <v>964381</v>
      </c>
      <c r="CP44" s="14">
        <f t="shared" si="10"/>
        <v>7644558</v>
      </c>
      <c r="CQ44" s="14">
        <f t="shared" si="10"/>
        <v>7455032</v>
      </c>
      <c r="CR44" s="13">
        <f t="shared" si="10"/>
        <v>7758469</v>
      </c>
      <c r="CS44" s="13">
        <f t="shared" si="10"/>
        <v>10966400</v>
      </c>
      <c r="CT44" s="14">
        <f t="shared" si="10"/>
        <v>1291710</v>
      </c>
      <c r="CU44" s="14">
        <f t="shared" si="10"/>
        <v>925619</v>
      </c>
      <c r="CV44" s="13">
        <f t="shared" si="10"/>
        <v>50972</v>
      </c>
      <c r="CW44" s="13">
        <f t="shared" si="10"/>
        <v>82684</v>
      </c>
      <c r="CX44" s="14">
        <f t="shared" si="10"/>
        <v>1520522.4</v>
      </c>
      <c r="CY44" s="14">
        <f t="shared" si="10"/>
        <v>1347148.3</v>
      </c>
      <c r="CZ44" s="13">
        <f t="shared" si="10"/>
        <v>24706540</v>
      </c>
      <c r="DA44" s="13">
        <f t="shared" si="10"/>
        <v>25029283</v>
      </c>
      <c r="DB44" s="14">
        <f t="shared" si="10"/>
        <v>1179789</v>
      </c>
      <c r="DC44" s="14">
        <f t="shared" si="10"/>
        <v>1569556</v>
      </c>
      <c r="DD44" s="13">
        <f t="shared" si="10"/>
        <v>497179</v>
      </c>
      <c r="DE44" s="13">
        <f t="shared" si="10"/>
        <v>626655</v>
      </c>
      <c r="DF44" s="14">
        <f t="shared" si="10"/>
        <v>532042</v>
      </c>
      <c r="DG44" s="14">
        <f t="shared" si="10"/>
        <v>499114</v>
      </c>
      <c r="DH44" s="13">
        <f t="shared" si="10"/>
        <v>108809</v>
      </c>
      <c r="DI44" s="13">
        <f t="shared" si="10"/>
        <v>145537</v>
      </c>
      <c r="DJ44" s="14">
        <f t="shared" si="10"/>
        <v>1728723</v>
      </c>
      <c r="DK44" s="14">
        <f t="shared" si="10"/>
        <v>1815447</v>
      </c>
      <c r="DL44" s="13">
        <f t="shared" si="10"/>
        <v>1784747</v>
      </c>
      <c r="DM44" s="13">
        <f t="shared" si="10"/>
        <v>2357669</v>
      </c>
      <c r="DN44" s="14">
        <f t="shared" si="10"/>
        <v>1071869</v>
      </c>
      <c r="DO44" s="14">
        <f t="shared" si="10"/>
        <v>1274138</v>
      </c>
      <c r="DP44" s="13">
        <f t="shared" si="10"/>
        <v>4650549</v>
      </c>
      <c r="DQ44" s="13">
        <f t="shared" si="10"/>
        <v>4864722</v>
      </c>
      <c r="DR44" s="14">
        <f t="shared" si="10"/>
        <v>1999848</v>
      </c>
      <c r="DS44" s="14">
        <f t="shared" si="10"/>
        <v>2804166</v>
      </c>
      <c r="DT44" s="13">
        <f t="shared" si="10"/>
        <v>904847</v>
      </c>
      <c r="DU44" s="13">
        <f t="shared" si="10"/>
        <v>1141774</v>
      </c>
      <c r="DV44" s="14">
        <f t="shared" si="10"/>
        <v>429029</v>
      </c>
      <c r="DW44" s="14">
        <f t="shared" si="10"/>
        <v>411464</v>
      </c>
      <c r="DX44" s="13">
        <f t="shared" si="10"/>
        <v>2191716</v>
      </c>
      <c r="DY44" s="13">
        <f t="shared" si="10"/>
        <v>2061019</v>
      </c>
      <c r="DZ44" s="14">
        <f t="shared" si="10"/>
        <v>337508</v>
      </c>
      <c r="EA44" s="14">
        <f t="shared" ref="EA44" si="11">EA42+EA43</f>
        <v>331874</v>
      </c>
    </row>
    <row r="45" spans="1:131" s="19" customFormat="1">
      <c r="A45" s="7" t="s">
        <v>41</v>
      </c>
      <c r="B45" s="14">
        <f>B44+B41</f>
        <v>526784831.5</v>
      </c>
      <c r="C45" s="14">
        <f t="shared" ref="C45:BN45" si="12">C44+C41</f>
        <v>866603793.0999999</v>
      </c>
      <c r="D45" s="13">
        <f t="shared" si="12"/>
        <v>174486573.30000001</v>
      </c>
      <c r="E45" s="13">
        <f t="shared" si="12"/>
        <v>446377585.99999994</v>
      </c>
      <c r="F45" s="14">
        <f t="shared" si="12"/>
        <v>48143223</v>
      </c>
      <c r="G45" s="14">
        <f t="shared" si="12"/>
        <v>54371375</v>
      </c>
      <c r="H45" s="13">
        <f t="shared" si="12"/>
        <v>6799159</v>
      </c>
      <c r="I45" s="13">
        <f t="shared" si="12"/>
        <v>7486177</v>
      </c>
      <c r="J45" s="14">
        <f t="shared" si="12"/>
        <v>28850025</v>
      </c>
      <c r="K45" s="14">
        <f t="shared" si="12"/>
        <v>29999532</v>
      </c>
      <c r="L45" s="13">
        <f t="shared" si="12"/>
        <v>51793316</v>
      </c>
      <c r="M45" s="13">
        <f t="shared" si="12"/>
        <v>56470679</v>
      </c>
      <c r="N45" s="14">
        <f t="shared" si="12"/>
        <v>20182945</v>
      </c>
      <c r="O45" s="14">
        <f t="shared" si="12"/>
        <v>22064373</v>
      </c>
      <c r="P45" s="13">
        <f t="shared" si="12"/>
        <v>170508.3</v>
      </c>
      <c r="Q45" s="13">
        <f t="shared" si="12"/>
        <v>592051.20000000007</v>
      </c>
      <c r="R45" s="14">
        <f t="shared" si="12"/>
        <v>29333289</v>
      </c>
      <c r="S45" s="14">
        <f t="shared" si="12"/>
        <v>50981118</v>
      </c>
      <c r="T45" s="13">
        <f t="shared" si="12"/>
        <v>2165827</v>
      </c>
      <c r="U45" s="13">
        <f t="shared" si="12"/>
        <v>2446206</v>
      </c>
      <c r="V45" s="14">
        <f t="shared" si="12"/>
        <v>1879810</v>
      </c>
      <c r="W45" s="14">
        <f t="shared" si="12"/>
        <v>1919935</v>
      </c>
      <c r="X45" s="13">
        <f t="shared" si="12"/>
        <v>4268789</v>
      </c>
      <c r="Y45" s="13">
        <f t="shared" si="12"/>
        <v>5616517</v>
      </c>
      <c r="Z45" s="14">
        <f t="shared" si="12"/>
        <v>6830613.7999999998</v>
      </c>
      <c r="AA45" s="14">
        <f t="shared" si="12"/>
        <v>7279701.2999999998</v>
      </c>
      <c r="AB45" s="13">
        <f t="shared" si="12"/>
        <v>113238</v>
      </c>
      <c r="AC45" s="13">
        <f t="shared" si="12"/>
        <v>141242</v>
      </c>
      <c r="AD45" s="14">
        <f t="shared" si="12"/>
        <v>169127.7</v>
      </c>
      <c r="AE45" s="14">
        <f t="shared" si="12"/>
        <v>169127.7</v>
      </c>
      <c r="AF45" s="13">
        <f t="shared" si="12"/>
        <v>3945000</v>
      </c>
      <c r="AG45" s="13">
        <f t="shared" si="12"/>
        <v>5881176</v>
      </c>
      <c r="AH45" s="14">
        <f t="shared" si="12"/>
        <v>1637494</v>
      </c>
      <c r="AI45" s="14">
        <f t="shared" si="12"/>
        <v>1905365</v>
      </c>
      <c r="AJ45" s="13">
        <f t="shared" si="12"/>
        <v>22756</v>
      </c>
      <c r="AK45" s="13">
        <f t="shared" si="12"/>
        <v>22756</v>
      </c>
      <c r="AL45" s="14">
        <f t="shared" si="12"/>
        <v>1956619</v>
      </c>
      <c r="AM45" s="14">
        <f t="shared" si="12"/>
        <v>2096610</v>
      </c>
      <c r="AN45" s="13">
        <f t="shared" si="12"/>
        <v>2625473</v>
      </c>
      <c r="AO45" s="13">
        <f t="shared" si="12"/>
        <v>2941452</v>
      </c>
      <c r="AP45" s="14">
        <f t="shared" si="12"/>
        <v>621786</v>
      </c>
      <c r="AQ45" s="14">
        <f t="shared" si="12"/>
        <v>718782</v>
      </c>
      <c r="AR45" s="13">
        <f t="shared" si="12"/>
        <v>1957000</v>
      </c>
      <c r="AS45" s="13">
        <f t="shared" si="12"/>
        <v>2460000</v>
      </c>
      <c r="AT45" s="14">
        <f t="shared" si="12"/>
        <v>7092072</v>
      </c>
      <c r="AU45" s="14">
        <f t="shared" si="12"/>
        <v>9360385</v>
      </c>
      <c r="AV45" s="13">
        <f t="shared" si="12"/>
        <v>203416</v>
      </c>
      <c r="AW45" s="13">
        <f t="shared" si="12"/>
        <v>232696</v>
      </c>
      <c r="AX45" s="14">
        <f t="shared" si="12"/>
        <v>595549</v>
      </c>
      <c r="AY45" s="14">
        <f t="shared" si="12"/>
        <v>557797</v>
      </c>
      <c r="AZ45" s="13">
        <f t="shared" si="12"/>
        <v>2106521</v>
      </c>
      <c r="BA45" s="13">
        <f t="shared" si="12"/>
        <v>2462285</v>
      </c>
      <c r="BB45" s="14">
        <f t="shared" si="12"/>
        <v>120896</v>
      </c>
      <c r="BC45" s="14">
        <f t="shared" si="12"/>
        <v>87740</v>
      </c>
      <c r="BD45" s="13">
        <f t="shared" si="12"/>
        <v>26454</v>
      </c>
      <c r="BE45" s="13">
        <f t="shared" si="12"/>
        <v>29139</v>
      </c>
      <c r="BF45" s="14">
        <f t="shared" si="12"/>
        <v>34957</v>
      </c>
      <c r="BG45" s="14">
        <f t="shared" si="12"/>
        <v>22704</v>
      </c>
      <c r="BH45" s="13">
        <f t="shared" si="12"/>
        <v>812217</v>
      </c>
      <c r="BI45" s="13">
        <f t="shared" si="12"/>
        <v>1012027</v>
      </c>
      <c r="BJ45" s="14">
        <f t="shared" si="12"/>
        <v>1025470</v>
      </c>
      <c r="BK45" s="14">
        <f t="shared" si="12"/>
        <v>1553592</v>
      </c>
      <c r="BL45" s="13">
        <f t="shared" si="12"/>
        <v>454397</v>
      </c>
      <c r="BM45" s="13">
        <f t="shared" si="12"/>
        <v>433892</v>
      </c>
      <c r="BN45" s="14">
        <f t="shared" si="12"/>
        <v>12142</v>
      </c>
      <c r="BO45" s="14">
        <f t="shared" ref="BO45:DZ45" si="13">BO44+BO41</f>
        <v>19385</v>
      </c>
      <c r="BP45" s="13">
        <f t="shared" si="13"/>
        <v>2683129</v>
      </c>
      <c r="BQ45" s="13">
        <f t="shared" si="13"/>
        <v>3263362</v>
      </c>
      <c r="BR45" s="14">
        <f t="shared" si="13"/>
        <v>8163364</v>
      </c>
      <c r="BS45" s="14">
        <f t="shared" si="13"/>
        <v>9484641</v>
      </c>
      <c r="BT45" s="13">
        <f t="shared" si="13"/>
        <v>26830463</v>
      </c>
      <c r="BU45" s="13">
        <f t="shared" si="13"/>
        <v>38216838</v>
      </c>
      <c r="BV45" s="14">
        <f t="shared" si="13"/>
        <v>5305178</v>
      </c>
      <c r="BW45" s="14">
        <f t="shared" si="13"/>
        <v>7643156</v>
      </c>
      <c r="BX45" s="13">
        <f t="shared" si="13"/>
        <v>2402457</v>
      </c>
      <c r="BY45" s="13">
        <f t="shared" si="13"/>
        <v>2361807</v>
      </c>
      <c r="BZ45" s="14">
        <f t="shared" si="13"/>
        <v>1909072</v>
      </c>
      <c r="CA45" s="14">
        <f t="shared" si="13"/>
        <v>2085485</v>
      </c>
      <c r="CB45" s="13">
        <f t="shared" si="13"/>
        <v>177510</v>
      </c>
      <c r="CC45" s="13">
        <f t="shared" si="13"/>
        <v>240819</v>
      </c>
      <c r="CD45" s="14">
        <f t="shared" si="13"/>
        <v>474227</v>
      </c>
      <c r="CE45" s="14">
        <f t="shared" si="13"/>
        <v>495169</v>
      </c>
      <c r="CF45" s="13">
        <f t="shared" si="13"/>
        <v>89606</v>
      </c>
      <c r="CG45" s="13">
        <f t="shared" si="13"/>
        <v>84288</v>
      </c>
      <c r="CH45" s="14">
        <f t="shared" si="13"/>
        <v>309613</v>
      </c>
      <c r="CI45" s="14">
        <f t="shared" si="13"/>
        <v>373263</v>
      </c>
      <c r="CJ45" s="13">
        <f t="shared" si="13"/>
        <v>321.8</v>
      </c>
      <c r="CK45" s="13">
        <f t="shared" si="13"/>
        <v>321.8</v>
      </c>
      <c r="CL45" s="14">
        <f t="shared" si="13"/>
        <v>1669444</v>
      </c>
      <c r="CM45" s="14">
        <f t="shared" si="13"/>
        <v>2017418</v>
      </c>
      <c r="CN45" s="13">
        <f t="shared" si="13"/>
        <v>1114810</v>
      </c>
      <c r="CO45" s="13">
        <f t="shared" si="13"/>
        <v>1017785</v>
      </c>
      <c r="CP45" s="14">
        <f t="shared" si="13"/>
        <v>10982751</v>
      </c>
      <c r="CQ45" s="14">
        <f t="shared" si="13"/>
        <v>10964584</v>
      </c>
      <c r="CR45" s="13">
        <f t="shared" si="13"/>
        <v>9071124</v>
      </c>
      <c r="CS45" s="13">
        <f t="shared" si="13"/>
        <v>12397122</v>
      </c>
      <c r="CT45" s="14">
        <f t="shared" si="13"/>
        <v>1375550</v>
      </c>
      <c r="CU45" s="14">
        <f t="shared" si="13"/>
        <v>1046872</v>
      </c>
      <c r="CV45" s="13">
        <f t="shared" si="13"/>
        <v>50972</v>
      </c>
      <c r="CW45" s="13">
        <f t="shared" si="13"/>
        <v>82684</v>
      </c>
      <c r="CX45" s="14">
        <f t="shared" si="13"/>
        <v>6020391.5999999996</v>
      </c>
      <c r="CY45" s="14">
        <f t="shared" si="13"/>
        <v>6089767.0999999996</v>
      </c>
      <c r="CZ45" s="13">
        <f t="shared" si="13"/>
        <v>27596437</v>
      </c>
      <c r="DA45" s="13">
        <f t="shared" si="13"/>
        <v>28270307</v>
      </c>
      <c r="DB45" s="14">
        <f t="shared" si="13"/>
        <v>1776103</v>
      </c>
      <c r="DC45" s="14">
        <f t="shared" si="13"/>
        <v>2269297</v>
      </c>
      <c r="DD45" s="13">
        <f t="shared" si="13"/>
        <v>607388</v>
      </c>
      <c r="DE45" s="13">
        <f t="shared" si="13"/>
        <v>736864</v>
      </c>
      <c r="DF45" s="14">
        <f t="shared" si="13"/>
        <v>547137</v>
      </c>
      <c r="DG45" s="14">
        <f t="shared" si="13"/>
        <v>514209</v>
      </c>
      <c r="DH45" s="13">
        <f t="shared" si="13"/>
        <v>114472</v>
      </c>
      <c r="DI45" s="13">
        <f t="shared" si="13"/>
        <v>151200</v>
      </c>
      <c r="DJ45" s="14">
        <f t="shared" si="13"/>
        <v>1964359</v>
      </c>
      <c r="DK45" s="14">
        <f t="shared" si="13"/>
        <v>2051083</v>
      </c>
      <c r="DL45" s="13">
        <f t="shared" si="13"/>
        <v>1873232</v>
      </c>
      <c r="DM45" s="13">
        <f t="shared" si="13"/>
        <v>2446154</v>
      </c>
      <c r="DN45" s="14">
        <f t="shared" si="13"/>
        <v>1089137</v>
      </c>
      <c r="DO45" s="14">
        <f t="shared" si="13"/>
        <v>1308265</v>
      </c>
      <c r="DP45" s="13">
        <f t="shared" si="13"/>
        <v>5596675</v>
      </c>
      <c r="DQ45" s="13">
        <f t="shared" si="13"/>
        <v>5810848</v>
      </c>
      <c r="DR45" s="14">
        <f t="shared" si="13"/>
        <v>2623103</v>
      </c>
      <c r="DS45" s="14">
        <f t="shared" si="13"/>
        <v>3453608</v>
      </c>
      <c r="DT45" s="13">
        <f t="shared" si="13"/>
        <v>919122</v>
      </c>
      <c r="DU45" s="13">
        <f t="shared" si="13"/>
        <v>1156049</v>
      </c>
      <c r="DV45" s="14">
        <f t="shared" si="13"/>
        <v>441479</v>
      </c>
      <c r="DW45" s="14">
        <f t="shared" si="13"/>
        <v>423914</v>
      </c>
      <c r="DX45" s="13">
        <f t="shared" si="13"/>
        <v>2218214</v>
      </c>
      <c r="DY45" s="13">
        <f t="shared" si="13"/>
        <v>2087517</v>
      </c>
      <c r="DZ45" s="14">
        <f t="shared" si="13"/>
        <v>351327</v>
      </c>
      <c r="EA45" s="14">
        <f t="shared" ref="EA45" si="14">EA44+EA41</f>
        <v>345693</v>
      </c>
    </row>
    <row r="46" spans="1:131" s="19" customFormat="1">
      <c r="A46" s="7" t="s">
        <v>42</v>
      </c>
      <c r="B46" s="14">
        <v>788297620.50000012</v>
      </c>
      <c r="C46" s="14">
        <v>1567808271.1000001</v>
      </c>
      <c r="D46" s="13">
        <v>257096991.09999999</v>
      </c>
      <c r="E46" s="13">
        <v>870332714.29999995</v>
      </c>
      <c r="F46" s="14">
        <v>66756221</v>
      </c>
      <c r="G46" s="14">
        <v>90252174</v>
      </c>
      <c r="H46" s="13">
        <v>9910281</v>
      </c>
      <c r="I46" s="13">
        <v>11072806</v>
      </c>
      <c r="J46" s="14">
        <v>48185166</v>
      </c>
      <c r="K46" s="14">
        <v>53902334</v>
      </c>
      <c r="L46" s="13">
        <v>63046944</v>
      </c>
      <c r="M46" s="13">
        <v>84657617</v>
      </c>
      <c r="N46" s="14">
        <v>25276295</v>
      </c>
      <c r="O46" s="14">
        <v>28829265</v>
      </c>
      <c r="P46" s="13">
        <v>582649.69999999995</v>
      </c>
      <c r="Q46" s="13">
        <v>901811.10000000009</v>
      </c>
      <c r="R46" s="14">
        <v>43892457</v>
      </c>
      <c r="S46" s="14">
        <v>83004440</v>
      </c>
      <c r="T46" s="13">
        <v>11300192</v>
      </c>
      <c r="U46" s="13">
        <v>11989279</v>
      </c>
      <c r="V46" s="14">
        <v>2200467</v>
      </c>
      <c r="W46" s="14">
        <v>2509725</v>
      </c>
      <c r="X46" s="13">
        <v>8897324</v>
      </c>
      <c r="Y46" s="13">
        <v>9843548</v>
      </c>
      <c r="Z46" s="14">
        <v>16118229.099999996</v>
      </c>
      <c r="AA46" s="14">
        <v>16467744.5</v>
      </c>
      <c r="AB46" s="13">
        <v>167240</v>
      </c>
      <c r="AC46" s="13">
        <v>188225</v>
      </c>
      <c r="AD46" s="14">
        <v>4024199.4</v>
      </c>
      <c r="AE46" s="14">
        <v>4044833.9999999995</v>
      </c>
      <c r="AF46" s="13">
        <v>9140543</v>
      </c>
      <c r="AG46" s="13">
        <v>11486728</v>
      </c>
      <c r="AH46" s="14">
        <v>2435338</v>
      </c>
      <c r="AI46" s="14">
        <v>2992455</v>
      </c>
      <c r="AJ46" s="13">
        <v>252611</v>
      </c>
      <c r="AK46" s="13">
        <v>229730</v>
      </c>
      <c r="AL46" s="14">
        <v>5369835</v>
      </c>
      <c r="AM46" s="14">
        <v>6861520</v>
      </c>
      <c r="AN46" s="13">
        <v>3450507</v>
      </c>
      <c r="AO46" s="13">
        <v>3811879</v>
      </c>
      <c r="AP46" s="14">
        <v>1466489</v>
      </c>
      <c r="AQ46" s="14">
        <v>1620674</v>
      </c>
      <c r="AR46" s="13">
        <v>2221000</v>
      </c>
      <c r="AS46" s="13">
        <v>2881000</v>
      </c>
      <c r="AT46" s="14">
        <v>7453598</v>
      </c>
      <c r="AU46" s="14">
        <v>10657853</v>
      </c>
      <c r="AV46" s="13">
        <v>694310</v>
      </c>
      <c r="AW46" s="13">
        <v>838624</v>
      </c>
      <c r="AX46" s="14">
        <v>663316</v>
      </c>
      <c r="AY46" s="14">
        <v>718281</v>
      </c>
      <c r="AZ46" s="13">
        <v>2120739</v>
      </c>
      <c r="BA46" s="13">
        <v>3062749</v>
      </c>
      <c r="BB46" s="14">
        <v>797062</v>
      </c>
      <c r="BC46" s="14">
        <v>782683</v>
      </c>
      <c r="BD46" s="13">
        <v>135204</v>
      </c>
      <c r="BE46" s="13">
        <v>141256</v>
      </c>
      <c r="BF46" s="14">
        <v>383318</v>
      </c>
      <c r="BG46" s="14">
        <v>347772</v>
      </c>
      <c r="BH46" s="13">
        <v>1178089</v>
      </c>
      <c r="BI46" s="13">
        <v>1264400</v>
      </c>
      <c r="BJ46" s="14">
        <v>2976484</v>
      </c>
      <c r="BK46" s="14">
        <v>3204791</v>
      </c>
      <c r="BL46" s="13">
        <v>1470259</v>
      </c>
      <c r="BM46" s="13">
        <v>1758364</v>
      </c>
      <c r="BN46" s="14">
        <v>120973</v>
      </c>
      <c r="BO46" s="14">
        <v>123291</v>
      </c>
      <c r="BP46" s="13">
        <v>3840759</v>
      </c>
      <c r="BQ46" s="13">
        <v>4414701</v>
      </c>
      <c r="BR46" s="14">
        <v>10191624</v>
      </c>
      <c r="BS46" s="14">
        <v>13338480</v>
      </c>
      <c r="BT46" s="13">
        <v>42329796</v>
      </c>
      <c r="BU46" s="13">
        <v>66506749</v>
      </c>
      <c r="BV46" s="14">
        <v>6677780</v>
      </c>
      <c r="BW46" s="14">
        <v>10085163</v>
      </c>
      <c r="BX46" s="13">
        <v>6015178</v>
      </c>
      <c r="BY46" s="13">
        <v>6731719</v>
      </c>
      <c r="BZ46" s="14">
        <v>4702066</v>
      </c>
      <c r="CA46" s="14">
        <v>5708651</v>
      </c>
      <c r="CB46" s="13">
        <v>1716036</v>
      </c>
      <c r="CC46" s="13">
        <v>1669049</v>
      </c>
      <c r="CD46" s="14">
        <v>1422938</v>
      </c>
      <c r="CE46" s="14">
        <v>1554731</v>
      </c>
      <c r="CF46" s="13">
        <v>1060597</v>
      </c>
      <c r="CG46" s="13">
        <v>1011824</v>
      </c>
      <c r="CH46" s="14">
        <v>732105</v>
      </c>
      <c r="CI46" s="14">
        <v>804745</v>
      </c>
      <c r="CJ46" s="13">
        <v>89060.6</v>
      </c>
      <c r="CK46" s="13">
        <v>89060.6</v>
      </c>
      <c r="CL46" s="14">
        <v>2406721</v>
      </c>
      <c r="CM46" s="14">
        <v>2819861</v>
      </c>
      <c r="CN46" s="13">
        <v>1920554</v>
      </c>
      <c r="CO46" s="13">
        <v>2149392</v>
      </c>
      <c r="CP46" s="14">
        <v>11770675</v>
      </c>
      <c r="CQ46" s="14">
        <v>17868380</v>
      </c>
      <c r="CR46" s="13">
        <v>9870099</v>
      </c>
      <c r="CS46" s="13">
        <v>15169008</v>
      </c>
      <c r="CT46" s="14">
        <v>1432098</v>
      </c>
      <c r="CU46" s="14">
        <v>1946182</v>
      </c>
      <c r="CV46" s="13">
        <v>809586</v>
      </c>
      <c r="CW46" s="13">
        <v>841507</v>
      </c>
      <c r="CX46" s="14">
        <v>13512929.6</v>
      </c>
      <c r="CY46" s="14">
        <v>16211085.6</v>
      </c>
      <c r="CZ46" s="13">
        <v>25890871</v>
      </c>
      <c r="DA46" s="13">
        <v>30742032</v>
      </c>
      <c r="DB46" s="14">
        <v>6759947</v>
      </c>
      <c r="DC46" s="14">
        <v>7977904</v>
      </c>
      <c r="DD46" s="13">
        <v>2159894</v>
      </c>
      <c r="DE46" s="13">
        <v>2124312</v>
      </c>
      <c r="DF46" s="14">
        <v>1119484</v>
      </c>
      <c r="DG46" s="14">
        <v>1057781</v>
      </c>
      <c r="DH46" s="13">
        <v>649138</v>
      </c>
      <c r="DI46" s="13">
        <v>713950</v>
      </c>
      <c r="DJ46" s="14">
        <v>4800821</v>
      </c>
      <c r="DK46" s="14">
        <v>5022022</v>
      </c>
      <c r="DL46" s="13">
        <v>4612381</v>
      </c>
      <c r="DM46" s="13">
        <v>5449533</v>
      </c>
      <c r="DN46" s="14">
        <v>2017683</v>
      </c>
      <c r="DO46" s="14">
        <v>2308190</v>
      </c>
      <c r="DP46" s="13">
        <v>6342359</v>
      </c>
      <c r="DQ46" s="13">
        <v>6758862</v>
      </c>
      <c r="DR46" s="14">
        <v>5000000</v>
      </c>
      <c r="DS46" s="14">
        <v>7294947</v>
      </c>
      <c r="DT46" s="13">
        <v>2724932</v>
      </c>
      <c r="DU46" s="13">
        <v>2646148</v>
      </c>
      <c r="DV46" s="14">
        <v>1461781</v>
      </c>
      <c r="DW46" s="14">
        <v>1388691</v>
      </c>
      <c r="DX46" s="13">
        <v>3388921</v>
      </c>
      <c r="DY46" s="13">
        <v>3566776</v>
      </c>
      <c r="DZ46" s="14">
        <v>1084475</v>
      </c>
      <c r="EA46" s="14">
        <v>1056268</v>
      </c>
    </row>
    <row r="47" spans="1:131">
      <c r="B47" s="9"/>
      <c r="C47" s="9"/>
      <c r="D47" s="8"/>
      <c r="E47" s="8"/>
      <c r="F47" s="9"/>
      <c r="G47" s="9"/>
      <c r="H47" s="8"/>
      <c r="I47" s="8"/>
      <c r="J47" s="9"/>
      <c r="K47" s="9"/>
      <c r="L47" s="8"/>
      <c r="M47" s="8"/>
      <c r="N47" s="9"/>
      <c r="O47" s="9"/>
      <c r="P47" s="8"/>
      <c r="Q47" s="8"/>
      <c r="R47" s="9"/>
      <c r="S47" s="9"/>
      <c r="T47" s="8"/>
      <c r="U47" s="8"/>
      <c r="V47" s="9"/>
      <c r="W47" s="9"/>
      <c r="X47" s="8"/>
      <c r="Y47" s="8"/>
      <c r="Z47" s="9"/>
      <c r="AA47" s="9"/>
      <c r="AB47" s="8"/>
      <c r="AC47" s="8"/>
      <c r="AD47" s="9"/>
      <c r="AE47" s="9"/>
      <c r="AF47" s="8"/>
      <c r="AG47" s="8"/>
      <c r="AH47" s="9"/>
      <c r="AI47" s="9"/>
      <c r="AJ47" s="8"/>
      <c r="AK47" s="8"/>
      <c r="AL47" s="9"/>
      <c r="AM47" s="9"/>
      <c r="AN47" s="8"/>
      <c r="AO47" s="8"/>
      <c r="AP47" s="9"/>
      <c r="AQ47" s="9"/>
      <c r="AR47" s="8"/>
      <c r="AS47" s="8"/>
      <c r="AT47" s="9"/>
      <c r="AU47" s="9"/>
      <c r="AV47" s="8"/>
      <c r="AW47" s="8"/>
      <c r="AX47" s="9"/>
      <c r="AY47" s="9"/>
      <c r="AZ47" s="8"/>
      <c r="BA47" s="8"/>
      <c r="BB47" s="9"/>
      <c r="BC47" s="9"/>
      <c r="BD47" s="8"/>
      <c r="BE47" s="8"/>
      <c r="BF47" s="9"/>
      <c r="BG47" s="9"/>
      <c r="BH47" s="8"/>
      <c r="BI47" s="8"/>
      <c r="BJ47" s="9"/>
      <c r="BK47" s="9"/>
      <c r="BL47" s="8"/>
      <c r="BM47" s="8"/>
      <c r="BN47" s="9"/>
      <c r="BO47" s="9"/>
      <c r="BP47" s="8"/>
      <c r="BQ47" s="8"/>
      <c r="BR47" s="9"/>
      <c r="BS47" s="9"/>
      <c r="BT47" s="8"/>
      <c r="BU47" s="8"/>
      <c r="BV47" s="9"/>
      <c r="BW47" s="9"/>
      <c r="BX47" s="8"/>
      <c r="BY47" s="8"/>
      <c r="BZ47" s="9"/>
      <c r="CA47" s="9"/>
      <c r="CB47" s="8"/>
      <c r="CC47" s="8"/>
      <c r="CD47" s="9"/>
      <c r="CE47" s="9"/>
      <c r="CF47" s="8"/>
      <c r="CG47" s="8"/>
      <c r="CH47" s="9"/>
      <c r="CI47" s="9"/>
      <c r="CJ47" s="8"/>
      <c r="CK47" s="8"/>
      <c r="CL47" s="9"/>
      <c r="CM47" s="9"/>
      <c r="CN47" s="8"/>
      <c r="CO47" s="8"/>
      <c r="CP47" s="9"/>
      <c r="CQ47" s="9"/>
      <c r="CR47" s="8"/>
      <c r="CS47" s="8"/>
      <c r="CT47" s="9"/>
      <c r="CU47" s="9"/>
      <c r="CV47" s="8"/>
      <c r="CW47" s="8"/>
      <c r="CX47" s="9"/>
      <c r="CY47" s="9"/>
      <c r="CZ47" s="8"/>
      <c r="DA47" s="8"/>
      <c r="DB47" s="9"/>
      <c r="DC47" s="9"/>
      <c r="DD47" s="8"/>
      <c r="DE47" s="8"/>
      <c r="DF47" s="9"/>
      <c r="DG47" s="9"/>
      <c r="DH47" s="8"/>
      <c r="DI47" s="8"/>
      <c r="DJ47" s="9"/>
      <c r="DK47" s="9"/>
      <c r="DL47" s="8"/>
      <c r="DM47" s="8"/>
      <c r="DN47" s="9"/>
      <c r="DO47" s="9"/>
      <c r="DP47" s="8"/>
      <c r="DQ47" s="8"/>
      <c r="DR47" s="9"/>
      <c r="DS47" s="9"/>
      <c r="DT47" s="8"/>
      <c r="DU47" s="8"/>
      <c r="DV47" s="9"/>
      <c r="DW47" s="9"/>
      <c r="DX47" s="8"/>
      <c r="DY47" s="8"/>
      <c r="DZ47" s="9"/>
      <c r="EA47" s="9"/>
    </row>
    <row r="48" spans="1:131">
      <c r="A48" s="7" t="s">
        <v>43</v>
      </c>
      <c r="B48" s="9"/>
      <c r="C48" s="9"/>
      <c r="D48" s="8"/>
      <c r="E48" s="8"/>
      <c r="F48" s="9"/>
      <c r="G48" s="9"/>
      <c r="H48" s="8"/>
      <c r="I48" s="8"/>
      <c r="J48" s="9"/>
      <c r="K48" s="9"/>
      <c r="L48" s="8"/>
      <c r="M48" s="8"/>
      <c r="N48" s="9"/>
      <c r="O48" s="9"/>
      <c r="P48" s="8"/>
      <c r="Q48" s="8"/>
      <c r="R48" s="9"/>
      <c r="S48" s="9"/>
      <c r="T48" s="8"/>
      <c r="U48" s="8"/>
      <c r="V48" s="9"/>
      <c r="W48" s="9"/>
      <c r="X48" s="8"/>
      <c r="Y48" s="8"/>
      <c r="Z48" s="9"/>
      <c r="AA48" s="9"/>
      <c r="AB48" s="8"/>
      <c r="AC48" s="8"/>
      <c r="AD48" s="9"/>
      <c r="AE48" s="9"/>
      <c r="AF48" s="8"/>
      <c r="AG48" s="8"/>
      <c r="AH48" s="9"/>
      <c r="AI48" s="9"/>
      <c r="AJ48" s="8"/>
      <c r="AK48" s="8"/>
      <c r="AL48" s="9"/>
      <c r="AM48" s="9"/>
      <c r="AN48" s="8"/>
      <c r="AO48" s="8"/>
      <c r="AP48" s="9"/>
      <c r="AQ48" s="9"/>
      <c r="AR48" s="8"/>
      <c r="AS48" s="8"/>
      <c r="AT48" s="9"/>
      <c r="AU48" s="9"/>
      <c r="AV48" s="8"/>
      <c r="AW48" s="8"/>
      <c r="AX48" s="9"/>
      <c r="AY48" s="9"/>
      <c r="AZ48" s="8"/>
      <c r="BA48" s="8"/>
      <c r="BB48" s="9"/>
      <c r="BC48" s="9"/>
      <c r="BD48" s="8"/>
      <c r="BE48" s="8"/>
      <c r="BF48" s="9"/>
      <c r="BG48" s="9"/>
      <c r="BH48" s="8"/>
      <c r="BI48" s="8"/>
      <c r="BJ48" s="9"/>
      <c r="BK48" s="9"/>
      <c r="BL48" s="8"/>
      <c r="BM48" s="8"/>
      <c r="BN48" s="9"/>
      <c r="BO48" s="9"/>
      <c r="BP48" s="8"/>
      <c r="BQ48" s="8"/>
      <c r="BR48" s="9"/>
      <c r="BS48" s="9"/>
      <c r="BT48" s="8"/>
      <c r="BU48" s="8"/>
      <c r="BV48" s="9"/>
      <c r="BW48" s="9"/>
      <c r="BX48" s="8"/>
      <c r="BY48" s="8"/>
      <c r="BZ48" s="9"/>
      <c r="CA48" s="9"/>
      <c r="CB48" s="8"/>
      <c r="CC48" s="8"/>
      <c r="CD48" s="9"/>
      <c r="CE48" s="9"/>
      <c r="CF48" s="8"/>
      <c r="CG48" s="8"/>
      <c r="CH48" s="9"/>
      <c r="CI48" s="9"/>
      <c r="CJ48" s="8"/>
      <c r="CK48" s="8"/>
      <c r="CL48" s="9"/>
      <c r="CM48" s="9"/>
      <c r="CN48" s="8"/>
      <c r="CO48" s="8"/>
      <c r="CP48" s="9"/>
      <c r="CQ48" s="9"/>
      <c r="CR48" s="8"/>
      <c r="CS48" s="8"/>
      <c r="CT48" s="9"/>
      <c r="CU48" s="9"/>
      <c r="CV48" s="8"/>
      <c r="CW48" s="8"/>
      <c r="CX48" s="9"/>
      <c r="CY48" s="9"/>
      <c r="CZ48" s="8"/>
      <c r="DA48" s="8"/>
      <c r="DB48" s="9"/>
      <c r="DC48" s="9"/>
      <c r="DD48" s="8"/>
      <c r="DE48" s="8"/>
      <c r="DF48" s="9"/>
      <c r="DG48" s="9"/>
      <c r="DH48" s="8"/>
      <c r="DI48" s="8"/>
      <c r="DJ48" s="9"/>
      <c r="DK48" s="9"/>
      <c r="DL48" s="8"/>
      <c r="DM48" s="8"/>
      <c r="DN48" s="9"/>
      <c r="DO48" s="9"/>
      <c r="DP48" s="8"/>
      <c r="DQ48" s="8"/>
      <c r="DR48" s="9"/>
      <c r="DS48" s="9"/>
      <c r="DT48" s="8"/>
      <c r="DU48" s="8"/>
      <c r="DV48" s="9"/>
      <c r="DW48" s="9"/>
      <c r="DX48" s="8"/>
      <c r="DY48" s="8"/>
      <c r="DZ48" s="9"/>
      <c r="EA48" s="9"/>
    </row>
    <row r="49" spans="1:131">
      <c r="A49" s="2" t="s">
        <v>44</v>
      </c>
      <c r="B49" s="9">
        <v>-21318920</v>
      </c>
      <c r="C49" s="9">
        <v>5122730.2000000011</v>
      </c>
      <c r="D49" s="8">
        <v>-15604544.699999999</v>
      </c>
      <c r="E49" s="8">
        <v>5952992.2000000002</v>
      </c>
      <c r="F49" s="9">
        <v>-2047341</v>
      </c>
      <c r="G49" s="9">
        <v>-2082927</v>
      </c>
      <c r="H49" s="8">
        <v>-403052</v>
      </c>
      <c r="I49" s="8">
        <v>-344829</v>
      </c>
      <c r="J49" s="9">
        <v>735971</v>
      </c>
      <c r="K49" s="9">
        <v>1272372</v>
      </c>
      <c r="L49" s="8">
        <v>249830</v>
      </c>
      <c r="M49" s="8">
        <v>890146</v>
      </c>
      <c r="N49" s="9">
        <v>-991539</v>
      </c>
      <c r="O49" s="9">
        <v>-898126</v>
      </c>
      <c r="P49" s="8">
        <v>-8695</v>
      </c>
      <c r="Q49" s="8">
        <v>-19900.599999999999</v>
      </c>
      <c r="R49" s="9">
        <v>476106</v>
      </c>
      <c r="S49" s="9">
        <v>1084825</v>
      </c>
      <c r="T49" s="8">
        <v>387877</v>
      </c>
      <c r="U49" s="8">
        <v>429207</v>
      </c>
      <c r="V49" s="9">
        <v>-140584</v>
      </c>
      <c r="W49" s="9">
        <v>-108783</v>
      </c>
      <c r="X49" s="8">
        <v>19946</v>
      </c>
      <c r="Y49" s="8">
        <v>-34289</v>
      </c>
      <c r="Z49" s="9">
        <v>-54824.800000000003</v>
      </c>
      <c r="AA49" s="9">
        <v>-101306.3</v>
      </c>
      <c r="AB49" s="8">
        <v>-24611</v>
      </c>
      <c r="AC49" s="8">
        <v>-21162</v>
      </c>
      <c r="AD49" s="9">
        <v>284759.90000000002</v>
      </c>
      <c r="AE49" s="9">
        <v>284857.90000000002</v>
      </c>
      <c r="AF49" s="8">
        <v>304519</v>
      </c>
      <c r="AG49" s="8">
        <v>368259</v>
      </c>
      <c r="AH49" s="9">
        <v>-28467</v>
      </c>
      <c r="AI49" s="9">
        <v>49566</v>
      </c>
      <c r="AJ49" s="8">
        <v>22735</v>
      </c>
      <c r="AK49" s="8">
        <v>14779</v>
      </c>
      <c r="AL49" s="9">
        <v>206383</v>
      </c>
      <c r="AM49" s="9">
        <v>377400</v>
      </c>
      <c r="AN49" s="8">
        <v>-158298</v>
      </c>
      <c r="AO49" s="8">
        <v>-79815</v>
      </c>
      <c r="AP49" s="9">
        <v>35184</v>
      </c>
      <c r="AQ49" s="9">
        <v>-12991</v>
      </c>
      <c r="AR49" s="8">
        <v>-119000</v>
      </c>
      <c r="AS49" s="8">
        <v>-89000</v>
      </c>
      <c r="AT49" s="9">
        <v>-209965</v>
      </c>
      <c r="AU49" s="9">
        <v>-109627</v>
      </c>
      <c r="AV49" s="8">
        <v>61905</v>
      </c>
      <c r="AW49" s="8">
        <v>82306</v>
      </c>
      <c r="AX49" s="9">
        <v>-109621</v>
      </c>
      <c r="AY49" s="9">
        <v>-99018</v>
      </c>
      <c r="AZ49" s="8">
        <v>-92880</v>
      </c>
      <c r="BA49" s="8">
        <v>87782</v>
      </c>
      <c r="BB49" s="9">
        <v>24768</v>
      </c>
      <c r="BC49" s="9">
        <v>45101</v>
      </c>
      <c r="BD49" s="8">
        <v>13490</v>
      </c>
      <c r="BE49" s="8">
        <v>15552</v>
      </c>
      <c r="BF49" s="9">
        <v>15611</v>
      </c>
      <c r="BG49" s="9">
        <v>11653</v>
      </c>
      <c r="BH49" s="8">
        <v>21414</v>
      </c>
      <c r="BI49" s="8">
        <v>8617</v>
      </c>
      <c r="BJ49" s="9">
        <v>-6285</v>
      </c>
      <c r="BK49" s="9">
        <v>-85872</v>
      </c>
      <c r="BL49" s="8">
        <v>-52707</v>
      </c>
      <c r="BM49" s="8">
        <v>629</v>
      </c>
      <c r="BN49" s="9">
        <v>-4276</v>
      </c>
      <c r="BO49" s="9">
        <v>-6845</v>
      </c>
      <c r="BP49" s="8">
        <v>-213384</v>
      </c>
      <c r="BQ49" s="8">
        <v>-220464</v>
      </c>
      <c r="BR49" s="9">
        <v>-210592</v>
      </c>
      <c r="BS49" s="9">
        <v>-55279</v>
      </c>
      <c r="BT49" s="8">
        <v>-826068</v>
      </c>
      <c r="BU49" s="8">
        <v>-670554</v>
      </c>
      <c r="BV49" s="9">
        <v>136931</v>
      </c>
      <c r="BW49" s="9">
        <v>-39105</v>
      </c>
      <c r="BX49" s="8">
        <v>165433</v>
      </c>
      <c r="BY49" s="8">
        <v>436012</v>
      </c>
      <c r="BZ49" s="9">
        <v>174271</v>
      </c>
      <c r="CA49" s="9">
        <v>173736</v>
      </c>
      <c r="CB49" s="8">
        <v>157670</v>
      </c>
      <c r="CC49" s="8">
        <v>146521</v>
      </c>
      <c r="CD49" s="9">
        <v>47623</v>
      </c>
      <c r="CE49" s="9">
        <v>56530</v>
      </c>
      <c r="CF49" s="8">
        <v>118267</v>
      </c>
      <c r="CG49" s="8">
        <v>96588</v>
      </c>
      <c r="CH49" s="9">
        <v>-12585</v>
      </c>
      <c r="CI49" s="9">
        <v>-17025</v>
      </c>
      <c r="CJ49" s="8">
        <v>-8073.2</v>
      </c>
      <c r="CK49" s="8">
        <v>-8073.2</v>
      </c>
      <c r="CL49" s="9">
        <v>-18425</v>
      </c>
      <c r="CM49" s="9">
        <v>-46262</v>
      </c>
      <c r="CN49" s="8">
        <v>24056</v>
      </c>
      <c r="CO49" s="8">
        <v>62396</v>
      </c>
      <c r="CP49" s="9">
        <v>-373346</v>
      </c>
      <c r="CQ49" s="9">
        <v>28473</v>
      </c>
      <c r="CR49" s="8">
        <v>-548353</v>
      </c>
      <c r="CS49" s="8">
        <v>-75871</v>
      </c>
      <c r="CT49" s="9">
        <v>-106942</v>
      </c>
      <c r="CU49" s="9">
        <v>1555</v>
      </c>
      <c r="CV49" s="8">
        <v>-15583</v>
      </c>
      <c r="CW49" s="8">
        <v>-3876</v>
      </c>
      <c r="CX49" s="9">
        <v>-127927.2</v>
      </c>
      <c r="CY49" s="9">
        <v>26250.2</v>
      </c>
      <c r="CZ49" s="8">
        <v>-3385740</v>
      </c>
      <c r="DA49" s="8">
        <v>-2821679</v>
      </c>
      <c r="DB49" s="9">
        <v>217993</v>
      </c>
      <c r="DC49" s="9">
        <v>231743</v>
      </c>
      <c r="DD49" s="8">
        <v>235399</v>
      </c>
      <c r="DE49" s="8">
        <v>188383</v>
      </c>
      <c r="DF49" s="9">
        <v>-21288</v>
      </c>
      <c r="DG49" s="9">
        <v>-31624</v>
      </c>
      <c r="DH49" s="8">
        <v>4142</v>
      </c>
      <c r="DI49" s="8">
        <v>5065</v>
      </c>
      <c r="DJ49" s="9">
        <v>143723</v>
      </c>
      <c r="DK49" s="9">
        <v>166128</v>
      </c>
      <c r="DL49" s="8">
        <v>218189</v>
      </c>
      <c r="DM49" s="8">
        <v>292959</v>
      </c>
      <c r="DN49" s="9">
        <v>30927</v>
      </c>
      <c r="DO49" s="9">
        <v>12851</v>
      </c>
      <c r="DP49" s="8">
        <v>-248064</v>
      </c>
      <c r="DQ49" s="8">
        <v>-278104</v>
      </c>
      <c r="DR49" s="9">
        <v>146176</v>
      </c>
      <c r="DS49" s="9">
        <v>359374</v>
      </c>
      <c r="DT49" s="8">
        <v>52072</v>
      </c>
      <c r="DU49" s="8">
        <v>76896</v>
      </c>
      <c r="DV49" s="9">
        <v>109158</v>
      </c>
      <c r="DW49" s="9">
        <v>115331</v>
      </c>
      <c r="DX49" s="8">
        <v>3615</v>
      </c>
      <c r="DY49" s="8">
        <v>20416</v>
      </c>
      <c r="DZ49" s="9">
        <v>7997</v>
      </c>
      <c r="EA49" s="9">
        <v>11886</v>
      </c>
    </row>
    <row r="50" spans="1:131">
      <c r="A50" s="10" t="s">
        <v>45</v>
      </c>
      <c r="B50" s="12">
        <v>38606667.800000004</v>
      </c>
      <c r="C50" s="12">
        <v>56114759.100000009</v>
      </c>
      <c r="D50" s="11">
        <v>13554808.400000002</v>
      </c>
      <c r="E50" s="11">
        <v>19279309</v>
      </c>
      <c r="F50" s="12">
        <v>4264161</v>
      </c>
      <c r="G50" s="12">
        <v>5264752</v>
      </c>
      <c r="H50" s="11">
        <v>658754</v>
      </c>
      <c r="I50" s="11">
        <v>823002</v>
      </c>
      <c r="J50" s="12">
        <v>-849967</v>
      </c>
      <c r="K50" s="12">
        <v>-561093</v>
      </c>
      <c r="L50" s="11">
        <v>-132536</v>
      </c>
      <c r="M50" s="11">
        <v>876365</v>
      </c>
      <c r="N50" s="12">
        <v>1953900</v>
      </c>
      <c r="O50" s="12">
        <v>2130991</v>
      </c>
      <c r="P50" s="11">
        <v>12521.1</v>
      </c>
      <c r="Q50" s="11">
        <v>68323.600000000006</v>
      </c>
      <c r="R50" s="12">
        <v>2057707</v>
      </c>
      <c r="S50" s="12">
        <v>5282690</v>
      </c>
      <c r="T50" s="11">
        <v>310428</v>
      </c>
      <c r="U50" s="11">
        <v>513609</v>
      </c>
      <c r="V50" s="12">
        <v>160412</v>
      </c>
      <c r="W50" s="12">
        <v>178335</v>
      </c>
      <c r="X50" s="11">
        <v>550217</v>
      </c>
      <c r="Y50" s="11">
        <v>717161</v>
      </c>
      <c r="Z50" s="12">
        <v>882918.40000000002</v>
      </c>
      <c r="AA50" s="12">
        <v>924638.70000000007</v>
      </c>
      <c r="AB50" s="11">
        <v>1087</v>
      </c>
      <c r="AC50" s="11">
        <v>1204</v>
      </c>
      <c r="AD50" s="12">
        <v>41555.600000000006</v>
      </c>
      <c r="AE50" s="12">
        <v>46416.600000000006</v>
      </c>
      <c r="AF50" s="11">
        <v>444963</v>
      </c>
      <c r="AG50" s="11">
        <v>477408</v>
      </c>
      <c r="AH50" s="12">
        <v>171621</v>
      </c>
      <c r="AI50" s="12">
        <v>217095</v>
      </c>
      <c r="AJ50" s="11">
        <v>-2354</v>
      </c>
      <c r="AK50" s="11">
        <v>2570</v>
      </c>
      <c r="AL50" s="12">
        <v>236724</v>
      </c>
      <c r="AM50" s="12">
        <v>319329</v>
      </c>
      <c r="AN50" s="11">
        <v>273120</v>
      </c>
      <c r="AO50" s="11">
        <v>324016</v>
      </c>
      <c r="AP50" s="12">
        <v>76783</v>
      </c>
      <c r="AQ50" s="12">
        <v>110812</v>
      </c>
      <c r="AR50" s="11">
        <v>176000</v>
      </c>
      <c r="AS50" s="11">
        <v>233000</v>
      </c>
      <c r="AT50" s="12">
        <v>570500</v>
      </c>
      <c r="AU50" s="12">
        <v>714565</v>
      </c>
      <c r="AV50" s="11">
        <v>6168</v>
      </c>
      <c r="AW50" s="11">
        <v>16450</v>
      </c>
      <c r="AX50" s="12">
        <v>41202</v>
      </c>
      <c r="AY50" s="12">
        <v>49621</v>
      </c>
      <c r="AZ50" s="11">
        <v>184065</v>
      </c>
      <c r="BA50" s="11">
        <v>259907</v>
      </c>
      <c r="BB50" s="12">
        <v>16276</v>
      </c>
      <c r="BC50" s="12">
        <v>684</v>
      </c>
      <c r="BD50" s="11">
        <v>736</v>
      </c>
      <c r="BE50" s="11">
        <v>2444</v>
      </c>
      <c r="BF50" s="12">
        <v>-3571</v>
      </c>
      <c r="BG50" s="12">
        <v>5576</v>
      </c>
      <c r="BH50" s="11">
        <v>85567</v>
      </c>
      <c r="BI50" s="11">
        <v>107933</v>
      </c>
      <c r="BJ50" s="12">
        <v>93981</v>
      </c>
      <c r="BK50" s="12">
        <v>179948</v>
      </c>
      <c r="BL50" s="11">
        <v>34079</v>
      </c>
      <c r="BM50" s="11">
        <v>44457</v>
      </c>
      <c r="BN50" s="12">
        <v>1313</v>
      </c>
      <c r="BO50" s="12">
        <v>6098</v>
      </c>
      <c r="BP50" s="11">
        <v>257754</v>
      </c>
      <c r="BQ50" s="11">
        <v>311724</v>
      </c>
      <c r="BR50" s="12">
        <v>696798</v>
      </c>
      <c r="BS50" s="12">
        <v>915448</v>
      </c>
      <c r="BT50" s="11">
        <v>3417753</v>
      </c>
      <c r="BU50" s="11">
        <v>5265523</v>
      </c>
      <c r="BV50" s="12">
        <v>565594</v>
      </c>
      <c r="BW50" s="12">
        <v>987376</v>
      </c>
      <c r="BX50" s="11">
        <v>237924</v>
      </c>
      <c r="BY50" s="11">
        <v>49000</v>
      </c>
      <c r="BZ50" s="12">
        <v>208894</v>
      </c>
      <c r="CA50" s="12">
        <v>312050</v>
      </c>
      <c r="CB50" s="11">
        <v>26650</v>
      </c>
      <c r="CC50" s="11">
        <v>45749</v>
      </c>
      <c r="CD50" s="12">
        <v>52230</v>
      </c>
      <c r="CE50" s="12">
        <v>58368</v>
      </c>
      <c r="CF50" s="11">
        <v>30554</v>
      </c>
      <c r="CG50" s="11">
        <v>44914</v>
      </c>
      <c r="CH50" s="12">
        <v>39555</v>
      </c>
      <c r="CI50" s="12">
        <v>50409</v>
      </c>
      <c r="CJ50" s="11">
        <v>9217.4</v>
      </c>
      <c r="CK50" s="11">
        <v>9217.4</v>
      </c>
      <c r="CL50" s="12">
        <v>123832</v>
      </c>
      <c r="CM50" s="12">
        <v>187263</v>
      </c>
      <c r="CN50" s="11">
        <v>112683</v>
      </c>
      <c r="CO50" s="11">
        <v>148980</v>
      </c>
      <c r="CP50" s="12">
        <v>877628</v>
      </c>
      <c r="CQ50" s="12">
        <v>1261698</v>
      </c>
      <c r="CR50" s="11">
        <v>858593</v>
      </c>
      <c r="CS50" s="11">
        <v>1115635</v>
      </c>
      <c r="CT50" s="12">
        <v>74687</v>
      </c>
      <c r="CU50" s="12">
        <v>129061</v>
      </c>
      <c r="CV50" s="11">
        <v>31200</v>
      </c>
      <c r="CW50" s="11">
        <v>17680</v>
      </c>
      <c r="CX50" s="12">
        <v>709414.9</v>
      </c>
      <c r="CY50" s="12">
        <v>883486.8</v>
      </c>
      <c r="CZ50" s="11">
        <v>2412916</v>
      </c>
      <c r="DA50" s="11">
        <v>2954606</v>
      </c>
      <c r="DB50" s="12">
        <v>248595</v>
      </c>
      <c r="DC50" s="12">
        <v>393782</v>
      </c>
      <c r="DD50" s="11">
        <v>24373</v>
      </c>
      <c r="DE50" s="11">
        <v>93345</v>
      </c>
      <c r="DF50" s="12">
        <v>46485</v>
      </c>
      <c r="DG50" s="12">
        <v>57282</v>
      </c>
      <c r="DH50" s="11">
        <v>16962</v>
      </c>
      <c r="DI50" s="11">
        <v>26613</v>
      </c>
      <c r="DJ50" s="12">
        <v>185139</v>
      </c>
      <c r="DK50" s="12">
        <v>242624</v>
      </c>
      <c r="DL50" s="11">
        <v>178526</v>
      </c>
      <c r="DM50" s="11">
        <v>191450</v>
      </c>
      <c r="DN50" s="12">
        <v>69326</v>
      </c>
      <c r="DO50" s="12">
        <v>166480</v>
      </c>
      <c r="DP50" s="11">
        <v>588130</v>
      </c>
      <c r="DQ50" s="11">
        <v>637826</v>
      </c>
      <c r="DR50" s="12">
        <v>299038</v>
      </c>
      <c r="DS50" s="12">
        <v>450339</v>
      </c>
      <c r="DT50" s="11">
        <v>121570</v>
      </c>
      <c r="DU50" s="11">
        <v>166775</v>
      </c>
      <c r="DV50" s="12">
        <v>33753</v>
      </c>
      <c r="DW50" s="12">
        <v>39765</v>
      </c>
      <c r="DX50" s="11">
        <v>148272</v>
      </c>
      <c r="DY50" s="11">
        <v>241672</v>
      </c>
      <c r="DZ50" s="12">
        <v>29482</v>
      </c>
      <c r="EA50" s="12">
        <v>41001</v>
      </c>
    </row>
    <row r="51" spans="1:131" s="19" customFormat="1">
      <c r="A51" s="7" t="s">
        <v>46</v>
      </c>
      <c r="B51" s="14">
        <v>17287747.799999997</v>
      </c>
      <c r="C51" s="14">
        <v>61237489.299999997</v>
      </c>
      <c r="D51" s="13">
        <v>-2049736.2999999996</v>
      </c>
      <c r="E51" s="13">
        <v>25232301.200000003</v>
      </c>
      <c r="F51" s="14">
        <v>2216820</v>
      </c>
      <c r="G51" s="14">
        <v>3181825</v>
      </c>
      <c r="H51" s="13">
        <v>255702</v>
      </c>
      <c r="I51" s="13">
        <v>478173</v>
      </c>
      <c r="J51" s="14">
        <v>-113996</v>
      </c>
      <c r="K51" s="14">
        <v>711279</v>
      </c>
      <c r="L51" s="13">
        <v>117294</v>
      </c>
      <c r="M51" s="13">
        <v>1766511</v>
      </c>
      <c r="N51" s="14">
        <v>962361</v>
      </c>
      <c r="O51" s="14">
        <v>1232865</v>
      </c>
      <c r="P51" s="13">
        <v>3826.1000000000004</v>
      </c>
      <c r="Q51" s="13">
        <v>48423</v>
      </c>
      <c r="R51" s="14">
        <v>2533813</v>
      </c>
      <c r="S51" s="14">
        <v>6367515</v>
      </c>
      <c r="T51" s="13">
        <v>698305</v>
      </c>
      <c r="U51" s="13">
        <v>942816</v>
      </c>
      <c r="V51" s="14">
        <v>19828</v>
      </c>
      <c r="W51" s="14">
        <v>69552</v>
      </c>
      <c r="X51" s="13">
        <v>570163</v>
      </c>
      <c r="Y51" s="13">
        <v>682872</v>
      </c>
      <c r="Z51" s="14">
        <v>828093.60000000009</v>
      </c>
      <c r="AA51" s="14">
        <v>823332.4</v>
      </c>
      <c r="AB51" s="13">
        <v>-23524</v>
      </c>
      <c r="AC51" s="13">
        <v>-19958</v>
      </c>
      <c r="AD51" s="14">
        <v>326315.5</v>
      </c>
      <c r="AE51" s="14">
        <v>331274.5</v>
      </c>
      <c r="AF51" s="13">
        <v>749482</v>
      </c>
      <c r="AG51" s="13">
        <v>845667</v>
      </c>
      <c r="AH51" s="14">
        <v>143154</v>
      </c>
      <c r="AI51" s="14">
        <v>266661</v>
      </c>
      <c r="AJ51" s="13">
        <v>20381</v>
      </c>
      <c r="AK51" s="13">
        <v>17349</v>
      </c>
      <c r="AL51" s="14">
        <v>443107</v>
      </c>
      <c r="AM51" s="14">
        <v>696729</v>
      </c>
      <c r="AN51" s="13">
        <v>114822</v>
      </c>
      <c r="AO51" s="13">
        <v>244201</v>
      </c>
      <c r="AP51" s="14">
        <v>111967</v>
      </c>
      <c r="AQ51" s="14">
        <v>97821</v>
      </c>
      <c r="AR51" s="13">
        <v>57000</v>
      </c>
      <c r="AS51" s="13">
        <v>144000</v>
      </c>
      <c r="AT51" s="14">
        <v>360535</v>
      </c>
      <c r="AU51" s="14">
        <v>604938</v>
      </c>
      <c r="AV51" s="13">
        <v>68073</v>
      </c>
      <c r="AW51" s="13">
        <v>98756</v>
      </c>
      <c r="AX51" s="14">
        <v>-68419</v>
      </c>
      <c r="AY51" s="14">
        <v>-49397</v>
      </c>
      <c r="AZ51" s="13">
        <v>91185</v>
      </c>
      <c r="BA51" s="13">
        <v>347689</v>
      </c>
      <c r="BB51" s="14">
        <v>41044</v>
      </c>
      <c r="BC51" s="14">
        <v>45785</v>
      </c>
      <c r="BD51" s="13">
        <v>14226</v>
      </c>
      <c r="BE51" s="13">
        <v>17996</v>
      </c>
      <c r="BF51" s="14">
        <v>12040</v>
      </c>
      <c r="BG51" s="14">
        <v>17229</v>
      </c>
      <c r="BH51" s="13">
        <v>106981</v>
      </c>
      <c r="BI51" s="13">
        <v>116550</v>
      </c>
      <c r="BJ51" s="14">
        <v>87696</v>
      </c>
      <c r="BK51" s="14">
        <v>94076</v>
      </c>
      <c r="BL51" s="13">
        <v>-18628</v>
      </c>
      <c r="BM51" s="13">
        <v>45086</v>
      </c>
      <c r="BN51" s="14">
        <v>-2963</v>
      </c>
      <c r="BO51" s="14">
        <v>-747</v>
      </c>
      <c r="BP51" s="13">
        <v>44370</v>
      </c>
      <c r="BQ51" s="13">
        <v>91260</v>
      </c>
      <c r="BR51" s="14">
        <v>486206</v>
      </c>
      <c r="BS51" s="14">
        <v>860169</v>
      </c>
      <c r="BT51" s="13">
        <v>2591685</v>
      </c>
      <c r="BU51" s="13">
        <v>4594969</v>
      </c>
      <c r="BV51" s="14">
        <v>702525</v>
      </c>
      <c r="BW51" s="14">
        <v>948271</v>
      </c>
      <c r="BX51" s="13">
        <v>403357</v>
      </c>
      <c r="BY51" s="13">
        <v>485012</v>
      </c>
      <c r="BZ51" s="14">
        <v>383165</v>
      </c>
      <c r="CA51" s="14">
        <v>485786</v>
      </c>
      <c r="CB51" s="13">
        <v>184320</v>
      </c>
      <c r="CC51" s="13">
        <v>192270</v>
      </c>
      <c r="CD51" s="14">
        <v>99853</v>
      </c>
      <c r="CE51" s="14">
        <v>114898</v>
      </c>
      <c r="CF51" s="13">
        <v>148821</v>
      </c>
      <c r="CG51" s="13">
        <v>141502</v>
      </c>
      <c r="CH51" s="14">
        <v>26970</v>
      </c>
      <c r="CI51" s="14">
        <v>33384</v>
      </c>
      <c r="CJ51" s="13">
        <v>1144.1999999999998</v>
      </c>
      <c r="CK51" s="13">
        <v>1144.1999999999998</v>
      </c>
      <c r="CL51" s="14">
        <v>105407</v>
      </c>
      <c r="CM51" s="14">
        <v>141001</v>
      </c>
      <c r="CN51" s="13">
        <v>136739</v>
      </c>
      <c r="CO51" s="13">
        <v>211376</v>
      </c>
      <c r="CP51" s="14">
        <v>504282</v>
      </c>
      <c r="CQ51" s="14">
        <v>1290171</v>
      </c>
      <c r="CR51" s="13">
        <v>310240</v>
      </c>
      <c r="CS51" s="13">
        <v>1039764</v>
      </c>
      <c r="CT51" s="14">
        <v>-32255</v>
      </c>
      <c r="CU51" s="14">
        <v>130616</v>
      </c>
      <c r="CV51" s="13">
        <v>15617</v>
      </c>
      <c r="CW51" s="13">
        <v>13804</v>
      </c>
      <c r="CX51" s="14">
        <v>581487.69999999995</v>
      </c>
      <c r="CY51" s="14">
        <v>909737</v>
      </c>
      <c r="CZ51" s="13">
        <v>-972824</v>
      </c>
      <c r="DA51" s="13">
        <v>132927</v>
      </c>
      <c r="DB51" s="14">
        <v>466588</v>
      </c>
      <c r="DC51" s="14">
        <v>625525</v>
      </c>
      <c r="DD51" s="13">
        <v>259772</v>
      </c>
      <c r="DE51" s="13">
        <v>281728</v>
      </c>
      <c r="DF51" s="14">
        <v>25197</v>
      </c>
      <c r="DG51" s="14">
        <v>25658</v>
      </c>
      <c r="DH51" s="13">
        <v>21104</v>
      </c>
      <c r="DI51" s="13">
        <v>31678</v>
      </c>
      <c r="DJ51" s="14">
        <v>328862</v>
      </c>
      <c r="DK51" s="14">
        <v>408752</v>
      </c>
      <c r="DL51" s="13">
        <v>396715</v>
      </c>
      <c r="DM51" s="13">
        <v>484409</v>
      </c>
      <c r="DN51" s="14">
        <v>100253</v>
      </c>
      <c r="DO51" s="14">
        <v>179331</v>
      </c>
      <c r="DP51" s="13">
        <v>340066</v>
      </c>
      <c r="DQ51" s="13">
        <v>359722</v>
      </c>
      <c r="DR51" s="14">
        <v>445214</v>
      </c>
      <c r="DS51" s="14">
        <v>809713</v>
      </c>
      <c r="DT51" s="13">
        <v>173642</v>
      </c>
      <c r="DU51" s="13">
        <v>243671</v>
      </c>
      <c r="DV51" s="14">
        <v>142911</v>
      </c>
      <c r="DW51" s="14">
        <v>155096</v>
      </c>
      <c r="DX51" s="13">
        <v>151887</v>
      </c>
      <c r="DY51" s="13">
        <v>262088</v>
      </c>
      <c r="DZ51" s="14">
        <v>37479</v>
      </c>
      <c r="EA51" s="14">
        <v>52887</v>
      </c>
    </row>
    <row r="52" spans="1:131">
      <c r="A52" s="10" t="s">
        <v>47</v>
      </c>
      <c r="B52" s="12">
        <v>3766113.8999999994</v>
      </c>
      <c r="C52" s="12">
        <v>-353361.99999999977</v>
      </c>
      <c r="D52" s="11">
        <v>1637798.0999999999</v>
      </c>
      <c r="E52" s="11">
        <v>-1856165.4000000001</v>
      </c>
      <c r="F52" s="12">
        <v>3926711</v>
      </c>
      <c r="G52" s="12">
        <v>3937615</v>
      </c>
      <c r="H52" s="11">
        <v>145507</v>
      </c>
      <c r="I52" s="11">
        <v>168256</v>
      </c>
      <c r="J52" s="12">
        <v>-95069</v>
      </c>
      <c r="K52" s="12">
        <v>-62573</v>
      </c>
      <c r="L52" s="11">
        <v>-3543269</v>
      </c>
      <c r="M52" s="11">
        <v>-3372970</v>
      </c>
      <c r="N52" s="12">
        <v>470116</v>
      </c>
      <c r="O52" s="12">
        <v>481675</v>
      </c>
      <c r="P52" s="11">
        <v>54159.9</v>
      </c>
      <c r="Q52" s="11">
        <v>18318.5</v>
      </c>
      <c r="R52" s="12">
        <v>57452</v>
      </c>
      <c r="S52" s="12">
        <v>-560833</v>
      </c>
      <c r="T52" s="11">
        <v>-110044</v>
      </c>
      <c r="U52" s="11">
        <v>-134932</v>
      </c>
      <c r="V52" s="12">
        <v>-17138</v>
      </c>
      <c r="W52" s="12">
        <v>-12991</v>
      </c>
      <c r="X52" s="11">
        <v>-208670</v>
      </c>
      <c r="Y52" s="11">
        <v>-205424</v>
      </c>
      <c r="Z52" s="12">
        <v>643012.30000000005</v>
      </c>
      <c r="AA52" s="12">
        <v>646995</v>
      </c>
      <c r="AB52" s="11">
        <v>83635</v>
      </c>
      <c r="AC52" s="11">
        <v>84090</v>
      </c>
      <c r="AD52" s="12">
        <v>58917.200000000004</v>
      </c>
      <c r="AE52" s="12">
        <v>58917.200000000004</v>
      </c>
      <c r="AF52" s="11">
        <v>-221567</v>
      </c>
      <c r="AG52" s="11">
        <v>-250057</v>
      </c>
      <c r="AH52" s="12">
        <v>-12698</v>
      </c>
      <c r="AI52" s="12">
        <v>-9538</v>
      </c>
      <c r="AJ52" s="11">
        <v>-73</v>
      </c>
      <c r="AK52" s="11">
        <v>-73</v>
      </c>
      <c r="AL52" s="12">
        <v>-22077</v>
      </c>
      <c r="AM52" s="12">
        <v>-26551</v>
      </c>
      <c r="AN52" s="11">
        <v>-59835</v>
      </c>
      <c r="AO52" s="11">
        <v>-50649</v>
      </c>
      <c r="AP52" s="12">
        <v>18187</v>
      </c>
      <c r="AQ52" s="12">
        <v>21329</v>
      </c>
      <c r="AR52" s="11">
        <v>-65000</v>
      </c>
      <c r="AS52" s="11">
        <v>-76000</v>
      </c>
      <c r="AT52" s="12">
        <v>156260</v>
      </c>
      <c r="AU52" s="12">
        <v>148310</v>
      </c>
      <c r="AV52" s="11">
        <v>12830</v>
      </c>
      <c r="AW52" s="11">
        <v>11292</v>
      </c>
      <c r="AX52" s="12">
        <v>68023</v>
      </c>
      <c r="AY52" s="12">
        <v>66717</v>
      </c>
      <c r="AZ52" s="11">
        <v>56292</v>
      </c>
      <c r="BA52" s="11">
        <v>42077</v>
      </c>
      <c r="BB52" s="12">
        <v>36502</v>
      </c>
      <c r="BC52" s="12">
        <v>31263</v>
      </c>
      <c r="BD52" s="11">
        <v>-8342</v>
      </c>
      <c r="BE52" s="11">
        <v>-4633</v>
      </c>
      <c r="BF52" s="12">
        <v>-9030</v>
      </c>
      <c r="BG52" s="12">
        <v>-27431</v>
      </c>
      <c r="BH52" s="11">
        <v>33163</v>
      </c>
      <c r="BI52" s="11">
        <v>26793</v>
      </c>
      <c r="BJ52" s="12">
        <v>74471</v>
      </c>
      <c r="BK52" s="12">
        <v>55642</v>
      </c>
      <c r="BL52" s="11">
        <v>-9972</v>
      </c>
      <c r="BM52" s="11">
        <v>-4915</v>
      </c>
      <c r="BN52" s="12">
        <v>-5694</v>
      </c>
      <c r="BO52" s="12">
        <v>-5486</v>
      </c>
      <c r="BP52" s="11">
        <v>33846</v>
      </c>
      <c r="BQ52" s="11">
        <v>26349</v>
      </c>
      <c r="BR52" s="12">
        <v>-78285</v>
      </c>
      <c r="BS52" s="12">
        <v>-121023</v>
      </c>
      <c r="BT52" s="11">
        <v>111162</v>
      </c>
      <c r="BU52" s="11">
        <v>87023</v>
      </c>
      <c r="BV52" s="12">
        <v>202180</v>
      </c>
      <c r="BW52" s="12">
        <v>202970</v>
      </c>
      <c r="BX52" s="11">
        <v>37288</v>
      </c>
      <c r="BY52" s="11">
        <v>28628</v>
      </c>
      <c r="BZ52" s="12">
        <v>26806</v>
      </c>
      <c r="CA52" s="12">
        <v>13643</v>
      </c>
      <c r="CB52" s="11">
        <v>87274</v>
      </c>
      <c r="CC52" s="11">
        <v>87280</v>
      </c>
      <c r="CD52" s="12">
        <v>30012</v>
      </c>
      <c r="CE52" s="12">
        <v>21188</v>
      </c>
      <c r="CF52" s="11">
        <v>-3705</v>
      </c>
      <c r="CG52" s="11">
        <v>-3704</v>
      </c>
      <c r="CH52" s="12">
        <v>-13395</v>
      </c>
      <c r="CI52" s="12">
        <v>-11578</v>
      </c>
      <c r="CJ52" s="11">
        <v>-120.19999999999999</v>
      </c>
      <c r="CK52" s="11">
        <v>-120.19999999999999</v>
      </c>
      <c r="CL52" s="12">
        <v>-28173</v>
      </c>
      <c r="CM52" s="12">
        <v>-20286</v>
      </c>
      <c r="CN52" s="11">
        <v>46711</v>
      </c>
      <c r="CO52" s="11">
        <v>30121</v>
      </c>
      <c r="CP52" s="12">
        <v>-122712</v>
      </c>
      <c r="CQ52" s="12">
        <v>-85768</v>
      </c>
      <c r="CR52" s="11">
        <v>188254</v>
      </c>
      <c r="CS52" s="11">
        <v>278140</v>
      </c>
      <c r="CT52" s="12">
        <v>487</v>
      </c>
      <c r="CU52" s="12">
        <v>1055</v>
      </c>
      <c r="CV52" s="11">
        <v>-7877</v>
      </c>
      <c r="CW52" s="11">
        <v>-6766</v>
      </c>
      <c r="CX52" s="12">
        <v>1714.5999999999985</v>
      </c>
      <c r="CY52" s="12">
        <v>-72782.100000000006</v>
      </c>
      <c r="CZ52" s="11">
        <v>553251</v>
      </c>
      <c r="DA52" s="11">
        <v>628367</v>
      </c>
      <c r="DB52" s="12">
        <v>-121537</v>
      </c>
      <c r="DC52" s="12">
        <v>-85138</v>
      </c>
      <c r="DD52" s="11">
        <v>-35969</v>
      </c>
      <c r="DE52" s="11">
        <v>-36244</v>
      </c>
      <c r="DF52" s="12">
        <v>-33102</v>
      </c>
      <c r="DG52" s="12">
        <v>-26085</v>
      </c>
      <c r="DH52" s="11">
        <v>-54236</v>
      </c>
      <c r="DI52" s="11">
        <v>-55452</v>
      </c>
      <c r="DJ52" s="12">
        <v>-11605</v>
      </c>
      <c r="DK52" s="12">
        <v>-5022</v>
      </c>
      <c r="DL52" s="11">
        <v>-2238</v>
      </c>
      <c r="DM52" s="11">
        <v>-2231</v>
      </c>
      <c r="DN52" s="12">
        <v>51612</v>
      </c>
      <c r="DO52" s="12">
        <v>59364</v>
      </c>
      <c r="DP52" s="11">
        <v>-218604</v>
      </c>
      <c r="DQ52" s="11">
        <v>-218224</v>
      </c>
      <c r="DR52" s="12">
        <v>-4609</v>
      </c>
      <c r="DS52" s="12">
        <v>-230670</v>
      </c>
      <c r="DT52" s="11">
        <v>10086</v>
      </c>
      <c r="DU52" s="11">
        <v>26017</v>
      </c>
      <c r="DV52" s="12">
        <v>-18460</v>
      </c>
      <c r="DW52" s="12">
        <v>-5180</v>
      </c>
      <c r="DX52" s="11">
        <v>10864</v>
      </c>
      <c r="DY52" s="11">
        <v>16215</v>
      </c>
      <c r="DZ52" s="12">
        <v>-15365</v>
      </c>
      <c r="EA52" s="12">
        <v>-11517</v>
      </c>
    </row>
    <row r="53" spans="1:131" s="19" customFormat="1">
      <c r="A53" s="7" t="s">
        <v>48</v>
      </c>
      <c r="B53" s="14">
        <v>21053861.699999996</v>
      </c>
      <c r="C53" s="14">
        <v>60884127.299999997</v>
      </c>
      <c r="D53" s="13">
        <v>-411938.19999999943</v>
      </c>
      <c r="E53" s="13">
        <v>23376135.800000004</v>
      </c>
      <c r="F53" s="14">
        <v>6143531</v>
      </c>
      <c r="G53" s="14">
        <v>7119440</v>
      </c>
      <c r="H53" s="13">
        <v>401209</v>
      </c>
      <c r="I53" s="13">
        <v>646429</v>
      </c>
      <c r="J53" s="14">
        <v>-209065</v>
      </c>
      <c r="K53" s="14">
        <v>648706</v>
      </c>
      <c r="L53" s="13">
        <v>-3425975</v>
      </c>
      <c r="M53" s="13">
        <v>-1606459</v>
      </c>
      <c r="N53" s="14">
        <v>1432477</v>
      </c>
      <c r="O53" s="14">
        <v>1714540</v>
      </c>
      <c r="P53" s="13">
        <v>57986.000000000007</v>
      </c>
      <c r="Q53" s="13">
        <v>66741.5</v>
      </c>
      <c r="R53" s="14">
        <v>2591265</v>
      </c>
      <c r="S53" s="14">
        <v>5806682</v>
      </c>
      <c r="T53" s="13">
        <v>588261</v>
      </c>
      <c r="U53" s="13">
        <v>807884</v>
      </c>
      <c r="V53" s="14">
        <v>2690</v>
      </c>
      <c r="W53" s="14">
        <v>56561</v>
      </c>
      <c r="X53" s="13">
        <v>361493</v>
      </c>
      <c r="Y53" s="13">
        <v>477448</v>
      </c>
      <c r="Z53" s="14">
        <v>1471105.9000000001</v>
      </c>
      <c r="AA53" s="14">
        <v>1470327.4</v>
      </c>
      <c r="AB53" s="13">
        <v>60111</v>
      </c>
      <c r="AC53" s="13">
        <v>64132</v>
      </c>
      <c r="AD53" s="14">
        <v>385232.7</v>
      </c>
      <c r="AE53" s="14">
        <v>390191.7</v>
      </c>
      <c r="AF53" s="13">
        <v>527915</v>
      </c>
      <c r="AG53" s="13">
        <v>595610</v>
      </c>
      <c r="AH53" s="14">
        <v>130456</v>
      </c>
      <c r="AI53" s="14">
        <v>257123</v>
      </c>
      <c r="AJ53" s="13">
        <v>20308</v>
      </c>
      <c r="AK53" s="13">
        <v>17276</v>
      </c>
      <c r="AL53" s="14">
        <v>421030</v>
      </c>
      <c r="AM53" s="14">
        <v>670178</v>
      </c>
      <c r="AN53" s="13">
        <v>54987</v>
      </c>
      <c r="AO53" s="13">
        <v>193552</v>
      </c>
      <c r="AP53" s="14">
        <v>130154</v>
      </c>
      <c r="AQ53" s="14">
        <v>119150</v>
      </c>
      <c r="AR53" s="13">
        <v>-8000</v>
      </c>
      <c r="AS53" s="13">
        <v>68000</v>
      </c>
      <c r="AT53" s="14">
        <v>516795</v>
      </c>
      <c r="AU53" s="14">
        <v>753248</v>
      </c>
      <c r="AV53" s="13">
        <v>80903</v>
      </c>
      <c r="AW53" s="13">
        <v>110048</v>
      </c>
      <c r="AX53" s="14">
        <v>-396</v>
      </c>
      <c r="AY53" s="14">
        <v>17320</v>
      </c>
      <c r="AZ53" s="13">
        <v>147477</v>
      </c>
      <c r="BA53" s="13">
        <v>389766</v>
      </c>
      <c r="BB53" s="14">
        <v>77546</v>
      </c>
      <c r="BC53" s="14">
        <v>77048</v>
      </c>
      <c r="BD53" s="13">
        <v>5884</v>
      </c>
      <c r="BE53" s="13">
        <v>13363</v>
      </c>
      <c r="BF53" s="14">
        <v>3010</v>
      </c>
      <c r="BG53" s="14">
        <v>-10202</v>
      </c>
      <c r="BH53" s="13">
        <v>140144</v>
      </c>
      <c r="BI53" s="13">
        <v>143343</v>
      </c>
      <c r="BJ53" s="14">
        <v>162167</v>
      </c>
      <c r="BK53" s="14">
        <v>149718</v>
      </c>
      <c r="BL53" s="13">
        <v>-28600</v>
      </c>
      <c r="BM53" s="13">
        <v>40171</v>
      </c>
      <c r="BN53" s="14">
        <v>-8657</v>
      </c>
      <c r="BO53" s="14">
        <v>-6233</v>
      </c>
      <c r="BP53" s="13">
        <v>78216</v>
      </c>
      <c r="BQ53" s="13">
        <v>117609</v>
      </c>
      <c r="BR53" s="14">
        <v>407921</v>
      </c>
      <c r="BS53" s="14">
        <v>739146</v>
      </c>
      <c r="BT53" s="13">
        <v>2702847</v>
      </c>
      <c r="BU53" s="13">
        <v>4681992</v>
      </c>
      <c r="BV53" s="14">
        <v>904705</v>
      </c>
      <c r="BW53" s="14">
        <v>1151241</v>
      </c>
      <c r="BX53" s="13">
        <v>440645</v>
      </c>
      <c r="BY53" s="13">
        <v>513640</v>
      </c>
      <c r="BZ53" s="14">
        <v>409971</v>
      </c>
      <c r="CA53" s="14">
        <v>499429</v>
      </c>
      <c r="CB53" s="13">
        <v>271594</v>
      </c>
      <c r="CC53" s="13">
        <v>279550</v>
      </c>
      <c r="CD53" s="14">
        <v>129865</v>
      </c>
      <c r="CE53" s="14">
        <v>136086</v>
      </c>
      <c r="CF53" s="13">
        <v>145116</v>
      </c>
      <c r="CG53" s="13">
        <v>137798</v>
      </c>
      <c r="CH53" s="14">
        <v>13575</v>
      </c>
      <c r="CI53" s="14">
        <v>21806</v>
      </c>
      <c r="CJ53" s="13">
        <v>1023.9999999999998</v>
      </c>
      <c r="CK53" s="13">
        <v>1023.9999999999998</v>
      </c>
      <c r="CL53" s="14">
        <v>77234</v>
      </c>
      <c r="CM53" s="14">
        <v>120715</v>
      </c>
      <c r="CN53" s="13">
        <v>183450</v>
      </c>
      <c r="CO53" s="13">
        <v>241497</v>
      </c>
      <c r="CP53" s="14">
        <v>381570</v>
      </c>
      <c r="CQ53" s="14">
        <v>1204403</v>
      </c>
      <c r="CR53" s="13">
        <v>498494</v>
      </c>
      <c r="CS53" s="13">
        <v>1317904</v>
      </c>
      <c r="CT53" s="14">
        <v>-31768</v>
      </c>
      <c r="CU53" s="14">
        <v>131671</v>
      </c>
      <c r="CV53" s="13">
        <v>7740</v>
      </c>
      <c r="CW53" s="13">
        <v>7038</v>
      </c>
      <c r="CX53" s="14">
        <v>583202.29999999993</v>
      </c>
      <c r="CY53" s="14">
        <v>836954.89999999991</v>
      </c>
      <c r="CZ53" s="13">
        <v>-419573</v>
      </c>
      <c r="DA53" s="13">
        <v>761294</v>
      </c>
      <c r="DB53" s="14">
        <v>345051</v>
      </c>
      <c r="DC53" s="14">
        <v>540387</v>
      </c>
      <c r="DD53" s="13">
        <v>223803</v>
      </c>
      <c r="DE53" s="13">
        <v>245484</v>
      </c>
      <c r="DF53" s="14">
        <v>-7905</v>
      </c>
      <c r="DG53" s="14">
        <v>-427</v>
      </c>
      <c r="DH53" s="13">
        <v>-33132</v>
      </c>
      <c r="DI53" s="13">
        <v>-23774</v>
      </c>
      <c r="DJ53" s="14">
        <v>317257</v>
      </c>
      <c r="DK53" s="14">
        <v>403730</v>
      </c>
      <c r="DL53" s="13">
        <v>394477</v>
      </c>
      <c r="DM53" s="13">
        <v>482178</v>
      </c>
      <c r="DN53" s="14">
        <v>151865</v>
      </c>
      <c r="DO53" s="14">
        <v>238695</v>
      </c>
      <c r="DP53" s="13">
        <v>121462</v>
      </c>
      <c r="DQ53" s="13">
        <v>141498</v>
      </c>
      <c r="DR53" s="14">
        <v>440605</v>
      </c>
      <c r="DS53" s="14">
        <v>579043</v>
      </c>
      <c r="DT53" s="13">
        <v>183728</v>
      </c>
      <c r="DU53" s="13">
        <v>269688</v>
      </c>
      <c r="DV53" s="14">
        <v>124451</v>
      </c>
      <c r="DW53" s="14">
        <v>149916</v>
      </c>
      <c r="DX53" s="13">
        <v>162751</v>
      </c>
      <c r="DY53" s="13">
        <v>278303</v>
      </c>
      <c r="DZ53" s="14">
        <v>22114</v>
      </c>
      <c r="EA53" s="14">
        <v>41370</v>
      </c>
    </row>
    <row r="54" spans="1:131">
      <c r="A54" s="2" t="s">
        <v>49</v>
      </c>
      <c r="B54" s="9">
        <v>-35677018.500000007</v>
      </c>
      <c r="C54" s="9">
        <v>-69429170.999999985</v>
      </c>
      <c r="D54" s="8">
        <v>-18856503.800000001</v>
      </c>
      <c r="E54" s="8">
        <v>-40205668.399999999</v>
      </c>
      <c r="F54" s="9">
        <v>-3547716</v>
      </c>
      <c r="G54" s="9">
        <v>-3671461</v>
      </c>
      <c r="H54" s="8">
        <v>-418016</v>
      </c>
      <c r="I54" s="8">
        <v>-729530</v>
      </c>
      <c r="J54" s="9">
        <v>-577650</v>
      </c>
      <c r="K54" s="9">
        <v>-2035849</v>
      </c>
      <c r="L54" s="8">
        <v>4659711</v>
      </c>
      <c r="M54" s="8">
        <v>3934366</v>
      </c>
      <c r="N54" s="9">
        <v>-1549974</v>
      </c>
      <c r="O54" s="9">
        <v>-1846079</v>
      </c>
      <c r="P54" s="8">
        <v>-91942</v>
      </c>
      <c r="Q54" s="8">
        <v>-89553</v>
      </c>
      <c r="R54" s="9">
        <v>-939585</v>
      </c>
      <c r="S54" s="9">
        <v>-3632179</v>
      </c>
      <c r="T54" s="8">
        <v>-140680</v>
      </c>
      <c r="U54" s="8">
        <v>-417623</v>
      </c>
      <c r="V54" s="9">
        <v>7771</v>
      </c>
      <c r="W54" s="9">
        <v>-16623</v>
      </c>
      <c r="X54" s="8">
        <v>-416412</v>
      </c>
      <c r="Y54" s="8">
        <v>-461860</v>
      </c>
      <c r="Z54" s="9">
        <v>-1682724.8</v>
      </c>
      <c r="AA54" s="9">
        <v>-1780569.9000000001</v>
      </c>
      <c r="AB54" s="8">
        <v>-58875</v>
      </c>
      <c r="AC54" s="8">
        <v>-58570</v>
      </c>
      <c r="AD54" s="9">
        <v>-194831.6</v>
      </c>
      <c r="AE54" s="9">
        <v>-264126.3</v>
      </c>
      <c r="AF54" s="8">
        <v>-261652</v>
      </c>
      <c r="AG54" s="8">
        <v>-343689</v>
      </c>
      <c r="AH54" s="9">
        <v>-87916</v>
      </c>
      <c r="AI54" s="9">
        <v>-134426</v>
      </c>
      <c r="AJ54" s="8">
        <v>2298</v>
      </c>
      <c r="AK54" s="8">
        <v>-261</v>
      </c>
      <c r="AL54" s="9">
        <v>-214527</v>
      </c>
      <c r="AM54" s="9">
        <v>-354299</v>
      </c>
      <c r="AN54" s="8">
        <v>-75754</v>
      </c>
      <c r="AO54" s="8">
        <v>-108122</v>
      </c>
      <c r="AP54" s="9">
        <v>-97800</v>
      </c>
      <c r="AQ54" s="9">
        <v>-132754</v>
      </c>
      <c r="AR54" s="8">
        <v>-21000</v>
      </c>
      <c r="AS54" s="8">
        <v>-52000</v>
      </c>
      <c r="AT54" s="9">
        <v>-191482</v>
      </c>
      <c r="AU54" s="9">
        <v>-223123</v>
      </c>
      <c r="AV54" s="8">
        <v>-1210</v>
      </c>
      <c r="AW54" s="8">
        <v>-35697</v>
      </c>
      <c r="AX54" s="9">
        <v>-17999</v>
      </c>
      <c r="AY54" s="9">
        <v>-25067</v>
      </c>
      <c r="AZ54" s="8">
        <v>-153819</v>
      </c>
      <c r="BA54" s="8">
        <v>-312411</v>
      </c>
      <c r="BB54" s="9">
        <v>-14122</v>
      </c>
      <c r="BC54" s="9">
        <v>-64428</v>
      </c>
      <c r="BD54" s="8">
        <v>3158</v>
      </c>
      <c r="BE54" s="8">
        <v>-550</v>
      </c>
      <c r="BF54" s="9">
        <v>1806</v>
      </c>
      <c r="BG54" s="9">
        <v>10120</v>
      </c>
      <c r="BH54" s="8">
        <v>-66733</v>
      </c>
      <c r="BI54" s="8">
        <v>-98835</v>
      </c>
      <c r="BJ54" s="9">
        <v>-131374</v>
      </c>
      <c r="BK54" s="9">
        <v>-170323</v>
      </c>
      <c r="BL54" s="8">
        <v>-123808</v>
      </c>
      <c r="BM54" s="8">
        <v>-163265</v>
      </c>
      <c r="BN54" s="9"/>
      <c r="BO54" s="9"/>
      <c r="BP54" s="8">
        <v>-216929</v>
      </c>
      <c r="BQ54" s="8">
        <v>-217607</v>
      </c>
      <c r="BR54" s="9">
        <v>-752915</v>
      </c>
      <c r="BS54" s="9">
        <v>-1065102</v>
      </c>
      <c r="BT54" s="8">
        <v>-1092365</v>
      </c>
      <c r="BU54" s="8">
        <v>-2726132</v>
      </c>
      <c r="BV54" s="9">
        <v>-181476</v>
      </c>
      <c r="BW54" s="9">
        <v>-284450</v>
      </c>
      <c r="BX54" s="8">
        <v>-491836</v>
      </c>
      <c r="BY54" s="8">
        <v>-320302</v>
      </c>
      <c r="BZ54" s="9">
        <v>-92448</v>
      </c>
      <c r="CA54" s="9">
        <v>-124929</v>
      </c>
      <c r="CB54" s="8">
        <v>-152078</v>
      </c>
      <c r="CC54" s="8">
        <v>-155088</v>
      </c>
      <c r="CD54" s="9">
        <v>-287055</v>
      </c>
      <c r="CE54" s="9">
        <v>-292714</v>
      </c>
      <c r="CF54" s="8">
        <v>-123840</v>
      </c>
      <c r="CG54" s="8">
        <v>-1195</v>
      </c>
      <c r="CH54" s="9">
        <v>-21449</v>
      </c>
      <c r="CI54" s="9">
        <v>-25358</v>
      </c>
      <c r="CJ54" s="8"/>
      <c r="CK54" s="8"/>
      <c r="CL54" s="9">
        <v>-168882</v>
      </c>
      <c r="CM54" s="9">
        <v>-196964</v>
      </c>
      <c r="CN54" s="8">
        <v>-38359</v>
      </c>
      <c r="CO54" s="8">
        <v>-139075</v>
      </c>
      <c r="CP54" s="9">
        <v>-526093</v>
      </c>
      <c r="CQ54" s="9">
        <v>-1126363</v>
      </c>
      <c r="CR54" s="8">
        <v>-1172218</v>
      </c>
      <c r="CS54" s="8">
        <v>-1984726</v>
      </c>
      <c r="CT54" s="9">
        <v>-54866</v>
      </c>
      <c r="CU54" s="9">
        <v>-81295</v>
      </c>
      <c r="CV54" s="8">
        <v>-23960</v>
      </c>
      <c r="CW54" s="8">
        <v>-26585</v>
      </c>
      <c r="CX54" s="9">
        <v>-246375.29999999993</v>
      </c>
      <c r="CY54" s="9">
        <v>-683840.4</v>
      </c>
      <c r="CZ54" s="8">
        <v>-3246133</v>
      </c>
      <c r="DA54" s="8">
        <v>-3845939</v>
      </c>
      <c r="DB54" s="9">
        <v>-135562</v>
      </c>
      <c r="DC54" s="9">
        <v>-365192</v>
      </c>
      <c r="DD54" s="8">
        <v>-79851</v>
      </c>
      <c r="DE54" s="8">
        <v>-118961</v>
      </c>
      <c r="DF54" s="9">
        <v>-22714</v>
      </c>
      <c r="DG54" s="9">
        <v>-29677</v>
      </c>
      <c r="DH54" s="8">
        <v>-6175</v>
      </c>
      <c r="DI54" s="8">
        <v>19632</v>
      </c>
      <c r="DJ54" s="9">
        <v>-700655</v>
      </c>
      <c r="DK54" s="9">
        <v>-716220</v>
      </c>
      <c r="DL54" s="8">
        <v>-248956</v>
      </c>
      <c r="DM54" s="8">
        <v>-196182</v>
      </c>
      <c r="DN54" s="9">
        <v>-7923</v>
      </c>
      <c r="DO54" s="9">
        <v>-206680</v>
      </c>
      <c r="DP54" s="8">
        <v>65192</v>
      </c>
      <c r="DQ54" s="8">
        <v>48839</v>
      </c>
      <c r="DR54" s="9">
        <v>-204846</v>
      </c>
      <c r="DS54" s="9">
        <v>-665815</v>
      </c>
      <c r="DT54" s="8">
        <v>-9980</v>
      </c>
      <c r="DU54" s="8">
        <v>-76050</v>
      </c>
      <c r="DV54" s="9">
        <v>13615</v>
      </c>
      <c r="DW54" s="9">
        <v>13663</v>
      </c>
      <c r="DX54" s="8">
        <v>-177746</v>
      </c>
      <c r="DY54" s="8">
        <v>-334323</v>
      </c>
      <c r="DZ54" s="9">
        <v>-12778</v>
      </c>
      <c r="EA54" s="9">
        <v>-20085</v>
      </c>
    </row>
    <row r="55" spans="1:131">
      <c r="A55" s="10" t="s">
        <v>50</v>
      </c>
      <c r="B55" s="12">
        <v>12217727.899999999</v>
      </c>
      <c r="C55" s="12">
        <v>3071256.1000000024</v>
      </c>
      <c r="D55" s="11">
        <v>14213234.300000003</v>
      </c>
      <c r="E55" s="11">
        <v>8278624.0000000019</v>
      </c>
      <c r="F55" s="12">
        <v>-2116987</v>
      </c>
      <c r="G55" s="12">
        <v>-2950765</v>
      </c>
      <c r="H55" s="11">
        <v>18088</v>
      </c>
      <c r="I55" s="11">
        <v>94057</v>
      </c>
      <c r="J55" s="12">
        <v>704515</v>
      </c>
      <c r="K55" s="12">
        <v>1352565</v>
      </c>
      <c r="L55" s="11">
        <v>-1201558</v>
      </c>
      <c r="M55" s="11">
        <v>-1884764</v>
      </c>
      <c r="N55" s="12">
        <v>49931</v>
      </c>
      <c r="O55" s="12">
        <v>110360</v>
      </c>
      <c r="P55" s="11">
        <v>-4295</v>
      </c>
      <c r="Q55" s="11">
        <v>-36734</v>
      </c>
      <c r="R55" s="12">
        <v>-1298582</v>
      </c>
      <c r="S55" s="12">
        <v>-1138345</v>
      </c>
      <c r="T55" s="11">
        <v>-137630</v>
      </c>
      <c r="U55" s="11">
        <v>-70668</v>
      </c>
      <c r="V55" s="12">
        <v>196150</v>
      </c>
      <c r="W55" s="12">
        <v>172328</v>
      </c>
      <c r="X55" s="11">
        <v>-37471</v>
      </c>
      <c r="Y55" s="11">
        <v>-96768</v>
      </c>
      <c r="Z55" s="12">
        <v>-387321</v>
      </c>
      <c r="AA55" s="12">
        <v>-455688.9</v>
      </c>
      <c r="AB55" s="11">
        <v>9573</v>
      </c>
      <c r="AC55" s="11">
        <v>9183</v>
      </c>
      <c r="AD55" s="12">
        <v>-64335.6</v>
      </c>
      <c r="AE55" s="12">
        <v>0</v>
      </c>
      <c r="AF55" s="11">
        <v>-143757</v>
      </c>
      <c r="AG55" s="11">
        <v>-93289</v>
      </c>
      <c r="AH55" s="12">
        <v>-63127</v>
      </c>
      <c r="AI55" s="12">
        <v>-143284</v>
      </c>
      <c r="AJ55" s="11">
        <v>-5625</v>
      </c>
      <c r="AK55" s="11">
        <v>-34</v>
      </c>
      <c r="AL55" s="12">
        <v>-148718</v>
      </c>
      <c r="AM55" s="12">
        <v>-174387</v>
      </c>
      <c r="AN55" s="11">
        <v>-17404</v>
      </c>
      <c r="AO55" s="11">
        <v>-121921</v>
      </c>
      <c r="AP55" s="12">
        <v>-90329</v>
      </c>
      <c r="AQ55" s="12">
        <v>-48593</v>
      </c>
      <c r="AR55" s="11">
        <v>87000</v>
      </c>
      <c r="AS55" s="11">
        <v>33000</v>
      </c>
      <c r="AT55" s="12">
        <v>-310960</v>
      </c>
      <c r="AU55" s="12">
        <v>-499764</v>
      </c>
      <c r="AV55" s="11">
        <v>32599</v>
      </c>
      <c r="AW55" s="11">
        <v>38151</v>
      </c>
      <c r="AX55" s="12">
        <v>49452</v>
      </c>
      <c r="AY55" s="12">
        <v>39870</v>
      </c>
      <c r="AZ55" s="11">
        <v>-250</v>
      </c>
      <c r="BA55" s="11">
        <v>-87145</v>
      </c>
      <c r="BB55" s="12">
        <v>-113015</v>
      </c>
      <c r="BC55" s="12">
        <v>-3192</v>
      </c>
      <c r="BD55" s="11">
        <v>346</v>
      </c>
      <c r="BE55" s="11">
        <v>-492</v>
      </c>
      <c r="BF55" s="12">
        <v>-5988</v>
      </c>
      <c r="BG55" s="12">
        <v>-1109</v>
      </c>
      <c r="BH55" s="11">
        <v>-11029</v>
      </c>
      <c r="BI55" s="11">
        <v>22533</v>
      </c>
      <c r="BJ55" s="12">
        <v>-103758</v>
      </c>
      <c r="BK55" s="12">
        <v>-64072</v>
      </c>
      <c r="BL55" s="11">
        <v>-5487</v>
      </c>
      <c r="BM55" s="11">
        <v>-33839</v>
      </c>
      <c r="BN55" s="12">
        <v>-699</v>
      </c>
      <c r="BO55" s="12">
        <v>-3123</v>
      </c>
      <c r="BP55" s="11">
        <v>207829</v>
      </c>
      <c r="BQ55" s="11">
        <v>172596</v>
      </c>
      <c r="BR55" s="12">
        <v>-36596</v>
      </c>
      <c r="BS55" s="12">
        <v>-87339</v>
      </c>
      <c r="BT55" s="11">
        <v>-1047197</v>
      </c>
      <c r="BU55" s="11">
        <v>-1686066</v>
      </c>
      <c r="BV55" s="12">
        <v>-108288</v>
      </c>
      <c r="BW55" s="12">
        <v>-336967</v>
      </c>
      <c r="BX55" s="11">
        <v>31619</v>
      </c>
      <c r="BY55" s="11">
        <v>-239711</v>
      </c>
      <c r="BZ55" s="12">
        <v>-77546</v>
      </c>
      <c r="CA55" s="12">
        <v>-134523</v>
      </c>
      <c r="CB55" s="11">
        <v>-10129</v>
      </c>
      <c r="CC55" s="11">
        <v>-15075</v>
      </c>
      <c r="CD55" s="12">
        <v>137873</v>
      </c>
      <c r="CE55" s="12">
        <v>135627</v>
      </c>
      <c r="CF55" s="11">
        <v>-15839</v>
      </c>
      <c r="CG55" s="11">
        <v>-131166</v>
      </c>
      <c r="CH55" s="12">
        <v>10032</v>
      </c>
      <c r="CI55" s="12">
        <v>5710</v>
      </c>
      <c r="CJ55" s="11"/>
      <c r="CK55" s="11"/>
      <c r="CL55" s="12">
        <v>209169</v>
      </c>
      <c r="CM55" s="12">
        <v>204050</v>
      </c>
      <c r="CN55" s="11">
        <v>-120335</v>
      </c>
      <c r="CO55" s="11">
        <v>-76697</v>
      </c>
      <c r="CP55" s="12">
        <v>-18296</v>
      </c>
      <c r="CQ55" s="12">
        <v>-243680</v>
      </c>
      <c r="CR55" s="11">
        <v>518544</v>
      </c>
      <c r="CS55" s="11">
        <v>430363</v>
      </c>
      <c r="CT55" s="12">
        <v>63127</v>
      </c>
      <c r="CU55" s="12">
        <v>-73883</v>
      </c>
      <c r="CV55" s="11">
        <v>6540</v>
      </c>
      <c r="CW55" s="11">
        <v>9867</v>
      </c>
      <c r="CX55" s="12">
        <v>-295996.79999999999</v>
      </c>
      <c r="CY55" s="12">
        <v>-340181</v>
      </c>
      <c r="CZ55" s="11">
        <v>3894025</v>
      </c>
      <c r="DA55" s="11">
        <v>3315817</v>
      </c>
      <c r="DB55" s="12">
        <v>-160866</v>
      </c>
      <c r="DC55" s="12">
        <v>-150773</v>
      </c>
      <c r="DD55" s="11">
        <v>-66812</v>
      </c>
      <c r="DE55" s="11">
        <v>-49383</v>
      </c>
      <c r="DF55" s="12">
        <v>52633</v>
      </c>
      <c r="DG55" s="12">
        <v>59729</v>
      </c>
      <c r="DH55" s="11">
        <v>38560</v>
      </c>
      <c r="DI55" s="11">
        <v>-3709</v>
      </c>
      <c r="DJ55" s="12">
        <v>478830</v>
      </c>
      <c r="DK55" s="12">
        <v>396935</v>
      </c>
      <c r="DL55" s="11">
        <v>-57024</v>
      </c>
      <c r="DM55" s="11">
        <v>-184871</v>
      </c>
      <c r="DN55" s="12">
        <v>-158823</v>
      </c>
      <c r="DO55" s="12">
        <v>-50439</v>
      </c>
      <c r="DP55" s="11">
        <v>-112228</v>
      </c>
      <c r="DQ55" s="11">
        <v>-115911</v>
      </c>
      <c r="DR55" s="12">
        <v>-227046</v>
      </c>
      <c r="DS55" s="12">
        <v>12191</v>
      </c>
      <c r="DT55" s="11">
        <v>-76291</v>
      </c>
      <c r="DU55" s="11">
        <v>-66389</v>
      </c>
      <c r="DV55" s="12">
        <v>-34360</v>
      </c>
      <c r="DW55" s="12">
        <v>-49516</v>
      </c>
      <c r="DX55" s="11">
        <v>93418</v>
      </c>
      <c r="DY55" s="11">
        <v>134503</v>
      </c>
      <c r="DZ55" s="12">
        <v>6639</v>
      </c>
      <c r="EA55" s="12">
        <v>-12547</v>
      </c>
    </row>
    <row r="56" spans="1:131" s="19" customFormat="1">
      <c r="A56" s="7" t="s">
        <v>51</v>
      </c>
      <c r="B56" s="14">
        <v>-2405428.9000000088</v>
      </c>
      <c r="C56" s="14">
        <v>-5473787.5999999922</v>
      </c>
      <c r="D56" s="13">
        <v>-5055207.7000000039</v>
      </c>
      <c r="E56" s="13">
        <v>-8550908.5999999978</v>
      </c>
      <c r="F56" s="14">
        <v>478828</v>
      </c>
      <c r="G56" s="14">
        <v>497214</v>
      </c>
      <c r="H56" s="13">
        <v>1281</v>
      </c>
      <c r="I56" s="13">
        <v>10956</v>
      </c>
      <c r="J56" s="14">
        <v>-82200</v>
      </c>
      <c r="K56" s="14">
        <v>-34578</v>
      </c>
      <c r="L56" s="13">
        <v>32178</v>
      </c>
      <c r="M56" s="13">
        <v>443143</v>
      </c>
      <c r="N56" s="14">
        <v>-67566</v>
      </c>
      <c r="O56" s="14">
        <v>-21179</v>
      </c>
      <c r="P56" s="13">
        <v>-38250.999999999993</v>
      </c>
      <c r="Q56" s="13">
        <v>-59545.5</v>
      </c>
      <c r="R56" s="14">
        <v>353098</v>
      </c>
      <c r="S56" s="14">
        <v>1036158</v>
      </c>
      <c r="T56" s="13">
        <v>309951</v>
      </c>
      <c r="U56" s="13">
        <v>319593</v>
      </c>
      <c r="V56" s="14">
        <v>206611</v>
      </c>
      <c r="W56" s="14">
        <v>212266</v>
      </c>
      <c r="X56" s="13">
        <v>-92390</v>
      </c>
      <c r="Y56" s="13">
        <v>-81180</v>
      </c>
      <c r="Z56" s="14">
        <v>-598939.89999999991</v>
      </c>
      <c r="AA56" s="14">
        <v>-765931.40000000014</v>
      </c>
      <c r="AB56" s="13">
        <v>10809</v>
      </c>
      <c r="AC56" s="13">
        <v>14745</v>
      </c>
      <c r="AD56" s="14">
        <v>126065.5</v>
      </c>
      <c r="AE56" s="14">
        <v>126065.40000000002</v>
      </c>
      <c r="AF56" s="13">
        <v>122506</v>
      </c>
      <c r="AG56" s="13">
        <v>158632</v>
      </c>
      <c r="AH56" s="14">
        <v>-20587</v>
      </c>
      <c r="AI56" s="14">
        <v>-20587</v>
      </c>
      <c r="AJ56" s="13">
        <v>16981</v>
      </c>
      <c r="AK56" s="13">
        <v>16981</v>
      </c>
      <c r="AL56" s="14">
        <v>57785</v>
      </c>
      <c r="AM56" s="14">
        <v>141492</v>
      </c>
      <c r="AN56" s="13">
        <v>-38171</v>
      </c>
      <c r="AO56" s="13">
        <v>-36491</v>
      </c>
      <c r="AP56" s="14">
        <v>-57975</v>
      </c>
      <c r="AQ56" s="14">
        <v>-62197</v>
      </c>
      <c r="AR56" s="13">
        <v>58000</v>
      </c>
      <c r="AS56" s="13">
        <v>49000</v>
      </c>
      <c r="AT56" s="14">
        <v>14353</v>
      </c>
      <c r="AU56" s="14">
        <v>30361</v>
      </c>
      <c r="AV56" s="13">
        <v>112292</v>
      </c>
      <c r="AW56" s="13">
        <v>112502</v>
      </c>
      <c r="AX56" s="14">
        <v>31057</v>
      </c>
      <c r="AY56" s="14">
        <v>32123</v>
      </c>
      <c r="AZ56" s="13">
        <v>-6592</v>
      </c>
      <c r="BA56" s="13">
        <v>-9790</v>
      </c>
      <c r="BB56" s="14">
        <v>-49591</v>
      </c>
      <c r="BC56" s="14">
        <v>9428</v>
      </c>
      <c r="BD56" s="13">
        <v>9388</v>
      </c>
      <c r="BE56" s="13">
        <v>12321</v>
      </c>
      <c r="BF56" s="14">
        <v>-1172</v>
      </c>
      <c r="BG56" s="14">
        <v>-1191</v>
      </c>
      <c r="BH56" s="13">
        <v>62382</v>
      </c>
      <c r="BI56" s="13">
        <v>67041</v>
      </c>
      <c r="BJ56" s="14">
        <v>-72965</v>
      </c>
      <c r="BK56" s="14">
        <v>-84677</v>
      </c>
      <c r="BL56" s="13">
        <v>-157895</v>
      </c>
      <c r="BM56" s="13">
        <v>-156933</v>
      </c>
      <c r="BN56" s="14">
        <v>-9356</v>
      </c>
      <c r="BO56" s="14">
        <v>-9356</v>
      </c>
      <c r="BP56" s="13">
        <v>69116</v>
      </c>
      <c r="BQ56" s="13">
        <v>72598</v>
      </c>
      <c r="BR56" s="14">
        <v>-381590</v>
      </c>
      <c r="BS56" s="14">
        <v>-413295</v>
      </c>
      <c r="BT56" s="13">
        <v>563285</v>
      </c>
      <c r="BU56" s="13">
        <v>269794</v>
      </c>
      <c r="BV56" s="14">
        <v>614941</v>
      </c>
      <c r="BW56" s="14">
        <v>529824</v>
      </c>
      <c r="BX56" s="13">
        <v>-19572</v>
      </c>
      <c r="BY56" s="13">
        <v>-46373</v>
      </c>
      <c r="BZ56" s="14">
        <v>239977</v>
      </c>
      <c r="CA56" s="14">
        <v>239977</v>
      </c>
      <c r="CB56" s="13">
        <v>109387</v>
      </c>
      <c r="CC56" s="13">
        <v>109387</v>
      </c>
      <c r="CD56" s="14">
        <v>-19317</v>
      </c>
      <c r="CE56" s="14">
        <v>-21001</v>
      </c>
      <c r="CF56" s="13">
        <v>5437</v>
      </c>
      <c r="CG56" s="13">
        <v>5437</v>
      </c>
      <c r="CH56" s="14">
        <v>2158</v>
      </c>
      <c r="CI56" s="14">
        <v>2158</v>
      </c>
      <c r="CJ56" s="13">
        <v>1023.9999999999998</v>
      </c>
      <c r="CK56" s="13">
        <v>1023.9999999999998</v>
      </c>
      <c r="CL56" s="14">
        <v>117521</v>
      </c>
      <c r="CM56" s="14">
        <v>127801</v>
      </c>
      <c r="CN56" s="13">
        <v>24756</v>
      </c>
      <c r="CO56" s="13">
        <v>25725</v>
      </c>
      <c r="CP56" s="14">
        <v>-162819</v>
      </c>
      <c r="CQ56" s="14">
        <v>-165640</v>
      </c>
      <c r="CR56" s="13">
        <v>-155180</v>
      </c>
      <c r="CS56" s="13">
        <v>-236459</v>
      </c>
      <c r="CT56" s="14">
        <v>-23507</v>
      </c>
      <c r="CU56" s="14">
        <v>-23507</v>
      </c>
      <c r="CV56" s="13">
        <v>-9680</v>
      </c>
      <c r="CW56" s="13">
        <v>-9680</v>
      </c>
      <c r="CX56" s="14">
        <v>40830.200000000012</v>
      </c>
      <c r="CY56" s="14">
        <v>-187066.50000000012</v>
      </c>
      <c r="CZ56" s="13">
        <v>228319</v>
      </c>
      <c r="DA56" s="13">
        <v>231172</v>
      </c>
      <c r="DB56" s="14">
        <v>48623</v>
      </c>
      <c r="DC56" s="14">
        <v>24422</v>
      </c>
      <c r="DD56" s="13">
        <v>77140</v>
      </c>
      <c r="DE56" s="13">
        <v>77140</v>
      </c>
      <c r="DF56" s="14">
        <v>22014</v>
      </c>
      <c r="DG56" s="14">
        <v>29625</v>
      </c>
      <c r="DH56" s="13">
        <v>-747</v>
      </c>
      <c r="DI56" s="13">
        <v>-7851</v>
      </c>
      <c r="DJ56" s="14">
        <v>95432</v>
      </c>
      <c r="DK56" s="14">
        <v>84445</v>
      </c>
      <c r="DL56" s="13">
        <v>88497</v>
      </c>
      <c r="DM56" s="13">
        <v>101125</v>
      </c>
      <c r="DN56" s="14">
        <v>-14881</v>
      </c>
      <c r="DO56" s="14">
        <v>-18424</v>
      </c>
      <c r="DP56" s="13">
        <v>74426</v>
      </c>
      <c r="DQ56" s="13">
        <v>74426</v>
      </c>
      <c r="DR56" s="14">
        <v>8713</v>
      </c>
      <c r="DS56" s="14">
        <v>-74581</v>
      </c>
      <c r="DT56" s="13">
        <v>97457</v>
      </c>
      <c r="DU56" s="13">
        <v>127249</v>
      </c>
      <c r="DV56" s="14">
        <v>103706</v>
      </c>
      <c r="DW56" s="14">
        <v>114063</v>
      </c>
      <c r="DX56" s="13">
        <v>78423</v>
      </c>
      <c r="DY56" s="13">
        <v>78483</v>
      </c>
      <c r="DZ56" s="14">
        <v>15975</v>
      </c>
      <c r="EA56" s="14">
        <v>8738</v>
      </c>
    </row>
  </sheetData>
  <mergeCells count="129">
    <mergeCell ref="BV7:BW7"/>
    <mergeCell ref="BX7:BY7"/>
    <mergeCell ref="BZ7:CA7"/>
    <mergeCell ref="CB7:CC7"/>
    <mergeCell ref="CD7:CE7"/>
    <mergeCell ref="CF7:CG7"/>
    <mergeCell ref="CT7:CU7"/>
    <mergeCell ref="CV7:CW7"/>
    <mergeCell ref="CX7:CY7"/>
    <mergeCell ref="CZ7:DA7"/>
    <mergeCell ref="DB7:DC7"/>
    <mergeCell ref="DD7:DE7"/>
    <mergeCell ref="CH7:CI7"/>
    <mergeCell ref="CJ7:CK7"/>
    <mergeCell ref="CL7:CM7"/>
    <mergeCell ref="CN7:CO7"/>
    <mergeCell ref="CP7:CQ7"/>
    <mergeCell ref="CR7:CS7"/>
    <mergeCell ref="DR7:DS7"/>
    <mergeCell ref="DT7:DU7"/>
    <mergeCell ref="DV7:DW7"/>
    <mergeCell ref="DX7:DY7"/>
    <mergeCell ref="DZ7:EA7"/>
    <mergeCell ref="DF7:DG7"/>
    <mergeCell ref="DH7:DI7"/>
    <mergeCell ref="DJ7:DK7"/>
    <mergeCell ref="DL7:DM7"/>
    <mergeCell ref="DN7:DO7"/>
    <mergeCell ref="DP7:DQ7"/>
    <mergeCell ref="BN7:BO7"/>
    <mergeCell ref="BP7:BQ7"/>
    <mergeCell ref="BR7:BS7"/>
    <mergeCell ref="BT7:BU7"/>
    <mergeCell ref="AX7:AY7"/>
    <mergeCell ref="AZ7:BA7"/>
    <mergeCell ref="BB7:BC7"/>
    <mergeCell ref="BD7:BE7"/>
    <mergeCell ref="BF7:BG7"/>
    <mergeCell ref="BH7:BI7"/>
    <mergeCell ref="BJ7:BK7"/>
    <mergeCell ref="BL7:BM7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T7:U7"/>
    <mergeCell ref="V7:W7"/>
    <mergeCell ref="X7:Y7"/>
    <mergeCell ref="B7:C7"/>
    <mergeCell ref="D7:E7"/>
    <mergeCell ref="F7:G7"/>
    <mergeCell ref="H7:I7"/>
    <mergeCell ref="J7:K7"/>
    <mergeCell ref="L7:M7"/>
    <mergeCell ref="D6:E6"/>
    <mergeCell ref="F6:G6"/>
    <mergeCell ref="H6:I6"/>
    <mergeCell ref="J6:K6"/>
    <mergeCell ref="L6:M6"/>
    <mergeCell ref="N6:O6"/>
    <mergeCell ref="P6:Q6"/>
    <mergeCell ref="R6:S6"/>
    <mergeCell ref="N7:O7"/>
    <mergeCell ref="P7:Q7"/>
    <mergeCell ref="R7:S7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AR6:AS6"/>
    <mergeCell ref="AT6:AU6"/>
    <mergeCell ref="AV6:AW6"/>
    <mergeCell ref="AX6:AY6"/>
    <mergeCell ref="AZ6:BA6"/>
    <mergeCell ref="BB6:BC6"/>
    <mergeCell ref="BD6:BE6"/>
    <mergeCell ref="BF6:BG6"/>
    <mergeCell ref="BH6:BI6"/>
    <mergeCell ref="BJ6:BK6"/>
    <mergeCell ref="BL6:BM6"/>
    <mergeCell ref="BN6:BO6"/>
    <mergeCell ref="BP6:BQ6"/>
    <mergeCell ref="BR6:BS6"/>
    <mergeCell ref="BT6:BU6"/>
    <mergeCell ref="BV6:BW6"/>
    <mergeCell ref="BX6:BY6"/>
    <mergeCell ref="BZ6:CA6"/>
    <mergeCell ref="CB6:CC6"/>
    <mergeCell ref="CD6:CE6"/>
    <mergeCell ref="CF6:CG6"/>
    <mergeCell ref="CH6:CI6"/>
    <mergeCell ref="CJ6:CK6"/>
    <mergeCell ref="CL6:CM6"/>
    <mergeCell ref="CN6:CO6"/>
    <mergeCell ref="CP6:CQ6"/>
    <mergeCell ref="CR6:CS6"/>
    <mergeCell ref="CT6:CU6"/>
    <mergeCell ref="CV6:CW6"/>
    <mergeCell ref="CX6:CY6"/>
    <mergeCell ref="CZ6:DA6"/>
    <mergeCell ref="DB6:DC6"/>
    <mergeCell ref="DD6:DE6"/>
    <mergeCell ref="DX6:DY6"/>
    <mergeCell ref="DZ6:EA6"/>
    <mergeCell ref="DF6:DG6"/>
    <mergeCell ref="DH6:DI6"/>
    <mergeCell ref="DJ6:DK6"/>
    <mergeCell ref="DL6:DM6"/>
    <mergeCell ref="DN6:DO6"/>
    <mergeCell ref="DP6:DQ6"/>
    <mergeCell ref="DR6:DS6"/>
    <mergeCell ref="DT6:DU6"/>
    <mergeCell ref="DV6:DW6"/>
  </mergeCells>
  <hyperlinks>
    <hyperlink ref="A1" location="Efnisyfirlit!A1" display="Efnisyfirlit" xr:uid="{42F8B930-E8E8-4A3E-924D-417C97442E8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A340-688A-473A-BFF5-D898844682C9}">
  <dimension ref="A1:O73"/>
  <sheetViews>
    <sheetView topLeftCell="D1" workbookViewId="0">
      <selection activeCell="D1" sqref="D1"/>
    </sheetView>
  </sheetViews>
  <sheetFormatPr defaultRowHeight="14.5"/>
  <cols>
    <col min="1" max="1" width="15.1796875" hidden="1" customWidth="1"/>
    <col min="2" max="2" width="7.90625" hidden="1" customWidth="1"/>
    <col min="3" max="3" width="15.6328125" hidden="1" customWidth="1"/>
    <col min="4" max="4" width="26.54296875" customWidth="1"/>
    <col min="5" max="5" width="8.1796875" customWidth="1"/>
    <col min="6" max="9" width="11.6328125" hidden="1" customWidth="1"/>
    <col min="10" max="10" width="12.54296875" hidden="1" customWidth="1"/>
    <col min="11" max="11" width="10.90625" customWidth="1"/>
    <col min="12" max="12" width="12.08984375" customWidth="1"/>
    <col min="13" max="13" width="11.08984375" customWidth="1"/>
    <col min="14" max="14" width="9.36328125" customWidth="1"/>
    <col min="15" max="15" width="11.36328125" customWidth="1"/>
  </cols>
  <sheetData>
    <row r="1" spans="1:15">
      <c r="D1" s="101" t="s">
        <v>1044</v>
      </c>
    </row>
    <row r="2" spans="1:15" ht="15.5">
      <c r="D2" s="1" t="s">
        <v>1157</v>
      </c>
    </row>
    <row r="3" spans="1:15">
      <c r="D3" s="7" t="s">
        <v>169</v>
      </c>
    </row>
    <row r="5" spans="1:15">
      <c r="K5" s="35"/>
      <c r="L5" s="36" t="s">
        <v>105</v>
      </c>
      <c r="M5" s="36" t="s">
        <v>170</v>
      </c>
      <c r="N5" s="36" t="s">
        <v>1048</v>
      </c>
      <c r="O5" s="37" t="s">
        <v>70</v>
      </c>
    </row>
    <row r="6" spans="1:15">
      <c r="C6" t="s">
        <v>1049</v>
      </c>
      <c r="E6" t="s">
        <v>171</v>
      </c>
      <c r="F6" t="s">
        <v>172</v>
      </c>
      <c r="G6" t="s">
        <v>173</v>
      </c>
      <c r="H6" t="s">
        <v>174</v>
      </c>
      <c r="I6" t="s">
        <v>175</v>
      </c>
      <c r="J6" t="s">
        <v>176</v>
      </c>
      <c r="K6" s="38" t="s">
        <v>67</v>
      </c>
      <c r="L6" s="39" t="s">
        <v>177</v>
      </c>
      <c r="M6" s="39" t="s">
        <v>178</v>
      </c>
      <c r="N6" s="39" t="s">
        <v>1050</v>
      </c>
      <c r="O6" s="40" t="s">
        <v>62</v>
      </c>
    </row>
    <row r="8" spans="1:15">
      <c r="A8" s="6" t="s">
        <v>1051</v>
      </c>
      <c r="B8" s="6">
        <v>0</v>
      </c>
      <c r="C8" s="6" t="s">
        <v>180</v>
      </c>
      <c r="D8" s="6" t="s">
        <v>9</v>
      </c>
      <c r="E8" s="8">
        <v>139875</v>
      </c>
      <c r="F8" s="8">
        <v>94665526.927000001</v>
      </c>
      <c r="G8" s="8">
        <v>23916954.241</v>
      </c>
      <c r="H8" s="8">
        <v>10543432.012</v>
      </c>
      <c r="I8" s="8">
        <v>2256215.0780000002</v>
      </c>
      <c r="J8" s="8">
        <v>131382128.25799999</v>
      </c>
      <c r="K8" s="8">
        <f t="shared" ref="K8:O39" si="0">(F8/$E8)*1000</f>
        <v>676786.60895084892</v>
      </c>
      <c r="L8" s="8">
        <f t="shared" si="0"/>
        <v>170988.05534226989</v>
      </c>
      <c r="M8" s="8">
        <f t="shared" si="0"/>
        <v>75377.530023235042</v>
      </c>
      <c r="N8" s="8">
        <f t="shared" si="0"/>
        <v>16130.22397140304</v>
      </c>
      <c r="O8" s="8">
        <f t="shared" si="0"/>
        <v>939282.41828775685</v>
      </c>
    </row>
    <row r="9" spans="1:15">
      <c r="A9" t="s">
        <v>1051</v>
      </c>
      <c r="B9">
        <v>1000</v>
      </c>
      <c r="C9" t="s">
        <v>181</v>
      </c>
      <c r="D9" t="s">
        <v>108</v>
      </c>
      <c r="E9" s="9">
        <v>39810</v>
      </c>
      <c r="F9" s="9">
        <v>28768414.460000001</v>
      </c>
      <c r="G9" s="9">
        <v>4851711.7859999994</v>
      </c>
      <c r="H9" s="9">
        <v>2156632.4380000001</v>
      </c>
      <c r="I9" s="9">
        <v>360867.30499999999</v>
      </c>
      <c r="J9" s="9">
        <v>36137625.989</v>
      </c>
      <c r="K9" s="9">
        <f t="shared" si="0"/>
        <v>722642.91534790257</v>
      </c>
      <c r="L9" s="9">
        <f t="shared" si="0"/>
        <v>121871.68515448378</v>
      </c>
      <c r="M9" s="9">
        <f t="shared" si="0"/>
        <v>54173.133333333331</v>
      </c>
      <c r="N9" s="9">
        <f t="shared" si="0"/>
        <v>9064.7401406681747</v>
      </c>
      <c r="O9" s="9">
        <f t="shared" si="0"/>
        <v>907752.47397638788</v>
      </c>
    </row>
    <row r="10" spans="1:15">
      <c r="A10" s="6" t="s">
        <v>1051</v>
      </c>
      <c r="B10" s="6">
        <v>1400</v>
      </c>
      <c r="C10" s="6" t="s">
        <v>182</v>
      </c>
      <c r="D10" s="6" t="s">
        <v>111</v>
      </c>
      <c r="E10" s="8">
        <v>30568</v>
      </c>
      <c r="F10" s="8">
        <v>20919025.511999998</v>
      </c>
      <c r="G10" s="8">
        <v>4240896.3909999998</v>
      </c>
      <c r="H10" s="8">
        <v>3732892.7940000002</v>
      </c>
      <c r="I10" s="8">
        <v>687531.49399999995</v>
      </c>
      <c r="J10" s="8">
        <v>29580346.190999996</v>
      </c>
      <c r="K10" s="8">
        <f t="shared" si="0"/>
        <v>684343.93849777547</v>
      </c>
      <c r="L10" s="8">
        <f t="shared" si="0"/>
        <v>138736.46921617375</v>
      </c>
      <c r="M10" s="8">
        <f t="shared" si="0"/>
        <v>122117.66533629941</v>
      </c>
      <c r="N10" s="8">
        <f t="shared" si="0"/>
        <v>22491.870387333158</v>
      </c>
      <c r="O10" s="8">
        <f t="shared" si="0"/>
        <v>967689.94343758165</v>
      </c>
    </row>
    <row r="11" spans="1:15">
      <c r="A11" t="s">
        <v>1051</v>
      </c>
      <c r="B11">
        <v>2000</v>
      </c>
      <c r="C11" t="s">
        <v>183</v>
      </c>
      <c r="D11" t="s">
        <v>114</v>
      </c>
      <c r="E11" s="9">
        <v>22059</v>
      </c>
      <c r="F11" s="9">
        <v>13216950.268999999</v>
      </c>
      <c r="G11" s="9">
        <v>1930481.2019999998</v>
      </c>
      <c r="H11" s="9">
        <v>3481079.3739999998</v>
      </c>
      <c r="I11" s="9">
        <v>351002.42099999997</v>
      </c>
      <c r="J11" s="9">
        <v>18979513.265999999</v>
      </c>
      <c r="K11" s="9">
        <f t="shared" si="0"/>
        <v>599163.61888571549</v>
      </c>
      <c r="L11" s="9">
        <f t="shared" si="0"/>
        <v>87514.447708418331</v>
      </c>
      <c r="M11" s="9">
        <f t="shared" si="0"/>
        <v>157807.66915998003</v>
      </c>
      <c r="N11" s="9">
        <f t="shared" si="0"/>
        <v>15911.982456140351</v>
      </c>
      <c r="O11" s="9">
        <f t="shared" si="0"/>
        <v>860397.71821025433</v>
      </c>
    </row>
    <row r="12" spans="1:15">
      <c r="A12" s="6" t="s">
        <v>1051</v>
      </c>
      <c r="B12" s="6">
        <v>6000</v>
      </c>
      <c r="C12" s="6" t="s">
        <v>1052</v>
      </c>
      <c r="D12" s="6" t="s">
        <v>1047</v>
      </c>
      <c r="E12" s="8">
        <v>19893</v>
      </c>
      <c r="F12" s="8">
        <v>13417242.578</v>
      </c>
      <c r="G12" s="8">
        <v>2635726.2659999998</v>
      </c>
      <c r="H12" s="8">
        <v>4590237.59</v>
      </c>
      <c r="I12" s="8">
        <v>593120.87300000002</v>
      </c>
      <c r="J12" s="8">
        <v>21236327.307</v>
      </c>
      <c r="K12" s="8">
        <f t="shared" si="0"/>
        <v>674470.54632282711</v>
      </c>
      <c r="L12" s="8">
        <f t="shared" si="0"/>
        <v>132495.16241894133</v>
      </c>
      <c r="M12" s="8">
        <f t="shared" si="0"/>
        <v>230746.37259337457</v>
      </c>
      <c r="N12" s="8">
        <f t="shared" si="0"/>
        <v>29815.556879304277</v>
      </c>
      <c r="O12" s="8">
        <f t="shared" si="0"/>
        <v>1067527.6382144473</v>
      </c>
    </row>
    <row r="13" spans="1:15">
      <c r="A13" t="s">
        <v>1051</v>
      </c>
      <c r="B13">
        <v>1300</v>
      </c>
      <c r="C13" t="s">
        <v>184</v>
      </c>
      <c r="D13" t="s">
        <v>110</v>
      </c>
      <c r="E13" s="9">
        <v>18891</v>
      </c>
      <c r="F13" s="9">
        <v>13910704.225</v>
      </c>
      <c r="G13" s="9">
        <v>2086816.1969999999</v>
      </c>
      <c r="H13" s="9">
        <v>1467078.6980000001</v>
      </c>
      <c r="I13" s="9">
        <v>363595.12599999999</v>
      </c>
      <c r="J13" s="9">
        <v>17828194.245999999</v>
      </c>
      <c r="K13" s="9">
        <f t="shared" si="0"/>
        <v>736366.74739293847</v>
      </c>
      <c r="L13" s="9">
        <f t="shared" si="0"/>
        <v>110466.15832936318</v>
      </c>
      <c r="M13" s="9">
        <f t="shared" si="0"/>
        <v>77660.192578476519</v>
      </c>
      <c r="N13" s="9">
        <f t="shared" si="0"/>
        <v>19247.002593827747</v>
      </c>
      <c r="O13" s="9">
        <f t="shared" si="0"/>
        <v>943740.10089460597</v>
      </c>
    </row>
    <row r="14" spans="1:15">
      <c r="A14" s="6" t="s">
        <v>1051</v>
      </c>
      <c r="B14" s="6">
        <v>1604</v>
      </c>
      <c r="C14" s="6" t="s">
        <v>185</v>
      </c>
      <c r="D14" s="6" t="s">
        <v>112</v>
      </c>
      <c r="E14" s="8">
        <v>13430</v>
      </c>
      <c r="F14" s="8">
        <v>9145928.0810000002</v>
      </c>
      <c r="G14" s="8">
        <v>1297349.8049999999</v>
      </c>
      <c r="H14" s="8">
        <v>2749009.6839999999</v>
      </c>
      <c r="I14" s="8">
        <v>171442.361</v>
      </c>
      <c r="J14" s="8">
        <v>13363729.931</v>
      </c>
      <c r="K14" s="8">
        <f t="shared" si="0"/>
        <v>681007.30312732689</v>
      </c>
      <c r="L14" s="8">
        <f t="shared" si="0"/>
        <v>96600.879002233793</v>
      </c>
      <c r="M14" s="8">
        <f t="shared" si="0"/>
        <v>204691.71139240506</v>
      </c>
      <c r="N14" s="8">
        <f t="shared" si="0"/>
        <v>12765.626284437825</v>
      </c>
      <c r="O14" s="8">
        <f t="shared" si="0"/>
        <v>995065.51980640355</v>
      </c>
    </row>
    <row r="15" spans="1:15">
      <c r="A15" t="s">
        <v>1051</v>
      </c>
      <c r="B15">
        <v>8200</v>
      </c>
      <c r="C15" t="s">
        <v>186</v>
      </c>
      <c r="D15" t="s">
        <v>153</v>
      </c>
      <c r="E15" s="9">
        <v>11239</v>
      </c>
      <c r="F15" s="9">
        <v>7114240.9289999995</v>
      </c>
      <c r="G15" s="9">
        <v>1131461.237</v>
      </c>
      <c r="H15" s="9">
        <v>2159061.6</v>
      </c>
      <c r="I15" s="9">
        <v>226268.76199999999</v>
      </c>
      <c r="J15" s="9">
        <v>10631032.527999999</v>
      </c>
      <c r="K15" s="9">
        <f t="shared" si="0"/>
        <v>632995.90079188533</v>
      </c>
      <c r="L15" s="9">
        <f t="shared" si="0"/>
        <v>100672.76777293353</v>
      </c>
      <c r="M15" s="9">
        <f t="shared" si="0"/>
        <v>192104.42210161049</v>
      </c>
      <c r="N15" s="9">
        <f t="shared" si="0"/>
        <v>20132.463920277605</v>
      </c>
      <c r="O15" s="9">
        <f t="shared" si="0"/>
        <v>945905.55458670692</v>
      </c>
    </row>
    <row r="16" spans="1:15">
      <c r="A16" s="6" t="s">
        <v>1051</v>
      </c>
      <c r="B16" s="6">
        <v>3000</v>
      </c>
      <c r="C16" s="6" t="s">
        <v>187</v>
      </c>
      <c r="D16" s="6" t="s">
        <v>118</v>
      </c>
      <c r="E16" s="8">
        <v>7997</v>
      </c>
      <c r="F16" s="8">
        <v>5436670.2649999997</v>
      </c>
      <c r="G16" s="8">
        <v>678529.00300000003</v>
      </c>
      <c r="H16" s="8">
        <v>1733884.6059999999</v>
      </c>
      <c r="I16" s="8">
        <v>55399.357000000004</v>
      </c>
      <c r="J16" s="8">
        <v>7904483.2309999987</v>
      </c>
      <c r="K16" s="8">
        <f t="shared" si="0"/>
        <v>679838.72264599218</v>
      </c>
      <c r="L16" s="8">
        <f t="shared" si="0"/>
        <v>84847.943353757655</v>
      </c>
      <c r="M16" s="8">
        <f t="shared" si="0"/>
        <v>216816.88208078028</v>
      </c>
      <c r="N16" s="8">
        <f t="shared" si="0"/>
        <v>6927.5174440415167</v>
      </c>
      <c r="O16" s="8">
        <f t="shared" si="0"/>
        <v>988431.06552457158</v>
      </c>
    </row>
    <row r="17" spans="1:15">
      <c r="A17" t="s">
        <v>1051</v>
      </c>
      <c r="B17">
        <v>7300</v>
      </c>
      <c r="C17" t="s">
        <v>188</v>
      </c>
      <c r="D17" t="s">
        <v>148</v>
      </c>
      <c r="E17" s="9">
        <v>5262</v>
      </c>
      <c r="F17" s="9">
        <v>4207062.5140000004</v>
      </c>
      <c r="G17" s="9">
        <v>987350.66500000004</v>
      </c>
      <c r="H17" s="9">
        <v>1173864.6029999999</v>
      </c>
      <c r="I17" s="9">
        <v>101882.538</v>
      </c>
      <c r="J17" s="9">
        <v>6470160.3200000003</v>
      </c>
      <c r="K17" s="9">
        <f t="shared" si="0"/>
        <v>799517.77156974538</v>
      </c>
      <c r="L17" s="9">
        <f t="shared" si="0"/>
        <v>187637.90668947168</v>
      </c>
      <c r="M17" s="9">
        <f t="shared" si="0"/>
        <v>223083.35290763967</v>
      </c>
      <c r="N17" s="9">
        <f t="shared" si="0"/>
        <v>19361.941847206384</v>
      </c>
      <c r="O17" s="9">
        <f t="shared" si="0"/>
        <v>1229600.9730140632</v>
      </c>
    </row>
    <row r="18" spans="1:15">
      <c r="A18" s="6" t="s">
        <v>1051</v>
      </c>
      <c r="B18" s="6">
        <v>7400</v>
      </c>
      <c r="C18" s="6" t="s">
        <v>189</v>
      </c>
      <c r="D18" s="6" t="s">
        <v>149</v>
      </c>
      <c r="E18" s="8">
        <v>5208</v>
      </c>
      <c r="F18" s="8">
        <v>3374485.2009999999</v>
      </c>
      <c r="G18" s="8">
        <v>655002.01400000008</v>
      </c>
      <c r="H18" s="8">
        <v>2186582.9309999999</v>
      </c>
      <c r="I18" s="8">
        <v>56906.017999999996</v>
      </c>
      <c r="J18" s="8">
        <v>6272976.1639999999</v>
      </c>
      <c r="K18" s="8">
        <f t="shared" si="0"/>
        <v>647942.62692012289</v>
      </c>
      <c r="L18" s="8">
        <f t="shared" si="0"/>
        <v>125768.43586789556</v>
      </c>
      <c r="M18" s="8">
        <f t="shared" si="0"/>
        <v>419850.79320276499</v>
      </c>
      <c r="N18" s="8">
        <f t="shared" si="0"/>
        <v>10926.654761904761</v>
      </c>
      <c r="O18" s="8">
        <f t="shared" si="0"/>
        <v>1204488.5107526882</v>
      </c>
    </row>
    <row r="19" spans="1:15">
      <c r="A19" t="s">
        <v>1051</v>
      </c>
      <c r="B19">
        <v>1100</v>
      </c>
      <c r="C19" t="s">
        <v>271</v>
      </c>
      <c r="D19" t="s">
        <v>109</v>
      </c>
      <c r="E19" s="9">
        <v>4674</v>
      </c>
      <c r="F19" s="9">
        <v>3707386.1690000002</v>
      </c>
      <c r="G19" s="9">
        <v>375451.451</v>
      </c>
      <c r="H19" s="9">
        <v>440240.10800000001</v>
      </c>
      <c r="I19" s="9">
        <v>38338.584999999999</v>
      </c>
      <c r="J19" s="9">
        <v>4561416.3130000001</v>
      </c>
      <c r="K19" s="9">
        <f t="shared" si="0"/>
        <v>793193.44651262299</v>
      </c>
      <c r="L19" s="9">
        <f t="shared" si="0"/>
        <v>80327.653187847667</v>
      </c>
      <c r="M19" s="9">
        <f t="shared" si="0"/>
        <v>94189.154471544709</v>
      </c>
      <c r="N19" s="9">
        <f t="shared" si="0"/>
        <v>8202.5213949507906</v>
      </c>
      <c r="O19" s="9">
        <f t="shared" si="0"/>
        <v>975912.77556696616</v>
      </c>
    </row>
    <row r="20" spans="1:15">
      <c r="A20" s="6" t="s">
        <v>1051</v>
      </c>
      <c r="B20" s="6">
        <v>8000</v>
      </c>
      <c r="C20" s="6" t="s">
        <v>190</v>
      </c>
      <c r="D20" s="6" t="s">
        <v>152</v>
      </c>
      <c r="E20" s="8">
        <v>4523</v>
      </c>
      <c r="F20" s="8">
        <v>3371007.8339999998</v>
      </c>
      <c r="G20" s="8">
        <v>418541.03499999997</v>
      </c>
      <c r="H20" s="8">
        <v>782203.02899999998</v>
      </c>
      <c r="I20" s="8">
        <v>109131.177</v>
      </c>
      <c r="J20" s="8">
        <v>4680883.0750000002</v>
      </c>
      <c r="K20" s="8">
        <f t="shared" si="0"/>
        <v>745303.52288304223</v>
      </c>
      <c r="L20" s="8">
        <f t="shared" si="0"/>
        <v>92536.156312182167</v>
      </c>
      <c r="M20" s="8">
        <f t="shared" si="0"/>
        <v>172938.98496573069</v>
      </c>
      <c r="N20" s="8">
        <f t="shared" si="0"/>
        <v>24128.051514481536</v>
      </c>
      <c r="O20" s="8">
        <f t="shared" si="0"/>
        <v>1034906.7156754368</v>
      </c>
    </row>
    <row r="21" spans="1:15">
      <c r="A21" t="s">
        <v>1051</v>
      </c>
      <c r="B21">
        <v>5716</v>
      </c>
      <c r="C21" t="s">
        <v>1158</v>
      </c>
      <c r="D21" t="s">
        <v>1156</v>
      </c>
      <c r="E21" s="9">
        <v>4306</v>
      </c>
      <c r="F21" s="9">
        <v>2870197.7609999999</v>
      </c>
      <c r="G21" s="9">
        <v>611730.39599999995</v>
      </c>
      <c r="H21" s="9">
        <v>2115499.9980000001</v>
      </c>
      <c r="I21" s="9">
        <v>107407.784</v>
      </c>
      <c r="J21" s="9">
        <v>5704835.9389999993</v>
      </c>
      <c r="K21" s="9">
        <f t="shared" si="0"/>
        <v>666557.77078495128</v>
      </c>
      <c r="L21" s="9">
        <f t="shared" si="0"/>
        <v>142064.65304226661</v>
      </c>
      <c r="M21" s="9">
        <f t="shared" si="0"/>
        <v>491291.22108685557</v>
      </c>
      <c r="N21" s="9">
        <f t="shared" si="0"/>
        <v>24943.749187180678</v>
      </c>
      <c r="O21" s="9">
        <f t="shared" si="0"/>
        <v>1324857.3941012539</v>
      </c>
    </row>
    <row r="22" spans="1:15">
      <c r="A22" s="6" t="s">
        <v>1051</v>
      </c>
      <c r="B22" s="6">
        <v>3609</v>
      </c>
      <c r="C22" s="6" t="s">
        <v>192</v>
      </c>
      <c r="D22" s="6" t="s">
        <v>121</v>
      </c>
      <c r="E22" s="8">
        <v>4090</v>
      </c>
      <c r="F22" s="8">
        <v>2488835.2910000002</v>
      </c>
      <c r="G22" s="8">
        <v>571908.78700000001</v>
      </c>
      <c r="H22" s="8">
        <v>1361935.9550000001</v>
      </c>
      <c r="I22" s="8">
        <v>102142.76</v>
      </c>
      <c r="J22" s="8">
        <v>4524822.7929999996</v>
      </c>
      <c r="K22" s="8">
        <f t="shared" si="0"/>
        <v>608517.18606356974</v>
      </c>
      <c r="L22" s="8">
        <f t="shared" si="0"/>
        <v>139830.99926650367</v>
      </c>
      <c r="M22" s="8">
        <f t="shared" si="0"/>
        <v>332991.67603911977</v>
      </c>
      <c r="N22" s="8">
        <f t="shared" si="0"/>
        <v>24973.779951100245</v>
      </c>
      <c r="O22" s="8">
        <f t="shared" si="0"/>
        <v>1106313.6413202933</v>
      </c>
    </row>
    <row r="23" spans="1:15">
      <c r="A23" t="s">
        <v>1051</v>
      </c>
      <c r="B23">
        <v>2510</v>
      </c>
      <c r="C23" t="s">
        <v>193</v>
      </c>
      <c r="D23" t="s">
        <v>117</v>
      </c>
      <c r="E23" s="9">
        <v>3925</v>
      </c>
      <c r="F23" s="9">
        <v>2344026.4419999998</v>
      </c>
      <c r="G23" s="9">
        <v>924913.78799999994</v>
      </c>
      <c r="H23" s="9">
        <v>1126618.058</v>
      </c>
      <c r="I23" s="9">
        <v>51499.128000000004</v>
      </c>
      <c r="J23" s="9">
        <v>4447057.4159999993</v>
      </c>
      <c r="K23" s="9">
        <f t="shared" si="0"/>
        <v>597204.18904458592</v>
      </c>
      <c r="L23" s="9">
        <f t="shared" si="0"/>
        <v>235646.82496815285</v>
      </c>
      <c r="M23" s="9">
        <f t="shared" si="0"/>
        <v>287036.44789808913</v>
      </c>
      <c r="N23" s="9">
        <f t="shared" si="0"/>
        <v>13120.796942675159</v>
      </c>
      <c r="O23" s="9">
        <f t="shared" si="0"/>
        <v>1133008.258853503</v>
      </c>
    </row>
    <row r="24" spans="1:15">
      <c r="A24" s="6" t="s">
        <v>1051</v>
      </c>
      <c r="B24" s="6">
        <v>4200</v>
      </c>
      <c r="C24" s="6" t="s">
        <v>191</v>
      </c>
      <c r="D24" s="6" t="s">
        <v>127</v>
      </c>
      <c r="E24" s="8">
        <v>3864</v>
      </c>
      <c r="F24" s="8">
        <v>2622963.5819999999</v>
      </c>
      <c r="G24" s="8">
        <v>437060.76199999999</v>
      </c>
      <c r="H24" s="8">
        <v>1104731.6680000001</v>
      </c>
      <c r="I24" s="8">
        <v>87819.252999999997</v>
      </c>
      <c r="J24" s="8">
        <v>4252575.2649999997</v>
      </c>
      <c r="K24" s="8">
        <f t="shared" si="0"/>
        <v>678820.80279503099</v>
      </c>
      <c r="L24" s="8">
        <f t="shared" si="0"/>
        <v>113110.9632505176</v>
      </c>
      <c r="M24" s="8">
        <f t="shared" si="0"/>
        <v>285903.64078674954</v>
      </c>
      <c r="N24" s="8">
        <f t="shared" si="0"/>
        <v>22727.549948240165</v>
      </c>
      <c r="O24" s="8">
        <f t="shared" si="0"/>
        <v>1100562.9567805382</v>
      </c>
    </row>
    <row r="25" spans="1:15">
      <c r="A25" t="s">
        <v>1051</v>
      </c>
      <c r="B25">
        <v>2300</v>
      </c>
      <c r="C25" t="s">
        <v>194</v>
      </c>
      <c r="D25" t="s">
        <v>115</v>
      </c>
      <c r="E25" s="9">
        <v>3669</v>
      </c>
      <c r="F25" s="9">
        <v>2428189.8130000001</v>
      </c>
      <c r="G25" s="9">
        <v>546242.63100000005</v>
      </c>
      <c r="H25" s="9">
        <v>946350.74800000002</v>
      </c>
      <c r="I25" s="9">
        <v>91878.741999999998</v>
      </c>
      <c r="J25" s="9">
        <v>4012661.9340000004</v>
      </c>
      <c r="K25" s="9">
        <f t="shared" si="0"/>
        <v>661812.43199781957</v>
      </c>
      <c r="L25" s="9">
        <f t="shared" si="0"/>
        <v>148880.52085036796</v>
      </c>
      <c r="M25" s="9">
        <f t="shared" si="0"/>
        <v>257931.52030526029</v>
      </c>
      <c r="N25" s="9">
        <f t="shared" si="0"/>
        <v>25041.902970836742</v>
      </c>
      <c r="O25" s="9">
        <f t="shared" si="0"/>
        <v>1093666.3761242847</v>
      </c>
    </row>
    <row r="26" spans="1:15">
      <c r="A26" s="6" t="s">
        <v>1051</v>
      </c>
      <c r="B26" s="6">
        <v>8716</v>
      </c>
      <c r="C26" s="6" t="s">
        <v>196</v>
      </c>
      <c r="D26" s="6" t="s">
        <v>161</v>
      </c>
      <c r="E26" s="8">
        <v>3196</v>
      </c>
      <c r="F26" s="8">
        <v>1984122.209</v>
      </c>
      <c r="G26" s="8">
        <v>388560.783</v>
      </c>
      <c r="H26" s="8">
        <v>760049.78799999994</v>
      </c>
      <c r="I26" s="8">
        <v>61844.987999999998</v>
      </c>
      <c r="J26" s="8">
        <v>3194577.7680000002</v>
      </c>
      <c r="K26" s="8">
        <f t="shared" si="0"/>
        <v>620814.20807259076</v>
      </c>
      <c r="L26" s="8">
        <f t="shared" si="0"/>
        <v>121577.2162077597</v>
      </c>
      <c r="M26" s="8">
        <f t="shared" si="0"/>
        <v>237812.8247809762</v>
      </c>
      <c r="N26" s="8">
        <f t="shared" si="0"/>
        <v>19350.747183979973</v>
      </c>
      <c r="O26" s="8">
        <f t="shared" si="0"/>
        <v>999554.99624530668</v>
      </c>
    </row>
    <row r="27" spans="1:15">
      <c r="A27" t="s">
        <v>1051</v>
      </c>
      <c r="B27">
        <v>6100</v>
      </c>
      <c r="C27" t="s">
        <v>195</v>
      </c>
      <c r="D27" t="s">
        <v>138</v>
      </c>
      <c r="E27" s="9">
        <v>3156</v>
      </c>
      <c r="F27" s="9">
        <v>2227119.608</v>
      </c>
      <c r="G27" s="9">
        <v>426019.24699999997</v>
      </c>
      <c r="H27" s="9">
        <v>877132.55700000003</v>
      </c>
      <c r="I27" s="9">
        <v>83313.179999999993</v>
      </c>
      <c r="J27" s="9">
        <v>3613584.5920000002</v>
      </c>
      <c r="K27" s="9">
        <f t="shared" si="0"/>
        <v>705677.94930291502</v>
      </c>
      <c r="L27" s="9">
        <f t="shared" si="0"/>
        <v>134987.08713561471</v>
      </c>
      <c r="M27" s="9">
        <f t="shared" si="0"/>
        <v>277925.39828897337</v>
      </c>
      <c r="N27" s="9">
        <f t="shared" si="0"/>
        <v>26398.346007604559</v>
      </c>
      <c r="O27" s="9">
        <f t="shared" si="0"/>
        <v>1144988.7807351078</v>
      </c>
    </row>
    <row r="28" spans="1:15">
      <c r="A28" s="6" t="s">
        <v>1051</v>
      </c>
      <c r="B28" s="6">
        <v>8717</v>
      </c>
      <c r="C28" s="6" t="s">
        <v>198</v>
      </c>
      <c r="D28" s="6" t="s">
        <v>162</v>
      </c>
      <c r="E28" s="8">
        <v>2573</v>
      </c>
      <c r="F28" s="8">
        <v>1606470.5360000001</v>
      </c>
      <c r="G28" s="8">
        <v>547846.13199999998</v>
      </c>
      <c r="H28" s="8">
        <v>706581.21900000004</v>
      </c>
      <c r="I28" s="8">
        <v>46949.523999999998</v>
      </c>
      <c r="J28" s="8">
        <v>2907847.4110000003</v>
      </c>
      <c r="K28" s="8">
        <f t="shared" si="0"/>
        <v>624356.99028371554</v>
      </c>
      <c r="L28" s="8">
        <f t="shared" si="0"/>
        <v>212921.15507190049</v>
      </c>
      <c r="M28" s="8">
        <f t="shared" si="0"/>
        <v>274613.76564321807</v>
      </c>
      <c r="N28" s="8">
        <f t="shared" si="0"/>
        <v>18246.99727944034</v>
      </c>
      <c r="O28" s="8">
        <f t="shared" si="0"/>
        <v>1130138.9082782746</v>
      </c>
    </row>
    <row r="29" spans="1:15">
      <c r="A29" t="s">
        <v>1051</v>
      </c>
      <c r="B29">
        <v>8401</v>
      </c>
      <c r="C29" t="s">
        <v>197</v>
      </c>
      <c r="D29" t="s">
        <v>154</v>
      </c>
      <c r="E29" s="9">
        <v>2547</v>
      </c>
      <c r="F29" s="9">
        <v>1804633.737</v>
      </c>
      <c r="G29" s="9">
        <v>244831.83</v>
      </c>
      <c r="H29" s="9">
        <v>877437.24100000004</v>
      </c>
      <c r="I29" s="9">
        <v>26543.06</v>
      </c>
      <c r="J29" s="9">
        <v>2953445.8680000002</v>
      </c>
      <c r="K29" s="9">
        <f t="shared" si="0"/>
        <v>708533.07302709075</v>
      </c>
      <c r="L29" s="9">
        <f t="shared" si="0"/>
        <v>96125.571260306227</v>
      </c>
      <c r="M29" s="9">
        <f t="shared" si="0"/>
        <v>344498.32783667062</v>
      </c>
      <c r="N29" s="9">
        <f t="shared" si="0"/>
        <v>10421.303494307029</v>
      </c>
      <c r="O29" s="9">
        <f t="shared" si="0"/>
        <v>1159578.2756183746</v>
      </c>
    </row>
    <row r="30" spans="1:15">
      <c r="A30" s="6" t="s">
        <v>1051</v>
      </c>
      <c r="B30" s="6">
        <v>8613</v>
      </c>
      <c r="C30" s="6" t="s">
        <v>200</v>
      </c>
      <c r="D30" s="6" t="s">
        <v>158</v>
      </c>
      <c r="E30" s="8">
        <v>2035</v>
      </c>
      <c r="F30" s="8">
        <v>1241634.9620000001</v>
      </c>
      <c r="G30" s="8">
        <v>258281.91700000002</v>
      </c>
      <c r="H30" s="8">
        <v>594516.66299999994</v>
      </c>
      <c r="I30" s="8">
        <v>22054.829000000002</v>
      </c>
      <c r="J30" s="8">
        <v>2116488.3710000003</v>
      </c>
      <c r="K30" s="8">
        <f t="shared" si="0"/>
        <v>610140.03046683047</v>
      </c>
      <c r="L30" s="8">
        <f t="shared" si="0"/>
        <v>126919.86093366094</v>
      </c>
      <c r="M30" s="8">
        <f t="shared" si="0"/>
        <v>292145.78034398035</v>
      </c>
      <c r="N30" s="8">
        <f t="shared" si="0"/>
        <v>10837.753808353809</v>
      </c>
      <c r="O30" s="8">
        <f t="shared" si="0"/>
        <v>1040043.4255528258</v>
      </c>
    </row>
    <row r="31" spans="1:15">
      <c r="A31" t="s">
        <v>1051</v>
      </c>
      <c r="B31">
        <v>6250</v>
      </c>
      <c r="C31" t="s">
        <v>199</v>
      </c>
      <c r="D31" t="s">
        <v>139</v>
      </c>
      <c r="E31" s="9">
        <v>1977</v>
      </c>
      <c r="F31" s="9">
        <v>1447543.615</v>
      </c>
      <c r="G31" s="9">
        <v>203753.04</v>
      </c>
      <c r="H31" s="9">
        <v>860877.66099999996</v>
      </c>
      <c r="I31" s="9">
        <v>65352.050999999999</v>
      </c>
      <c r="J31" s="9">
        <v>2577526.3670000001</v>
      </c>
      <c r="K31" s="9">
        <f t="shared" si="0"/>
        <v>732192.0156803237</v>
      </c>
      <c r="L31" s="9">
        <f t="shared" si="0"/>
        <v>103061.72989377847</v>
      </c>
      <c r="M31" s="9">
        <f t="shared" si="0"/>
        <v>435446.4648457258</v>
      </c>
      <c r="N31" s="9">
        <f t="shared" si="0"/>
        <v>33056.171471927162</v>
      </c>
      <c r="O31" s="9">
        <f t="shared" si="0"/>
        <v>1303756.3818917552</v>
      </c>
    </row>
    <row r="32" spans="1:15">
      <c r="A32" s="6" t="s">
        <v>1051</v>
      </c>
      <c r="B32" s="6">
        <v>6400</v>
      </c>
      <c r="C32" s="6" t="s">
        <v>201</v>
      </c>
      <c r="D32" s="6" t="s">
        <v>140</v>
      </c>
      <c r="E32" s="8">
        <v>1906</v>
      </c>
      <c r="F32" s="8">
        <v>1282859.6310000001</v>
      </c>
      <c r="G32" s="8">
        <v>238699.6</v>
      </c>
      <c r="H32" s="8">
        <v>769615.86800000002</v>
      </c>
      <c r="I32" s="8">
        <v>31854.634999999998</v>
      </c>
      <c r="J32" s="8">
        <v>2323029.7340000002</v>
      </c>
      <c r="K32" s="8">
        <f t="shared" si="0"/>
        <v>673063.81479538302</v>
      </c>
      <c r="L32" s="8">
        <f t="shared" si="0"/>
        <v>125235.88667366213</v>
      </c>
      <c r="M32" s="8">
        <f t="shared" si="0"/>
        <v>403785.86988457508</v>
      </c>
      <c r="N32" s="8">
        <f t="shared" si="0"/>
        <v>16712.820041972715</v>
      </c>
      <c r="O32" s="8">
        <f t="shared" si="0"/>
        <v>1218798.3913955928</v>
      </c>
    </row>
    <row r="33" spans="1:15">
      <c r="A33" t="s">
        <v>1051</v>
      </c>
      <c r="B33">
        <v>8614</v>
      </c>
      <c r="C33" t="s">
        <v>202</v>
      </c>
      <c r="D33" t="s">
        <v>159</v>
      </c>
      <c r="E33" s="9">
        <v>1866</v>
      </c>
      <c r="F33" s="9">
        <v>1195726.49</v>
      </c>
      <c r="G33" s="9">
        <v>402364.44799999997</v>
      </c>
      <c r="H33" s="9">
        <v>470013.19500000001</v>
      </c>
      <c r="I33" s="9">
        <v>20680.34</v>
      </c>
      <c r="J33" s="9">
        <v>2088784.4730000002</v>
      </c>
      <c r="K33" s="9">
        <f t="shared" si="0"/>
        <v>640796.61843515548</v>
      </c>
      <c r="L33" s="9">
        <f t="shared" si="0"/>
        <v>215629.39335476953</v>
      </c>
      <c r="M33" s="9">
        <f t="shared" si="0"/>
        <v>251882.74115755627</v>
      </c>
      <c r="N33" s="9">
        <f t="shared" si="0"/>
        <v>11082.711682743837</v>
      </c>
      <c r="O33" s="9">
        <f t="shared" si="0"/>
        <v>1119391.4646302252</v>
      </c>
    </row>
    <row r="34" spans="1:15">
      <c r="A34" s="6" t="s">
        <v>1051</v>
      </c>
      <c r="B34" s="6">
        <v>3714</v>
      </c>
      <c r="C34" s="6" t="s">
        <v>203</v>
      </c>
      <c r="D34" s="6" t="s">
        <v>124</v>
      </c>
      <c r="E34" s="8">
        <v>1678</v>
      </c>
      <c r="F34" s="8">
        <v>1375598.574</v>
      </c>
      <c r="G34" s="8">
        <v>179781.891</v>
      </c>
      <c r="H34" s="8">
        <v>566771.92200000002</v>
      </c>
      <c r="I34" s="8">
        <v>55227.85</v>
      </c>
      <c r="J34" s="8">
        <v>2177380.2370000002</v>
      </c>
      <c r="K34" s="8">
        <f t="shared" si="0"/>
        <v>819784.60905840294</v>
      </c>
      <c r="L34" s="8">
        <f t="shared" si="0"/>
        <v>107140.57866507747</v>
      </c>
      <c r="M34" s="8">
        <f t="shared" si="0"/>
        <v>337766.34207389754</v>
      </c>
      <c r="N34" s="8">
        <f t="shared" si="0"/>
        <v>32912.902264600714</v>
      </c>
      <c r="O34" s="8">
        <f t="shared" si="0"/>
        <v>1297604.4320619788</v>
      </c>
    </row>
    <row r="35" spans="1:15">
      <c r="A35" t="s">
        <v>1051</v>
      </c>
      <c r="B35">
        <v>2506</v>
      </c>
      <c r="C35" t="s">
        <v>204</v>
      </c>
      <c r="D35" t="s">
        <v>116</v>
      </c>
      <c r="E35" s="9">
        <v>1396</v>
      </c>
      <c r="F35" s="9">
        <v>883210.41299999994</v>
      </c>
      <c r="G35" s="9">
        <v>149831.08799999999</v>
      </c>
      <c r="H35" s="9">
        <v>360667.14799999999</v>
      </c>
      <c r="I35" s="9">
        <v>11145.794</v>
      </c>
      <c r="J35" s="9">
        <v>1404854.443</v>
      </c>
      <c r="K35" s="9">
        <f t="shared" si="0"/>
        <v>632672.21561604587</v>
      </c>
      <c r="L35" s="9">
        <f t="shared" si="0"/>
        <v>107328.85959885386</v>
      </c>
      <c r="M35" s="9">
        <f t="shared" si="0"/>
        <v>258357.55587392548</v>
      </c>
      <c r="N35" s="9">
        <f t="shared" si="0"/>
        <v>7984.0931232091689</v>
      </c>
      <c r="O35" s="9">
        <f t="shared" si="0"/>
        <v>1006342.7242120344</v>
      </c>
    </row>
    <row r="36" spans="1:15">
      <c r="A36" s="6" t="s">
        <v>1051</v>
      </c>
      <c r="B36" s="6">
        <v>6613</v>
      </c>
      <c r="C36" s="6" t="s">
        <v>1159</v>
      </c>
      <c r="D36" s="6" t="s">
        <v>146</v>
      </c>
      <c r="E36" s="8">
        <v>1393</v>
      </c>
      <c r="F36" s="8">
        <v>895373.745</v>
      </c>
      <c r="G36" s="8">
        <v>366377.88400000002</v>
      </c>
      <c r="H36" s="8">
        <v>538822.94400000002</v>
      </c>
      <c r="I36" s="8">
        <v>77689.735000000001</v>
      </c>
      <c r="J36" s="8">
        <v>1878264.308</v>
      </c>
      <c r="K36" s="8">
        <f t="shared" si="0"/>
        <v>642766.50753768848</v>
      </c>
      <c r="L36" s="8">
        <f t="shared" si="0"/>
        <v>263013.55635319452</v>
      </c>
      <c r="M36" s="8">
        <f t="shared" si="0"/>
        <v>386807.56927494617</v>
      </c>
      <c r="N36" s="8">
        <f t="shared" si="0"/>
        <v>55771.525484565689</v>
      </c>
      <c r="O36" s="8">
        <f t="shared" si="0"/>
        <v>1348359.1586503948</v>
      </c>
    </row>
    <row r="37" spans="1:15">
      <c r="A37" t="s">
        <v>1051</v>
      </c>
      <c r="B37">
        <v>3716</v>
      </c>
      <c r="C37" t="s">
        <v>1160</v>
      </c>
      <c r="D37" t="s">
        <v>1154</v>
      </c>
      <c r="E37" s="9">
        <v>1308</v>
      </c>
      <c r="F37" s="9">
        <v>816033.76300000004</v>
      </c>
      <c r="G37" s="9">
        <v>164701.31599999999</v>
      </c>
      <c r="H37" s="9">
        <v>531798.255</v>
      </c>
      <c r="I37" s="9">
        <v>39381.64</v>
      </c>
      <c r="J37" s="9">
        <v>1551914.9739999999</v>
      </c>
      <c r="K37" s="9">
        <f t="shared" si="0"/>
        <v>623879.02370030584</v>
      </c>
      <c r="L37" s="9">
        <f t="shared" si="0"/>
        <v>125918.4373088685</v>
      </c>
      <c r="M37" s="9">
        <f t="shared" si="0"/>
        <v>406573.58944954129</v>
      </c>
      <c r="N37" s="9">
        <f t="shared" si="0"/>
        <v>30108.2874617737</v>
      </c>
      <c r="O37" s="9">
        <f t="shared" si="0"/>
        <v>1186479.3379204893</v>
      </c>
    </row>
    <row r="38" spans="1:15">
      <c r="A38" s="6" t="s">
        <v>1051</v>
      </c>
      <c r="B38" s="6">
        <v>5613</v>
      </c>
      <c r="C38" s="6" t="s">
        <v>1161</v>
      </c>
      <c r="D38" s="6" t="s">
        <v>1155</v>
      </c>
      <c r="E38" s="8">
        <v>1295</v>
      </c>
      <c r="F38" s="8">
        <v>809273.21700000006</v>
      </c>
      <c r="G38" s="8">
        <v>250511.76699999999</v>
      </c>
      <c r="H38" s="8">
        <v>649008.97</v>
      </c>
      <c r="I38" s="8">
        <v>29774.004000000001</v>
      </c>
      <c r="J38" s="8">
        <v>1738567.9580000001</v>
      </c>
      <c r="K38" s="8">
        <f t="shared" si="0"/>
        <v>624921.40308880317</v>
      </c>
      <c r="L38" s="8">
        <f t="shared" si="0"/>
        <v>193445.37992277992</v>
      </c>
      <c r="M38" s="8">
        <f t="shared" si="0"/>
        <v>501165.22779922775</v>
      </c>
      <c r="N38" s="8">
        <f t="shared" si="0"/>
        <v>22991.50888030888</v>
      </c>
      <c r="O38" s="8">
        <f t="shared" si="0"/>
        <v>1342523.5196911199</v>
      </c>
    </row>
    <row r="39" spans="1:15">
      <c r="A39" t="s">
        <v>1051</v>
      </c>
      <c r="B39">
        <v>8721</v>
      </c>
      <c r="C39" t="s">
        <v>206</v>
      </c>
      <c r="D39" t="s">
        <v>165</v>
      </c>
      <c r="E39" s="9">
        <v>1280</v>
      </c>
      <c r="F39" s="9">
        <v>750277</v>
      </c>
      <c r="G39" s="9">
        <v>460207.69700000004</v>
      </c>
      <c r="H39" s="9">
        <v>350335.99599999998</v>
      </c>
      <c r="I39" s="9">
        <v>19477.595000000001</v>
      </c>
      <c r="J39" s="9">
        <v>1580298.2880000002</v>
      </c>
      <c r="K39" s="9">
        <f t="shared" si="0"/>
        <v>586153.90625</v>
      </c>
      <c r="L39" s="9">
        <f t="shared" si="0"/>
        <v>359537.26328125002</v>
      </c>
      <c r="M39" s="9">
        <f t="shared" si="0"/>
        <v>273699.99687500001</v>
      </c>
      <c r="N39" s="9">
        <f t="shared" si="0"/>
        <v>15216.87109375</v>
      </c>
      <c r="O39" s="9">
        <f t="shared" si="0"/>
        <v>1234608.0375000001</v>
      </c>
    </row>
    <row r="40" spans="1:15">
      <c r="A40" s="6" t="s">
        <v>1051</v>
      </c>
      <c r="B40" s="6">
        <v>5508</v>
      </c>
      <c r="C40" s="6" t="s">
        <v>205</v>
      </c>
      <c r="D40" s="6" t="s">
        <v>135</v>
      </c>
      <c r="E40" s="8">
        <v>1258</v>
      </c>
      <c r="F40" s="8">
        <v>723932.96100000001</v>
      </c>
      <c r="G40" s="8">
        <v>130363.56600000001</v>
      </c>
      <c r="H40" s="8">
        <v>463371.75099999999</v>
      </c>
      <c r="I40" s="8">
        <v>4908.0919999999996</v>
      </c>
      <c r="J40" s="8">
        <v>1322576.3699999999</v>
      </c>
      <c r="K40" s="8">
        <f t="shared" ref="K40:O71" si="1">(F40/$E40)*1000</f>
        <v>575463.40302066773</v>
      </c>
      <c r="L40" s="8">
        <f t="shared" si="1"/>
        <v>103627.63593004771</v>
      </c>
      <c r="M40" s="8">
        <f t="shared" si="1"/>
        <v>368340.02464228933</v>
      </c>
      <c r="N40" s="8">
        <f t="shared" si="1"/>
        <v>3901.5039745627978</v>
      </c>
      <c r="O40" s="8">
        <f t="shared" si="1"/>
        <v>1051332.5675675673</v>
      </c>
    </row>
    <row r="41" spans="1:15">
      <c r="A41" t="s">
        <v>1051</v>
      </c>
      <c r="B41">
        <v>4607</v>
      </c>
      <c r="C41" t="s">
        <v>208</v>
      </c>
      <c r="D41" t="s">
        <v>130</v>
      </c>
      <c r="E41" s="9">
        <v>1182</v>
      </c>
      <c r="F41" s="9">
        <v>800080.00900000008</v>
      </c>
      <c r="G41" s="9">
        <v>92280.52</v>
      </c>
      <c r="H41" s="9">
        <v>454133.84600000002</v>
      </c>
      <c r="I41" s="9">
        <v>15492.7</v>
      </c>
      <c r="J41" s="9">
        <v>1361987.075</v>
      </c>
      <c r="K41" s="9">
        <f t="shared" si="1"/>
        <v>676886.64043993247</v>
      </c>
      <c r="L41" s="9">
        <f t="shared" si="1"/>
        <v>78071.50592216583</v>
      </c>
      <c r="M41" s="9">
        <f t="shared" si="1"/>
        <v>384207.99153976317</v>
      </c>
      <c r="N41" s="9">
        <f t="shared" si="1"/>
        <v>13107.191201353638</v>
      </c>
      <c r="O41" s="9">
        <f t="shared" si="1"/>
        <v>1152273.3291032149</v>
      </c>
    </row>
    <row r="42" spans="1:15">
      <c r="A42" s="6" t="s">
        <v>1051</v>
      </c>
      <c r="B42" s="6">
        <v>6513</v>
      </c>
      <c r="C42" s="6" t="s">
        <v>207</v>
      </c>
      <c r="D42" s="6" t="s">
        <v>141</v>
      </c>
      <c r="E42" s="8">
        <v>1171</v>
      </c>
      <c r="F42" s="8">
        <v>735850.87</v>
      </c>
      <c r="G42" s="8">
        <v>103660.064</v>
      </c>
      <c r="H42" s="8">
        <v>415954.06199999998</v>
      </c>
      <c r="I42" s="8">
        <v>4604.3220000000001</v>
      </c>
      <c r="J42" s="8">
        <v>1260069.318</v>
      </c>
      <c r="K42" s="8">
        <f t="shared" si="1"/>
        <v>628395.27754056361</v>
      </c>
      <c r="L42" s="8">
        <f t="shared" si="1"/>
        <v>88522.684884713919</v>
      </c>
      <c r="M42" s="8">
        <f t="shared" si="1"/>
        <v>355212.69171648164</v>
      </c>
      <c r="N42" s="8">
        <f t="shared" si="1"/>
        <v>3931.9573014517509</v>
      </c>
      <c r="O42" s="8">
        <f t="shared" si="1"/>
        <v>1076062.6114432109</v>
      </c>
    </row>
    <row r="43" spans="1:15">
      <c r="A43" t="s">
        <v>1051</v>
      </c>
      <c r="B43">
        <v>4100</v>
      </c>
      <c r="C43" t="s">
        <v>209</v>
      </c>
      <c r="D43" t="s">
        <v>126</v>
      </c>
      <c r="E43" s="9">
        <v>997</v>
      </c>
      <c r="F43" s="9">
        <v>732431.01600000006</v>
      </c>
      <c r="G43" s="9">
        <v>84823.998000000007</v>
      </c>
      <c r="H43" s="9">
        <v>321387.44699999999</v>
      </c>
      <c r="I43" s="9">
        <v>13266.475</v>
      </c>
      <c r="J43" s="9">
        <v>1151908.9360000002</v>
      </c>
      <c r="K43" s="9">
        <f t="shared" si="1"/>
        <v>734634.92076228687</v>
      </c>
      <c r="L43" s="9">
        <f t="shared" si="1"/>
        <v>85079.235707121377</v>
      </c>
      <c r="M43" s="9">
        <f t="shared" si="1"/>
        <v>322354.51053159474</v>
      </c>
      <c r="N43" s="9">
        <f t="shared" si="1"/>
        <v>13306.394182547643</v>
      </c>
      <c r="O43" s="9">
        <f t="shared" si="1"/>
        <v>1155375.0611835509</v>
      </c>
    </row>
    <row r="44" spans="1:15">
      <c r="A44" s="6" t="s">
        <v>1051</v>
      </c>
      <c r="B44" s="6">
        <v>8508</v>
      </c>
      <c r="C44" s="6" t="s">
        <v>212</v>
      </c>
      <c r="D44" s="6" t="s">
        <v>155</v>
      </c>
      <c r="E44" s="8">
        <v>877</v>
      </c>
      <c r="F44" s="8">
        <v>570618.64199999999</v>
      </c>
      <c r="G44" s="8">
        <v>110805.80899999999</v>
      </c>
      <c r="H44" s="8">
        <v>232283.704</v>
      </c>
      <c r="I44" s="8">
        <v>16102.953</v>
      </c>
      <c r="J44" s="8">
        <v>929811.10800000001</v>
      </c>
      <c r="K44" s="8">
        <f t="shared" si="1"/>
        <v>650648.39452679583</v>
      </c>
      <c r="L44" s="8">
        <f t="shared" si="1"/>
        <v>126346.41847206384</v>
      </c>
      <c r="M44" s="8">
        <f t="shared" si="1"/>
        <v>264861.69213226909</v>
      </c>
      <c r="N44" s="8">
        <f t="shared" si="1"/>
        <v>18361.405929304445</v>
      </c>
      <c r="O44" s="8">
        <f t="shared" si="1"/>
        <v>1060217.9110604334</v>
      </c>
    </row>
    <row r="45" spans="1:15">
      <c r="A45" t="s">
        <v>1051</v>
      </c>
      <c r="B45">
        <v>8710</v>
      </c>
      <c r="C45" t="s">
        <v>211</v>
      </c>
      <c r="D45" t="s">
        <v>160</v>
      </c>
      <c r="E45" s="9">
        <v>874</v>
      </c>
      <c r="F45" s="9">
        <v>521772.56200000003</v>
      </c>
      <c r="G45" s="9">
        <v>169936.75700000001</v>
      </c>
      <c r="H45" s="9">
        <v>207569.25099999999</v>
      </c>
      <c r="I45" s="9">
        <v>9749.8250000000007</v>
      </c>
      <c r="J45" s="9">
        <v>909028.39500000002</v>
      </c>
      <c r="K45" s="9">
        <f t="shared" si="1"/>
        <v>596993.77803203661</v>
      </c>
      <c r="L45" s="9">
        <f t="shared" si="1"/>
        <v>194435.64874141879</v>
      </c>
      <c r="M45" s="9">
        <f t="shared" si="1"/>
        <v>237493.42219679634</v>
      </c>
      <c r="N45" s="9">
        <f t="shared" si="1"/>
        <v>11155.406178489704</v>
      </c>
      <c r="O45" s="9">
        <f t="shared" si="1"/>
        <v>1040078.2551487414</v>
      </c>
    </row>
    <row r="46" spans="1:15">
      <c r="A46" s="6" t="s">
        <v>1051</v>
      </c>
      <c r="B46" s="6">
        <v>3709</v>
      </c>
      <c r="C46" s="6" t="s">
        <v>210</v>
      </c>
      <c r="D46" s="6" t="s">
        <v>122</v>
      </c>
      <c r="E46" s="8">
        <v>861</v>
      </c>
      <c r="F46" s="8">
        <v>604025.27899999998</v>
      </c>
      <c r="G46" s="8">
        <v>113904.40399999999</v>
      </c>
      <c r="H46" s="8">
        <v>285695.11499999999</v>
      </c>
      <c r="I46" s="8">
        <v>39325.216</v>
      </c>
      <c r="J46" s="8">
        <v>1042950.014</v>
      </c>
      <c r="K46" s="8">
        <f t="shared" si="1"/>
        <v>701539.23228803719</v>
      </c>
      <c r="L46" s="8">
        <f t="shared" si="1"/>
        <v>132293.15214866435</v>
      </c>
      <c r="M46" s="8">
        <f t="shared" si="1"/>
        <v>331817.78745644598</v>
      </c>
      <c r="N46" s="8">
        <f t="shared" si="1"/>
        <v>45673.886178861794</v>
      </c>
      <c r="O46" s="8">
        <f t="shared" si="1"/>
        <v>1211324.0580720091</v>
      </c>
    </row>
    <row r="47" spans="1:15">
      <c r="A47" t="s">
        <v>1051</v>
      </c>
      <c r="B47">
        <v>6515</v>
      </c>
      <c r="C47" t="s">
        <v>214</v>
      </c>
      <c r="D47" t="s">
        <v>142</v>
      </c>
      <c r="E47" s="9">
        <v>780</v>
      </c>
      <c r="F47" s="9">
        <v>459021.54300000001</v>
      </c>
      <c r="G47" s="9">
        <v>82069.894</v>
      </c>
      <c r="H47" s="9">
        <v>247804.584</v>
      </c>
      <c r="I47" s="9">
        <v>9729.6560000000009</v>
      </c>
      <c r="J47" s="9">
        <v>798625.67700000003</v>
      </c>
      <c r="K47" s="9">
        <f t="shared" si="1"/>
        <v>588489.15769230772</v>
      </c>
      <c r="L47" s="9">
        <f t="shared" si="1"/>
        <v>105217.81282051282</v>
      </c>
      <c r="M47" s="9">
        <f t="shared" si="1"/>
        <v>317698.18461538461</v>
      </c>
      <c r="N47" s="9">
        <f t="shared" si="1"/>
        <v>12473.91794871795</v>
      </c>
      <c r="O47" s="9">
        <f t="shared" si="1"/>
        <v>1023879.073076923</v>
      </c>
    </row>
    <row r="48" spans="1:15">
      <c r="A48" s="6" t="s">
        <v>1051</v>
      </c>
      <c r="B48" s="6">
        <v>3511</v>
      </c>
      <c r="C48" s="6" t="s">
        <v>216</v>
      </c>
      <c r="D48" s="6" t="s">
        <v>120</v>
      </c>
      <c r="E48" s="8">
        <v>765</v>
      </c>
      <c r="F48" s="8">
        <v>491316.08500000002</v>
      </c>
      <c r="G48" s="8">
        <v>650780.64500000002</v>
      </c>
      <c r="H48" s="8">
        <v>25855.907999999999</v>
      </c>
      <c r="I48" s="8">
        <v>4478.6540000000005</v>
      </c>
      <c r="J48" s="8">
        <v>1172431.2920000001</v>
      </c>
      <c r="K48" s="8">
        <f t="shared" si="1"/>
        <v>642243.24836601305</v>
      </c>
      <c r="L48" s="8">
        <f t="shared" si="1"/>
        <v>850693.65359477128</v>
      </c>
      <c r="M48" s="8">
        <f t="shared" si="1"/>
        <v>33798.572549019613</v>
      </c>
      <c r="N48" s="8">
        <f t="shared" si="1"/>
        <v>5854.4496732026155</v>
      </c>
      <c r="O48" s="8">
        <f t="shared" si="1"/>
        <v>1532589.9241830069</v>
      </c>
    </row>
    <row r="49" spans="1:15">
      <c r="A49" t="s">
        <v>1051</v>
      </c>
      <c r="B49">
        <v>8722</v>
      </c>
      <c r="C49" t="s">
        <v>213</v>
      </c>
      <c r="D49" t="s">
        <v>166</v>
      </c>
      <c r="E49" s="9">
        <v>708</v>
      </c>
      <c r="F49" s="9">
        <v>431397.52799999999</v>
      </c>
      <c r="G49" s="9">
        <v>94521.706999999995</v>
      </c>
      <c r="H49" s="9">
        <v>306338.29800000001</v>
      </c>
      <c r="I49" s="9">
        <v>1013.17</v>
      </c>
      <c r="J49" s="9">
        <v>833270.7030000001</v>
      </c>
      <c r="K49" s="9">
        <f t="shared" si="1"/>
        <v>609318.54237288132</v>
      </c>
      <c r="L49" s="9">
        <f t="shared" si="1"/>
        <v>133505.23587570622</v>
      </c>
      <c r="M49" s="9">
        <f t="shared" si="1"/>
        <v>432681.21186440683</v>
      </c>
      <c r="N49" s="9">
        <f t="shared" si="1"/>
        <v>1431.0310734463276</v>
      </c>
      <c r="O49" s="9">
        <f t="shared" si="1"/>
        <v>1176936.0211864407</v>
      </c>
    </row>
    <row r="50" spans="1:15">
      <c r="A50" s="6" t="s">
        <v>1051</v>
      </c>
      <c r="B50" s="6">
        <v>8509</v>
      </c>
      <c r="C50" s="6" t="s">
        <v>217</v>
      </c>
      <c r="D50" s="6" t="s">
        <v>156</v>
      </c>
      <c r="E50" s="8">
        <v>680</v>
      </c>
      <c r="F50" s="8">
        <v>379876.72600000002</v>
      </c>
      <c r="G50" s="8">
        <v>115939.473</v>
      </c>
      <c r="H50" s="8">
        <v>241413.435</v>
      </c>
      <c r="I50" s="8">
        <v>0</v>
      </c>
      <c r="J50" s="8">
        <v>737229.63400000008</v>
      </c>
      <c r="K50" s="8">
        <f t="shared" si="1"/>
        <v>558642.24411764718</v>
      </c>
      <c r="L50" s="8">
        <f t="shared" si="1"/>
        <v>170499.22500000001</v>
      </c>
      <c r="M50" s="8">
        <f t="shared" si="1"/>
        <v>355019.75735294115</v>
      </c>
      <c r="N50" s="8">
        <f t="shared" si="1"/>
        <v>0</v>
      </c>
      <c r="O50" s="8">
        <f t="shared" si="1"/>
        <v>1084161.2264705885</v>
      </c>
    </row>
    <row r="51" spans="1:15">
      <c r="A51" t="s">
        <v>1051</v>
      </c>
      <c r="B51">
        <v>7502</v>
      </c>
      <c r="C51" t="s">
        <v>215</v>
      </c>
      <c r="D51" t="s">
        <v>150</v>
      </c>
      <c r="E51" s="9">
        <v>661</v>
      </c>
      <c r="F51" s="9">
        <v>476425.29499999998</v>
      </c>
      <c r="G51" s="9">
        <v>77642.152000000002</v>
      </c>
      <c r="H51" s="9">
        <v>260681.40100000001</v>
      </c>
      <c r="I51" s="9">
        <v>10120.1</v>
      </c>
      <c r="J51" s="9">
        <v>824868.94799999997</v>
      </c>
      <c r="K51" s="9">
        <f t="shared" si="1"/>
        <v>720764.44024205755</v>
      </c>
      <c r="L51" s="9">
        <f t="shared" si="1"/>
        <v>117461.65204236006</v>
      </c>
      <c r="M51" s="9">
        <f t="shared" si="1"/>
        <v>394374.2829046899</v>
      </c>
      <c r="N51" s="9">
        <f t="shared" si="1"/>
        <v>15310.287443267776</v>
      </c>
      <c r="O51" s="9">
        <f t="shared" si="1"/>
        <v>1247910.662632375</v>
      </c>
    </row>
    <row r="52" spans="1:15">
      <c r="A52" s="6" t="s">
        <v>1051</v>
      </c>
      <c r="B52" s="6">
        <v>3811</v>
      </c>
      <c r="C52" s="6" t="s">
        <v>218</v>
      </c>
      <c r="D52" s="6" t="s">
        <v>125</v>
      </c>
      <c r="E52" s="8">
        <v>653</v>
      </c>
      <c r="F52" s="8">
        <v>367322.74700000003</v>
      </c>
      <c r="G52" s="8">
        <v>90126.274000000005</v>
      </c>
      <c r="H52" s="8">
        <v>349847.00599999999</v>
      </c>
      <c r="I52" s="8">
        <v>8927.7180000000008</v>
      </c>
      <c r="J52" s="8">
        <v>816223.745</v>
      </c>
      <c r="K52" s="8">
        <f t="shared" si="1"/>
        <v>562515.69218989287</v>
      </c>
      <c r="L52" s="8">
        <f t="shared" si="1"/>
        <v>138018.79632465544</v>
      </c>
      <c r="M52" s="8">
        <f t="shared" si="1"/>
        <v>535753.45482388965</v>
      </c>
      <c r="N52" s="8">
        <f t="shared" si="1"/>
        <v>13671.849923430322</v>
      </c>
      <c r="O52" s="8">
        <f t="shared" si="1"/>
        <v>1249959.7932618684</v>
      </c>
    </row>
    <row r="53" spans="1:15">
      <c r="A53" t="s">
        <v>1051</v>
      </c>
      <c r="B53">
        <v>6710</v>
      </c>
      <c r="C53" t="s">
        <v>1162</v>
      </c>
      <c r="D53" t="s">
        <v>147</v>
      </c>
      <c r="E53" s="9">
        <v>592</v>
      </c>
      <c r="F53" s="9">
        <v>393155.54800000001</v>
      </c>
      <c r="G53" s="9">
        <v>56525.538</v>
      </c>
      <c r="H53" s="9">
        <v>390489.26199999999</v>
      </c>
      <c r="I53" s="9">
        <v>8872.4680000000008</v>
      </c>
      <c r="J53" s="9">
        <v>849042.81599999999</v>
      </c>
      <c r="K53" s="9">
        <f t="shared" si="1"/>
        <v>664114.10135135136</v>
      </c>
      <c r="L53" s="9">
        <f t="shared" si="1"/>
        <v>95482.327702702707</v>
      </c>
      <c r="M53" s="9">
        <f t="shared" si="1"/>
        <v>659610.23986486485</v>
      </c>
      <c r="N53" s="9">
        <f t="shared" si="1"/>
        <v>14987.277027027028</v>
      </c>
      <c r="O53" s="9">
        <f t="shared" si="1"/>
        <v>1434193.9459459458</v>
      </c>
    </row>
    <row r="54" spans="1:15">
      <c r="A54" s="6" t="s">
        <v>1051</v>
      </c>
      <c r="B54" s="6">
        <v>8720</v>
      </c>
      <c r="C54" s="6" t="s">
        <v>219</v>
      </c>
      <c r="D54" s="6" t="s">
        <v>164</v>
      </c>
      <c r="E54" s="8">
        <v>577</v>
      </c>
      <c r="F54" s="8">
        <v>370215.22100000002</v>
      </c>
      <c r="G54" s="8">
        <v>338299.72200000001</v>
      </c>
      <c r="H54" s="8">
        <v>123613.492</v>
      </c>
      <c r="I54" s="8">
        <v>3942.7440000000001</v>
      </c>
      <c r="J54" s="8">
        <v>836071.17899999989</v>
      </c>
      <c r="K54" s="8">
        <f t="shared" si="1"/>
        <v>641620.83362218377</v>
      </c>
      <c r="L54" s="8">
        <f t="shared" si="1"/>
        <v>586308.01039861352</v>
      </c>
      <c r="M54" s="8">
        <f t="shared" si="1"/>
        <v>214234.82149046793</v>
      </c>
      <c r="N54" s="8">
        <f t="shared" si="1"/>
        <v>6833.1785095320629</v>
      </c>
      <c r="O54" s="8">
        <f t="shared" si="1"/>
        <v>1448996.8440207969</v>
      </c>
    </row>
    <row r="55" spans="1:15">
      <c r="A55" t="s">
        <v>1051</v>
      </c>
      <c r="B55">
        <v>8719</v>
      </c>
      <c r="C55" t="s">
        <v>220</v>
      </c>
      <c r="D55" t="s">
        <v>163</v>
      </c>
      <c r="E55" s="9">
        <v>535</v>
      </c>
      <c r="F55" s="9">
        <v>285923.12100000004</v>
      </c>
      <c r="G55" s="9">
        <v>658933.80900000001</v>
      </c>
      <c r="H55" s="9">
        <v>1828.8</v>
      </c>
      <c r="I55" s="9">
        <v>4433.6099999999997</v>
      </c>
      <c r="J55" s="9">
        <v>951119.34000000008</v>
      </c>
      <c r="K55" s="9">
        <f t="shared" si="1"/>
        <v>534435.74018691597</v>
      </c>
      <c r="L55" s="9">
        <f t="shared" si="1"/>
        <v>1231651.9794392523</v>
      </c>
      <c r="M55" s="9">
        <f t="shared" si="1"/>
        <v>3418.3177570093458</v>
      </c>
      <c r="N55" s="9">
        <f t="shared" si="1"/>
        <v>8287.1214953271028</v>
      </c>
      <c r="O55" s="9">
        <f t="shared" si="1"/>
        <v>1777793.1588785048</v>
      </c>
    </row>
    <row r="56" spans="1:15">
      <c r="A56" s="6" t="s">
        <v>1051</v>
      </c>
      <c r="B56" s="6">
        <v>6601</v>
      </c>
      <c r="C56" s="6" t="s">
        <v>222</v>
      </c>
      <c r="D56" s="6" t="s">
        <v>143</v>
      </c>
      <c r="E56" s="8">
        <v>485</v>
      </c>
      <c r="F56" s="8">
        <v>297144.68699999998</v>
      </c>
      <c r="G56" s="8">
        <v>66116.28</v>
      </c>
      <c r="H56" s="8">
        <v>241843.07</v>
      </c>
      <c r="I56" s="8">
        <v>5779.2790000000005</v>
      </c>
      <c r="J56" s="8">
        <v>610883.31599999999</v>
      </c>
      <c r="K56" s="8">
        <f t="shared" si="1"/>
        <v>612669.45773195871</v>
      </c>
      <c r="L56" s="8">
        <f t="shared" si="1"/>
        <v>136322.22680412373</v>
      </c>
      <c r="M56" s="8">
        <f t="shared" si="1"/>
        <v>498645.50515463919</v>
      </c>
      <c r="N56" s="8">
        <f t="shared" si="1"/>
        <v>11916.039175257732</v>
      </c>
      <c r="O56" s="8">
        <f t="shared" si="1"/>
        <v>1259553.2288659795</v>
      </c>
    </row>
    <row r="57" spans="1:15">
      <c r="A57" t="s">
        <v>1051</v>
      </c>
      <c r="B57">
        <v>5609</v>
      </c>
      <c r="C57" t="s">
        <v>221</v>
      </c>
      <c r="D57" t="s">
        <v>136</v>
      </c>
      <c r="E57" s="9">
        <v>484</v>
      </c>
      <c r="F57" s="9">
        <v>341936.68899999995</v>
      </c>
      <c r="G57" s="9">
        <v>41355.137000000002</v>
      </c>
      <c r="H57" s="9">
        <v>166632.541</v>
      </c>
      <c r="I57" s="9">
        <v>10166.755999999999</v>
      </c>
      <c r="J57" s="9">
        <v>560091.12300000002</v>
      </c>
      <c r="K57" s="9">
        <f t="shared" si="1"/>
        <v>706480.76239669416</v>
      </c>
      <c r="L57" s="9">
        <f t="shared" si="1"/>
        <v>85444.497933884311</v>
      </c>
      <c r="M57" s="9">
        <f t="shared" si="1"/>
        <v>344282.10950413224</v>
      </c>
      <c r="N57" s="9">
        <f t="shared" si="1"/>
        <v>21005.694214876032</v>
      </c>
      <c r="O57" s="9">
        <f t="shared" si="1"/>
        <v>1157213.0640495869</v>
      </c>
    </row>
    <row r="58" spans="1:15">
      <c r="A58" s="6" t="s">
        <v>1051</v>
      </c>
      <c r="B58" s="6">
        <v>4911</v>
      </c>
      <c r="C58" s="6" t="s">
        <v>223</v>
      </c>
      <c r="D58" s="6" t="s">
        <v>134</v>
      </c>
      <c r="E58" s="8">
        <v>428</v>
      </c>
      <c r="F58" s="8">
        <v>279232.36100000003</v>
      </c>
      <c r="G58" s="8">
        <v>45287.277999999998</v>
      </c>
      <c r="H58" s="8">
        <v>314551.58600000001</v>
      </c>
      <c r="I58" s="8">
        <v>7995.451</v>
      </c>
      <c r="J58" s="8">
        <v>647066.67600000009</v>
      </c>
      <c r="K58" s="8">
        <f t="shared" si="1"/>
        <v>652412.05841121508</v>
      </c>
      <c r="L58" s="8">
        <f t="shared" si="1"/>
        <v>105811.39719626168</v>
      </c>
      <c r="M58" s="8">
        <f t="shared" si="1"/>
        <v>734933.61214953265</v>
      </c>
      <c r="N58" s="8">
        <f t="shared" si="1"/>
        <v>18680.960280373831</v>
      </c>
      <c r="O58" s="8">
        <f t="shared" si="1"/>
        <v>1511838.0280373832</v>
      </c>
    </row>
    <row r="59" spans="1:15">
      <c r="A59" t="s">
        <v>1051</v>
      </c>
      <c r="B59">
        <v>6602</v>
      </c>
      <c r="C59" t="s">
        <v>224</v>
      </c>
      <c r="D59" t="s">
        <v>144</v>
      </c>
      <c r="E59" s="9">
        <v>379</v>
      </c>
      <c r="F59" s="9">
        <v>271795.03200000001</v>
      </c>
      <c r="G59" s="9">
        <v>37374.987000000001</v>
      </c>
      <c r="H59" s="9">
        <v>142692.929</v>
      </c>
      <c r="I59" s="9">
        <v>3169.6779999999999</v>
      </c>
      <c r="J59" s="9">
        <v>455032.62600000005</v>
      </c>
      <c r="K59" s="9">
        <f t="shared" si="1"/>
        <v>717137.28759894462</v>
      </c>
      <c r="L59" s="9">
        <f t="shared" si="1"/>
        <v>98614.741424802123</v>
      </c>
      <c r="M59" s="9">
        <f t="shared" si="1"/>
        <v>376498.49340369395</v>
      </c>
      <c r="N59" s="9">
        <f t="shared" si="1"/>
        <v>8363.2664907651724</v>
      </c>
      <c r="O59" s="9">
        <f t="shared" si="1"/>
        <v>1200613.788918206</v>
      </c>
    </row>
    <row r="60" spans="1:15">
      <c r="A60" s="6" t="s">
        <v>1051</v>
      </c>
      <c r="B60" s="6">
        <v>8610</v>
      </c>
      <c r="C60" s="6" t="s">
        <v>225</v>
      </c>
      <c r="D60" s="6" t="s">
        <v>157</v>
      </c>
      <c r="E60" s="8">
        <v>295</v>
      </c>
      <c r="F60" s="8">
        <v>153371.32700000002</v>
      </c>
      <c r="G60" s="8">
        <v>182655.973</v>
      </c>
      <c r="H60" s="8">
        <v>910.59100000000001</v>
      </c>
      <c r="I60" s="8">
        <v>0</v>
      </c>
      <c r="J60" s="8">
        <v>336937.89100000006</v>
      </c>
      <c r="K60" s="8">
        <f t="shared" si="1"/>
        <v>519902.80338983051</v>
      </c>
      <c r="L60" s="8">
        <f t="shared" si="1"/>
        <v>619172.78983050841</v>
      </c>
      <c r="M60" s="8">
        <f t="shared" si="1"/>
        <v>3086.7491525423725</v>
      </c>
      <c r="N60" s="8">
        <f t="shared" si="1"/>
        <v>0</v>
      </c>
      <c r="O60" s="8">
        <f t="shared" si="1"/>
        <v>1142162.3423728815</v>
      </c>
    </row>
    <row r="61" spans="1:15">
      <c r="A61" t="s">
        <v>1051</v>
      </c>
      <c r="B61">
        <v>1606</v>
      </c>
      <c r="C61" t="s">
        <v>227</v>
      </c>
      <c r="D61" t="s">
        <v>113</v>
      </c>
      <c r="E61" s="9">
        <v>285</v>
      </c>
      <c r="F61" s="9">
        <v>191267.97899999999</v>
      </c>
      <c r="G61" s="9">
        <v>63769.305</v>
      </c>
      <c r="H61" s="9">
        <v>12554.424999999999</v>
      </c>
      <c r="I61" s="9">
        <v>0</v>
      </c>
      <c r="J61" s="9">
        <v>267591.70899999997</v>
      </c>
      <c r="K61" s="9">
        <f t="shared" si="1"/>
        <v>671115.71578947373</v>
      </c>
      <c r="L61" s="9">
        <f t="shared" si="1"/>
        <v>223751.94736842104</v>
      </c>
      <c r="M61" s="9">
        <f t="shared" si="1"/>
        <v>44050.614035087718</v>
      </c>
      <c r="N61" s="9">
        <f t="shared" si="1"/>
        <v>0</v>
      </c>
      <c r="O61" s="9">
        <f t="shared" si="1"/>
        <v>938918.27719298238</v>
      </c>
    </row>
    <row r="62" spans="1:15">
      <c r="A62" s="6" t="s">
        <v>1051</v>
      </c>
      <c r="B62" s="6">
        <v>4604</v>
      </c>
      <c r="C62" s="6" t="s">
        <v>226</v>
      </c>
      <c r="D62" s="6" t="s">
        <v>129</v>
      </c>
      <c r="E62" s="8">
        <v>268</v>
      </c>
      <c r="F62" s="8">
        <v>193274.109</v>
      </c>
      <c r="G62" s="8">
        <v>29058.844000000001</v>
      </c>
      <c r="H62" s="8">
        <v>95082.241999999998</v>
      </c>
      <c r="I62" s="8">
        <v>4305.21</v>
      </c>
      <c r="J62" s="8">
        <v>321720.40500000003</v>
      </c>
      <c r="K62" s="8">
        <f t="shared" si="1"/>
        <v>721172.04850746272</v>
      </c>
      <c r="L62" s="8">
        <f t="shared" si="1"/>
        <v>108428.5223880597</v>
      </c>
      <c r="M62" s="8">
        <f t="shared" si="1"/>
        <v>354784.48507462686</v>
      </c>
      <c r="N62" s="8">
        <f t="shared" si="1"/>
        <v>16064.216417910447</v>
      </c>
      <c r="O62" s="8">
        <f t="shared" si="1"/>
        <v>1200449.2723880599</v>
      </c>
    </row>
    <row r="63" spans="1:15">
      <c r="A63" t="s">
        <v>1051</v>
      </c>
      <c r="B63">
        <v>4502</v>
      </c>
      <c r="C63" t="s">
        <v>228</v>
      </c>
      <c r="D63" t="s">
        <v>128</v>
      </c>
      <c r="E63" s="9">
        <v>242</v>
      </c>
      <c r="F63" s="9">
        <v>151331.79500000001</v>
      </c>
      <c r="G63" s="9">
        <v>26131.662</v>
      </c>
      <c r="H63" s="9">
        <v>250488.87400000001</v>
      </c>
      <c r="I63" s="9">
        <v>3124.087</v>
      </c>
      <c r="J63" s="9">
        <v>431076.41800000001</v>
      </c>
      <c r="K63" s="9">
        <f t="shared" si="1"/>
        <v>625337.99586776865</v>
      </c>
      <c r="L63" s="9">
        <f t="shared" si="1"/>
        <v>107982.07438016529</v>
      </c>
      <c r="M63" s="9">
        <f t="shared" si="1"/>
        <v>1035077.9917355371</v>
      </c>
      <c r="N63" s="9">
        <f t="shared" si="1"/>
        <v>12909.450413223141</v>
      </c>
      <c r="O63" s="9">
        <f t="shared" si="1"/>
        <v>1781307.5123966942</v>
      </c>
    </row>
    <row r="64" spans="1:15">
      <c r="A64" s="6" t="s">
        <v>1051</v>
      </c>
      <c r="B64" s="6">
        <v>4803</v>
      </c>
      <c r="C64" s="6" t="s">
        <v>229</v>
      </c>
      <c r="D64" s="6" t="s">
        <v>131</v>
      </c>
      <c r="E64" s="8">
        <v>235</v>
      </c>
      <c r="F64" s="8">
        <v>145808.41999999998</v>
      </c>
      <c r="G64" s="8">
        <v>22845.784000000003</v>
      </c>
      <c r="H64" s="8">
        <v>133288.06700000001</v>
      </c>
      <c r="I64" s="8">
        <v>3054.7</v>
      </c>
      <c r="J64" s="8">
        <v>304996.97100000002</v>
      </c>
      <c r="K64" s="8">
        <f t="shared" si="1"/>
        <v>620461.36170212761</v>
      </c>
      <c r="L64" s="8">
        <f t="shared" si="1"/>
        <v>97216.102127659586</v>
      </c>
      <c r="M64" s="8">
        <f t="shared" si="1"/>
        <v>567183.26382978726</v>
      </c>
      <c r="N64" s="8">
        <f t="shared" si="1"/>
        <v>12998.723404255319</v>
      </c>
      <c r="O64" s="8">
        <f t="shared" si="1"/>
        <v>1297859.4510638299</v>
      </c>
    </row>
    <row r="65" spans="1:15">
      <c r="A65" t="s">
        <v>1051</v>
      </c>
      <c r="B65">
        <v>4902</v>
      </c>
      <c r="C65" t="s">
        <v>231</v>
      </c>
      <c r="D65" t="s">
        <v>133</v>
      </c>
      <c r="E65" s="9">
        <v>116</v>
      </c>
      <c r="F65" s="9">
        <v>81594.377000000008</v>
      </c>
      <c r="G65" s="9">
        <v>9731.2340000000004</v>
      </c>
      <c r="H65" s="9">
        <v>30662.486000000001</v>
      </c>
      <c r="I65" s="9">
        <v>873.33600000000001</v>
      </c>
      <c r="J65" s="9">
        <v>122861.433</v>
      </c>
      <c r="K65" s="9">
        <f t="shared" si="1"/>
        <v>703399.80172413797</v>
      </c>
      <c r="L65" s="9">
        <f t="shared" si="1"/>
        <v>83889.948275862072</v>
      </c>
      <c r="M65" s="9">
        <f t="shared" si="1"/>
        <v>264331.77586206899</v>
      </c>
      <c r="N65" s="9">
        <f t="shared" si="1"/>
        <v>7528.7586206896549</v>
      </c>
      <c r="O65" s="9">
        <f t="shared" si="1"/>
        <v>1059150.2844827587</v>
      </c>
    </row>
    <row r="66" spans="1:15">
      <c r="A66" s="6" t="s">
        <v>1051</v>
      </c>
      <c r="B66" s="6">
        <v>3713</v>
      </c>
      <c r="C66" s="6" t="s">
        <v>230</v>
      </c>
      <c r="D66" s="6" t="s">
        <v>123</v>
      </c>
      <c r="E66" s="8">
        <v>114</v>
      </c>
      <c r="F66" s="8">
        <v>69150</v>
      </c>
      <c r="G66" s="8">
        <v>18264</v>
      </c>
      <c r="H66" s="8">
        <v>68083</v>
      </c>
      <c r="I66" s="8">
        <v>0</v>
      </c>
      <c r="J66" s="8">
        <v>155497</v>
      </c>
      <c r="K66" s="8">
        <f t="shared" si="1"/>
        <v>606578.94736842101</v>
      </c>
      <c r="L66" s="8">
        <f t="shared" si="1"/>
        <v>160210.52631578947</v>
      </c>
      <c r="M66" s="8">
        <f t="shared" si="1"/>
        <v>597219.29824561405</v>
      </c>
      <c r="N66" s="8">
        <f t="shared" si="1"/>
        <v>0</v>
      </c>
      <c r="O66" s="8">
        <f t="shared" si="1"/>
        <v>1364008.7719298247</v>
      </c>
    </row>
    <row r="67" spans="1:15">
      <c r="A67" t="s">
        <v>1051</v>
      </c>
      <c r="B67">
        <v>7505</v>
      </c>
      <c r="C67" t="s">
        <v>232</v>
      </c>
      <c r="D67" t="s">
        <v>151</v>
      </c>
      <c r="E67" s="9">
        <v>96</v>
      </c>
      <c r="F67" s="9">
        <v>60074.665999999997</v>
      </c>
      <c r="G67" s="9">
        <v>159971.73800000001</v>
      </c>
      <c r="H67" s="9">
        <v>0</v>
      </c>
      <c r="I67" s="9">
        <v>0</v>
      </c>
      <c r="J67" s="9">
        <v>220046.40400000001</v>
      </c>
      <c r="K67" s="9">
        <f t="shared" si="1"/>
        <v>625777.77083333326</v>
      </c>
      <c r="L67" s="9">
        <f t="shared" si="1"/>
        <v>1666372.2708333335</v>
      </c>
      <c r="M67" s="9">
        <f t="shared" si="1"/>
        <v>0</v>
      </c>
      <c r="N67" s="9">
        <f t="shared" si="1"/>
        <v>0</v>
      </c>
      <c r="O67" s="9">
        <f t="shared" si="1"/>
        <v>2292150.041666667</v>
      </c>
    </row>
    <row r="68" spans="1:15">
      <c r="A68" s="6" t="s">
        <v>1051</v>
      </c>
      <c r="B68" s="6">
        <v>5611</v>
      </c>
      <c r="C68" s="6" t="s">
        <v>233</v>
      </c>
      <c r="D68" s="6" t="s">
        <v>137</v>
      </c>
      <c r="E68" s="8">
        <v>89</v>
      </c>
      <c r="F68" s="8">
        <v>42845</v>
      </c>
      <c r="G68" s="8">
        <v>6629</v>
      </c>
      <c r="H68" s="8">
        <v>57003</v>
      </c>
      <c r="I68" s="8">
        <v>0</v>
      </c>
      <c r="J68" s="8">
        <v>106477</v>
      </c>
      <c r="K68" s="8">
        <f t="shared" si="1"/>
        <v>481404.49438202247</v>
      </c>
      <c r="L68" s="8">
        <f t="shared" si="1"/>
        <v>74483.146067415728</v>
      </c>
      <c r="M68" s="8">
        <f t="shared" si="1"/>
        <v>640483.14606741571</v>
      </c>
      <c r="N68" s="8">
        <f t="shared" si="1"/>
        <v>0</v>
      </c>
      <c r="O68" s="8">
        <f t="shared" si="1"/>
        <v>1196370.7865168541</v>
      </c>
    </row>
    <row r="69" spans="1:15">
      <c r="A69" t="s">
        <v>1051</v>
      </c>
      <c r="B69">
        <v>3506</v>
      </c>
      <c r="C69" t="s">
        <v>234</v>
      </c>
      <c r="D69" t="s">
        <v>119</v>
      </c>
      <c r="E69" s="9">
        <v>75</v>
      </c>
      <c r="F69" s="9">
        <v>36743</v>
      </c>
      <c r="G69" s="9">
        <v>65580</v>
      </c>
      <c r="H69" s="9">
        <v>181</v>
      </c>
      <c r="I69" s="9">
        <v>0</v>
      </c>
      <c r="J69" s="9">
        <v>102504</v>
      </c>
      <c r="K69" s="9">
        <f t="shared" si="1"/>
        <v>489906.66666666669</v>
      </c>
      <c r="L69" s="9">
        <f t="shared" si="1"/>
        <v>874400</v>
      </c>
      <c r="M69" s="9">
        <f t="shared" si="1"/>
        <v>2413.3333333333335</v>
      </c>
      <c r="N69" s="9">
        <f t="shared" si="1"/>
        <v>0</v>
      </c>
      <c r="O69" s="9">
        <f t="shared" si="1"/>
        <v>1366720</v>
      </c>
    </row>
    <row r="70" spans="1:15">
      <c r="A70" s="6" t="s">
        <v>1051</v>
      </c>
      <c r="B70" s="6">
        <v>6611</v>
      </c>
      <c r="C70" s="6" t="s">
        <v>235</v>
      </c>
      <c r="D70" s="6" t="s">
        <v>145</v>
      </c>
      <c r="E70" s="8">
        <v>60</v>
      </c>
      <c r="F70" s="8">
        <v>35848.199999999997</v>
      </c>
      <c r="G70" s="8">
        <v>4096</v>
      </c>
      <c r="H70" s="8">
        <v>13452</v>
      </c>
      <c r="I70" s="8">
        <v>0</v>
      </c>
      <c r="J70" s="8">
        <v>53396.2</v>
      </c>
      <c r="K70" s="8">
        <f t="shared" si="1"/>
        <v>597469.99999999988</v>
      </c>
      <c r="L70" s="8">
        <f t="shared" si="1"/>
        <v>68266.666666666672</v>
      </c>
      <c r="M70" s="8">
        <f t="shared" si="1"/>
        <v>224200</v>
      </c>
      <c r="N70" s="8">
        <f t="shared" si="1"/>
        <v>0</v>
      </c>
      <c r="O70" s="8">
        <f t="shared" si="1"/>
        <v>889936.66666666663</v>
      </c>
    </row>
    <row r="71" spans="1:15">
      <c r="A71" t="s">
        <v>1051</v>
      </c>
      <c r="B71">
        <v>4901</v>
      </c>
      <c r="C71" t="s">
        <v>236</v>
      </c>
      <c r="D71" t="s">
        <v>132</v>
      </c>
      <c r="E71" s="9">
        <v>47</v>
      </c>
      <c r="F71" s="9">
        <v>36932</v>
      </c>
      <c r="G71" s="9">
        <v>6693</v>
      </c>
      <c r="H71" s="9">
        <v>10779</v>
      </c>
      <c r="I71" s="9">
        <v>0</v>
      </c>
      <c r="J71" s="9">
        <v>54404</v>
      </c>
      <c r="K71" s="9">
        <f t="shared" si="1"/>
        <v>785787.23404255323</v>
      </c>
      <c r="L71" s="9">
        <f t="shared" si="1"/>
        <v>142404.25531914894</v>
      </c>
      <c r="M71" s="9">
        <f t="shared" si="1"/>
        <v>229340.42553191489</v>
      </c>
      <c r="N71" s="9">
        <f t="shared" si="1"/>
        <v>0</v>
      </c>
      <c r="O71" s="9">
        <f t="shared" si="1"/>
        <v>1157531.9148936172</v>
      </c>
    </row>
    <row r="72" spans="1:15">
      <c r="E72" s="9"/>
      <c r="F72" s="9"/>
      <c r="G72" s="9"/>
      <c r="H72" s="9"/>
      <c r="I72" s="9"/>
      <c r="K72" s="9"/>
      <c r="L72" s="9"/>
      <c r="M72" s="9"/>
      <c r="N72" s="9"/>
      <c r="O72" s="9"/>
    </row>
    <row r="73" spans="1:15" s="19" customFormat="1">
      <c r="E73" s="14">
        <f>SUM(E8:E71)</f>
        <v>387758</v>
      </c>
      <c r="F73" s="14">
        <f t="shared" ref="F73:J73" si="2">SUM(F8:F71)</f>
        <v>263060450.14800003</v>
      </c>
      <c r="G73" s="14">
        <f t="shared" si="2"/>
        <v>56336070.851000004</v>
      </c>
      <c r="H73" s="14">
        <f t="shared" si="2"/>
        <v>58631437.494000003</v>
      </c>
      <c r="I73" s="14">
        <f t="shared" si="2"/>
        <v>6597174.1869999981</v>
      </c>
      <c r="J73" s="14">
        <f t="shared" si="2"/>
        <v>384625132.67999983</v>
      </c>
      <c r="K73" s="14">
        <f t="shared" ref="K73:O73" si="3">(F73/$E73)*1000</f>
        <v>678413.98539295129</v>
      </c>
      <c r="L73" s="14">
        <f t="shared" si="3"/>
        <v>145286.67584163317</v>
      </c>
      <c r="M73" s="14">
        <f t="shared" si="3"/>
        <v>151206.26136404666</v>
      </c>
      <c r="N73" s="14">
        <f t="shared" si="3"/>
        <v>17013.637854022349</v>
      </c>
      <c r="O73" s="14">
        <f t="shared" si="3"/>
        <v>991920.56045265298</v>
      </c>
    </row>
  </sheetData>
  <hyperlinks>
    <hyperlink ref="D1" location="Efnisyfirlit!A1" display="Efnisyfirlit" xr:uid="{66EA6A8F-C76E-4A3D-B360-A04BD7E07C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D92C-294A-4C12-AC47-4E5B3E1050CC}">
  <dimension ref="A1:O832"/>
  <sheetViews>
    <sheetView topLeftCell="D1" workbookViewId="0">
      <selection activeCell="D1" sqref="D1"/>
    </sheetView>
  </sheetViews>
  <sheetFormatPr defaultRowHeight="14.5"/>
  <cols>
    <col min="1" max="1" width="6.7265625" hidden="1" customWidth="1"/>
    <col min="2" max="2" width="10.26953125" hidden="1" customWidth="1"/>
    <col min="3" max="3" width="7.54296875" hidden="1" customWidth="1"/>
    <col min="4" max="4" width="17.81640625" customWidth="1"/>
    <col min="5" max="5" width="9.90625" customWidth="1"/>
    <col min="6" max="6" width="10.453125" hidden="1" customWidth="1"/>
    <col min="7" max="10" width="11.453125" hidden="1" customWidth="1"/>
    <col min="11" max="16" width="12.36328125" customWidth="1"/>
  </cols>
  <sheetData>
    <row r="1" spans="1:15">
      <c r="D1" s="101" t="s">
        <v>1044</v>
      </c>
    </row>
    <row r="2" spans="1:15" ht="15.5">
      <c r="D2" s="82" t="s">
        <v>1163</v>
      </c>
    </row>
    <row r="3" spans="1:15">
      <c r="K3" s="28"/>
      <c r="L3" s="158" t="s">
        <v>53</v>
      </c>
      <c r="M3" s="158" t="s">
        <v>55</v>
      </c>
      <c r="N3" s="186" t="s">
        <v>24</v>
      </c>
      <c r="O3" s="158"/>
    </row>
    <row r="4" spans="1:15">
      <c r="E4" t="s">
        <v>237</v>
      </c>
      <c r="F4" s="9"/>
      <c r="G4" s="9"/>
      <c r="H4" s="9"/>
      <c r="I4" s="9"/>
      <c r="K4" s="141" t="s">
        <v>19</v>
      </c>
      <c r="L4" s="187" t="s">
        <v>59</v>
      </c>
      <c r="M4" s="187" t="s">
        <v>238</v>
      </c>
      <c r="N4" s="188" t="s">
        <v>62</v>
      </c>
      <c r="O4" s="187" t="s">
        <v>65</v>
      </c>
    </row>
    <row r="5" spans="1:15">
      <c r="B5" t="s">
        <v>239</v>
      </c>
      <c r="C5" t="s">
        <v>240</v>
      </c>
      <c r="D5" s="19"/>
      <c r="F5" t="s">
        <v>19</v>
      </c>
      <c r="G5" t="s">
        <v>241</v>
      </c>
      <c r="H5" t="s">
        <v>22</v>
      </c>
      <c r="I5" t="s">
        <v>242</v>
      </c>
      <c r="J5" t="s">
        <v>243</v>
      </c>
    </row>
    <row r="6" spans="1:15">
      <c r="D6" s="41" t="s">
        <v>71</v>
      </c>
    </row>
    <row r="7" spans="1:15">
      <c r="D7" s="42" t="s">
        <v>169</v>
      </c>
    </row>
    <row r="8" spans="1:15">
      <c r="A8" s="6" t="s">
        <v>244</v>
      </c>
      <c r="B8" s="6">
        <f t="shared" ref="B8:B52" si="0">(LEFT(C8,4))*1</f>
        <v>0</v>
      </c>
      <c r="C8" s="6" t="s">
        <v>180</v>
      </c>
      <c r="D8" s="6" t="s">
        <v>9</v>
      </c>
      <c r="E8" s="8">
        <v>139875</v>
      </c>
      <c r="F8" s="8">
        <v>6569757.8039999995</v>
      </c>
      <c r="G8" s="8">
        <v>26931671.419999998</v>
      </c>
      <c r="H8" s="8">
        <v>21308546.972000003</v>
      </c>
      <c r="I8" s="8">
        <v>48240218.392000005</v>
      </c>
      <c r="J8" s="8">
        <v>-41670460.588000007</v>
      </c>
      <c r="K8" s="8">
        <f t="shared" ref="K8:O39" si="1">(F8/$E8)*1000</f>
        <v>46968.777865951735</v>
      </c>
      <c r="L8" s="8">
        <f t="shared" si="1"/>
        <v>192540.99317247543</v>
      </c>
      <c r="M8" s="8">
        <f t="shared" si="1"/>
        <v>152339.92473279717</v>
      </c>
      <c r="N8" s="8">
        <f t="shared" si="1"/>
        <v>344880.91790527262</v>
      </c>
      <c r="O8" s="8">
        <f t="shared" si="1"/>
        <v>-297912.14003932086</v>
      </c>
    </row>
    <row r="9" spans="1:15">
      <c r="A9" t="s">
        <v>244</v>
      </c>
      <c r="B9">
        <f t="shared" si="0"/>
        <v>1000</v>
      </c>
      <c r="C9" t="s">
        <v>181</v>
      </c>
      <c r="D9" t="s">
        <v>108</v>
      </c>
      <c r="E9" s="9">
        <v>39810</v>
      </c>
      <c r="F9" s="9">
        <v>1056239.95</v>
      </c>
      <c r="G9" s="9">
        <v>3851171.7589999996</v>
      </c>
      <c r="H9" s="9">
        <v>3531403.514</v>
      </c>
      <c r="I9" s="9">
        <v>7382575.273</v>
      </c>
      <c r="J9" s="9">
        <v>-6326335.3229999999</v>
      </c>
      <c r="K9" s="9">
        <f t="shared" si="1"/>
        <v>26532.025872896254</v>
      </c>
      <c r="L9" s="9">
        <f t="shared" si="1"/>
        <v>96738.803290630487</v>
      </c>
      <c r="M9" s="9">
        <f t="shared" si="1"/>
        <v>88706.443456417983</v>
      </c>
      <c r="N9" s="9">
        <f t="shared" si="1"/>
        <v>185445.24674704848</v>
      </c>
      <c r="O9" s="9">
        <f t="shared" si="1"/>
        <v>-158913.2208741522</v>
      </c>
    </row>
    <row r="10" spans="1:15">
      <c r="A10" s="6" t="s">
        <v>244</v>
      </c>
      <c r="B10" s="6">
        <f t="shared" si="0"/>
        <v>1400</v>
      </c>
      <c r="C10" s="6" t="s">
        <v>182</v>
      </c>
      <c r="D10" s="6" t="s">
        <v>111</v>
      </c>
      <c r="E10" s="8">
        <v>30568</v>
      </c>
      <c r="F10" s="8">
        <v>1464103.6310000001</v>
      </c>
      <c r="G10" s="8">
        <v>3569368.878</v>
      </c>
      <c r="H10" s="8">
        <v>4953113.4399999985</v>
      </c>
      <c r="I10" s="8">
        <v>8522482.3179999981</v>
      </c>
      <c r="J10" s="8">
        <v>-7058378.6869999981</v>
      </c>
      <c r="K10" s="8">
        <f t="shared" si="1"/>
        <v>47896.611848992412</v>
      </c>
      <c r="L10" s="8">
        <f t="shared" si="1"/>
        <v>116768.15225071971</v>
      </c>
      <c r="M10" s="8">
        <f t="shared" si="1"/>
        <v>162035.90159644067</v>
      </c>
      <c r="N10" s="8">
        <f t="shared" si="1"/>
        <v>278804.05384716036</v>
      </c>
      <c r="O10" s="8">
        <f t="shared" si="1"/>
        <v>-230907.44199816798</v>
      </c>
    </row>
    <row r="11" spans="1:15">
      <c r="A11" t="s">
        <v>244</v>
      </c>
      <c r="B11">
        <f t="shared" si="0"/>
        <v>2000</v>
      </c>
      <c r="C11" t="s">
        <v>183</v>
      </c>
      <c r="D11" t="s">
        <v>114</v>
      </c>
      <c r="E11" s="9">
        <v>22059</v>
      </c>
      <c r="F11" s="9">
        <v>975200.20500000019</v>
      </c>
      <c r="G11" s="9">
        <v>1744554.9650000003</v>
      </c>
      <c r="H11" s="9">
        <v>1998410.3750000007</v>
      </c>
      <c r="I11" s="9">
        <v>3742965.3400000008</v>
      </c>
      <c r="J11" s="9">
        <v>-2767765.1350000007</v>
      </c>
      <c r="K11" s="9">
        <f t="shared" si="1"/>
        <v>44208.722290221689</v>
      </c>
      <c r="L11" s="9">
        <f t="shared" si="1"/>
        <v>79085.859059794209</v>
      </c>
      <c r="M11" s="9">
        <f t="shared" si="1"/>
        <v>90593.878915635374</v>
      </c>
      <c r="N11" s="9">
        <f t="shared" si="1"/>
        <v>169679.73797542957</v>
      </c>
      <c r="O11" s="9">
        <f t="shared" si="1"/>
        <v>-125471.01568520789</v>
      </c>
    </row>
    <row r="12" spans="1:15">
      <c r="A12" s="6" t="s">
        <v>244</v>
      </c>
      <c r="B12" s="6">
        <f t="shared" si="0"/>
        <v>6000</v>
      </c>
      <c r="C12" s="6" t="s">
        <v>1052</v>
      </c>
      <c r="D12" s="6" t="s">
        <v>1047</v>
      </c>
      <c r="E12" s="8">
        <v>19893</v>
      </c>
      <c r="F12" s="8">
        <v>1170759.73</v>
      </c>
      <c r="G12" s="8">
        <v>4090823.398</v>
      </c>
      <c r="H12" s="8">
        <v>2027667.8669999994</v>
      </c>
      <c r="I12" s="8">
        <v>6118491.2649999997</v>
      </c>
      <c r="J12" s="8">
        <v>-4947731.5350000001</v>
      </c>
      <c r="K12" s="8">
        <f t="shared" si="1"/>
        <v>58852.849243452467</v>
      </c>
      <c r="L12" s="8">
        <f t="shared" si="1"/>
        <v>205641.35112853767</v>
      </c>
      <c r="M12" s="8">
        <f t="shared" si="1"/>
        <v>101928.71195898051</v>
      </c>
      <c r="N12" s="8">
        <f t="shared" si="1"/>
        <v>307570.06308751815</v>
      </c>
      <c r="O12" s="8">
        <f t="shared" si="1"/>
        <v>-248717.21384406576</v>
      </c>
    </row>
    <row r="13" spans="1:15">
      <c r="A13" t="s">
        <v>244</v>
      </c>
      <c r="B13">
        <f t="shared" si="0"/>
        <v>1300</v>
      </c>
      <c r="C13" t="s">
        <v>184</v>
      </c>
      <c r="D13" t="s">
        <v>110</v>
      </c>
      <c r="E13" s="9">
        <v>18891</v>
      </c>
      <c r="F13" s="9">
        <v>192007.497</v>
      </c>
      <c r="G13" s="9">
        <v>1198174.105</v>
      </c>
      <c r="H13" s="9">
        <v>2036176.692</v>
      </c>
      <c r="I13" s="9">
        <v>3234350.7970000003</v>
      </c>
      <c r="J13" s="9">
        <v>-3042343.3000000003</v>
      </c>
      <c r="K13" s="9">
        <f t="shared" si="1"/>
        <v>10163.96680959187</v>
      </c>
      <c r="L13" s="9">
        <f t="shared" si="1"/>
        <v>63425.657985284</v>
      </c>
      <c r="M13" s="9">
        <f t="shared" si="1"/>
        <v>107785.54295696363</v>
      </c>
      <c r="N13" s="9">
        <f t="shared" si="1"/>
        <v>171211.20094224764</v>
      </c>
      <c r="O13" s="9">
        <f t="shared" si="1"/>
        <v>-161047.23413265578</v>
      </c>
    </row>
    <row r="14" spans="1:15">
      <c r="A14" s="6" t="s">
        <v>244</v>
      </c>
      <c r="B14" s="6">
        <f t="shared" si="0"/>
        <v>1604</v>
      </c>
      <c r="C14" s="6" t="s">
        <v>185</v>
      </c>
      <c r="D14" s="6" t="s">
        <v>112</v>
      </c>
      <c r="E14" s="8">
        <v>13430</v>
      </c>
      <c r="F14" s="8">
        <v>652018.15099999995</v>
      </c>
      <c r="G14" s="8">
        <v>865138.76100000006</v>
      </c>
      <c r="H14" s="8">
        <v>2625039.7069999999</v>
      </c>
      <c r="I14" s="8">
        <v>3490178.4679999999</v>
      </c>
      <c r="J14" s="8">
        <v>-2838160.3169999998</v>
      </c>
      <c r="K14" s="8">
        <f t="shared" si="1"/>
        <v>48549.378332092325</v>
      </c>
      <c r="L14" s="8">
        <f t="shared" si="1"/>
        <v>64418.373864482506</v>
      </c>
      <c r="M14" s="8">
        <f t="shared" si="1"/>
        <v>195460.88659717052</v>
      </c>
      <c r="N14" s="8">
        <f t="shared" si="1"/>
        <v>259879.26046165303</v>
      </c>
      <c r="O14" s="8">
        <f t="shared" si="1"/>
        <v>-211329.88212956066</v>
      </c>
    </row>
    <row r="15" spans="1:15">
      <c r="A15" t="s">
        <v>244</v>
      </c>
      <c r="B15">
        <f t="shared" si="0"/>
        <v>8200</v>
      </c>
      <c r="C15" t="s">
        <v>186</v>
      </c>
      <c r="D15" t="s">
        <v>153</v>
      </c>
      <c r="E15" s="9">
        <v>11239</v>
      </c>
      <c r="F15" s="9">
        <v>619616.43599999987</v>
      </c>
      <c r="G15" s="9">
        <v>1350919.88</v>
      </c>
      <c r="H15" s="9">
        <v>1224778.4560000005</v>
      </c>
      <c r="I15" s="9">
        <v>2575698.3360000001</v>
      </c>
      <c r="J15" s="9">
        <v>-1956081.9000000004</v>
      </c>
      <c r="K15" s="9">
        <f t="shared" si="1"/>
        <v>55130.922324050167</v>
      </c>
      <c r="L15" s="9">
        <f t="shared" si="1"/>
        <v>120199.29531097072</v>
      </c>
      <c r="M15" s="9">
        <f t="shared" si="1"/>
        <v>108975.75015570784</v>
      </c>
      <c r="N15" s="9">
        <f t="shared" si="1"/>
        <v>229175.04546667854</v>
      </c>
      <c r="O15" s="9">
        <f t="shared" si="1"/>
        <v>-174044.12314262841</v>
      </c>
    </row>
    <row r="16" spans="1:15">
      <c r="A16" s="6" t="s">
        <v>244</v>
      </c>
      <c r="B16" s="6">
        <f t="shared" si="0"/>
        <v>3000</v>
      </c>
      <c r="C16" s="6" t="s">
        <v>187</v>
      </c>
      <c r="D16" s="6" t="s">
        <v>118</v>
      </c>
      <c r="E16" s="8">
        <v>7997</v>
      </c>
      <c r="F16" s="8">
        <v>244438.67500000002</v>
      </c>
      <c r="G16" s="8">
        <v>1135964.7830000001</v>
      </c>
      <c r="H16" s="8">
        <v>958018.88099999994</v>
      </c>
      <c r="I16" s="8">
        <v>2093983.6639999999</v>
      </c>
      <c r="J16" s="8">
        <v>-1849544.9889999998</v>
      </c>
      <c r="K16" s="8">
        <f t="shared" si="1"/>
        <v>30566.296736276105</v>
      </c>
      <c r="L16" s="8">
        <f t="shared" si="1"/>
        <v>142048.86619982493</v>
      </c>
      <c r="M16" s="8">
        <f t="shared" si="1"/>
        <v>119797.28410653994</v>
      </c>
      <c r="N16" s="8">
        <f t="shared" si="1"/>
        <v>261846.15030636484</v>
      </c>
      <c r="O16" s="8">
        <f t="shared" si="1"/>
        <v>-231279.85357008877</v>
      </c>
    </row>
    <row r="17" spans="1:15">
      <c r="A17" t="s">
        <v>244</v>
      </c>
      <c r="B17">
        <f t="shared" si="0"/>
        <v>7300</v>
      </c>
      <c r="C17" t="s">
        <v>188</v>
      </c>
      <c r="D17" t="s">
        <v>148</v>
      </c>
      <c r="E17" s="9">
        <v>5262</v>
      </c>
      <c r="F17" s="9">
        <v>137969.973</v>
      </c>
      <c r="G17" s="9">
        <v>499852.24100000004</v>
      </c>
      <c r="H17" s="9">
        <v>411647.9</v>
      </c>
      <c r="I17" s="9">
        <v>911500.14100000006</v>
      </c>
      <c r="J17" s="9">
        <v>-773530.16800000006</v>
      </c>
      <c r="K17" s="9">
        <f t="shared" si="1"/>
        <v>26220.063283922464</v>
      </c>
      <c r="L17" s="9">
        <f t="shared" si="1"/>
        <v>94992.824211326486</v>
      </c>
      <c r="M17" s="9">
        <f t="shared" si="1"/>
        <v>78230.311668567083</v>
      </c>
      <c r="N17" s="9">
        <f t="shared" si="1"/>
        <v>173223.13587989358</v>
      </c>
      <c r="O17" s="9">
        <f t="shared" si="1"/>
        <v>-147003.07259597114</v>
      </c>
    </row>
    <row r="18" spans="1:15">
      <c r="A18" s="6" t="s">
        <v>244</v>
      </c>
      <c r="B18" s="6">
        <f t="shared" si="0"/>
        <v>7400</v>
      </c>
      <c r="C18" s="6" t="s">
        <v>189</v>
      </c>
      <c r="D18" s="6" t="s">
        <v>149</v>
      </c>
      <c r="E18" s="8">
        <v>5208</v>
      </c>
      <c r="F18" s="8">
        <v>237761.71299999999</v>
      </c>
      <c r="G18" s="8">
        <v>621604.00899999996</v>
      </c>
      <c r="H18" s="8">
        <v>357158.17799999996</v>
      </c>
      <c r="I18" s="8">
        <v>978762.18699999992</v>
      </c>
      <c r="J18" s="8">
        <v>-741000.47399999993</v>
      </c>
      <c r="K18" s="8">
        <f t="shared" si="1"/>
        <v>45653.170698924732</v>
      </c>
      <c r="L18" s="8">
        <f t="shared" si="1"/>
        <v>119355.60848694315</v>
      </c>
      <c r="M18" s="8">
        <f t="shared" si="1"/>
        <v>68578.759216589853</v>
      </c>
      <c r="N18" s="8">
        <f t="shared" si="1"/>
        <v>187934.367703533</v>
      </c>
      <c r="O18" s="8">
        <f t="shared" si="1"/>
        <v>-142281.19700460829</v>
      </c>
    </row>
    <row r="19" spans="1:15">
      <c r="A19" t="s">
        <v>244</v>
      </c>
      <c r="B19">
        <f t="shared" si="0"/>
        <v>1100</v>
      </c>
      <c r="C19" t="s">
        <v>271</v>
      </c>
      <c r="D19" t="s">
        <v>109</v>
      </c>
      <c r="E19" s="9">
        <v>4674</v>
      </c>
      <c r="F19" s="9">
        <v>40175.211000000003</v>
      </c>
      <c r="G19" s="9">
        <v>371245.538</v>
      </c>
      <c r="H19" s="9">
        <v>462886.35700000008</v>
      </c>
      <c r="I19" s="9">
        <v>834131.89500000002</v>
      </c>
      <c r="J19" s="9">
        <v>-793956.68400000001</v>
      </c>
      <c r="K19" s="9">
        <f t="shared" si="1"/>
        <v>8595.4666238767659</v>
      </c>
      <c r="L19" s="9">
        <f t="shared" si="1"/>
        <v>79427.800171159601</v>
      </c>
      <c r="M19" s="9">
        <f t="shared" si="1"/>
        <v>99034.308301240933</v>
      </c>
      <c r="N19" s="9">
        <f t="shared" si="1"/>
        <v>178462.10847240052</v>
      </c>
      <c r="O19" s="9">
        <f t="shared" si="1"/>
        <v>-169866.64184852375</v>
      </c>
    </row>
    <row r="20" spans="1:15">
      <c r="A20" s="6" t="s">
        <v>244</v>
      </c>
      <c r="B20" s="6">
        <f t="shared" si="0"/>
        <v>8000</v>
      </c>
      <c r="C20" s="6" t="s">
        <v>190</v>
      </c>
      <c r="D20" s="6" t="s">
        <v>152</v>
      </c>
      <c r="E20" s="8">
        <v>4523</v>
      </c>
      <c r="F20" s="8">
        <v>85018.97</v>
      </c>
      <c r="G20" s="8">
        <v>384070.6920000001</v>
      </c>
      <c r="H20" s="8">
        <v>189969.76800000001</v>
      </c>
      <c r="I20" s="8">
        <v>574040.46000000008</v>
      </c>
      <c r="J20" s="8">
        <v>-489021.49000000011</v>
      </c>
      <c r="K20" s="8">
        <f t="shared" si="1"/>
        <v>18797.030731815164</v>
      </c>
      <c r="L20" s="8">
        <f t="shared" si="1"/>
        <v>84915.032500552756</v>
      </c>
      <c r="M20" s="8">
        <f t="shared" si="1"/>
        <v>42000.833075392446</v>
      </c>
      <c r="N20" s="8">
        <f t="shared" si="1"/>
        <v>126915.86557594519</v>
      </c>
      <c r="O20" s="8">
        <f t="shared" si="1"/>
        <v>-108118.83484413002</v>
      </c>
    </row>
    <row r="21" spans="1:15">
      <c r="A21" t="s">
        <v>244</v>
      </c>
      <c r="B21">
        <f t="shared" si="0"/>
        <v>5716</v>
      </c>
      <c r="C21" t="s">
        <v>1158</v>
      </c>
      <c r="D21" t="s">
        <v>1156</v>
      </c>
      <c r="E21" s="9">
        <v>4306</v>
      </c>
      <c r="F21" s="9">
        <v>231481.21099999998</v>
      </c>
      <c r="G21" s="9">
        <v>957828.54100000008</v>
      </c>
      <c r="H21" s="9">
        <v>398748.48300000007</v>
      </c>
      <c r="I21" s="9">
        <v>1356577.0240000002</v>
      </c>
      <c r="J21" s="9">
        <v>-1125095.8130000003</v>
      </c>
      <c r="K21" s="9">
        <f t="shared" si="1"/>
        <v>53757.828843474213</v>
      </c>
      <c r="L21" s="9">
        <f t="shared" si="1"/>
        <v>222440.44147700883</v>
      </c>
      <c r="M21" s="9">
        <f t="shared" si="1"/>
        <v>92602.991871806793</v>
      </c>
      <c r="N21" s="9">
        <f t="shared" si="1"/>
        <v>315043.43334881566</v>
      </c>
      <c r="O21" s="9">
        <f t="shared" si="1"/>
        <v>-261285.60450534144</v>
      </c>
    </row>
    <row r="22" spans="1:15">
      <c r="A22" s="6" t="s">
        <v>244</v>
      </c>
      <c r="B22" s="6">
        <f t="shared" si="0"/>
        <v>3609</v>
      </c>
      <c r="C22" s="6" t="s">
        <v>192</v>
      </c>
      <c r="D22" s="6" t="s">
        <v>121</v>
      </c>
      <c r="E22" s="8">
        <v>4090</v>
      </c>
      <c r="F22" s="8">
        <v>313284.66200000001</v>
      </c>
      <c r="G22" s="8">
        <v>371040.51</v>
      </c>
      <c r="H22" s="8">
        <v>382756.18900000001</v>
      </c>
      <c r="I22" s="8">
        <v>753796.69900000002</v>
      </c>
      <c r="J22" s="8">
        <v>-440512.03700000001</v>
      </c>
      <c r="K22" s="8">
        <f t="shared" si="1"/>
        <v>76597.71687041565</v>
      </c>
      <c r="L22" s="8">
        <f t="shared" si="1"/>
        <v>90718.951100244492</v>
      </c>
      <c r="M22" s="8">
        <f t="shared" si="1"/>
        <v>93583.420293398536</v>
      </c>
      <c r="N22" s="8">
        <f t="shared" si="1"/>
        <v>184302.37139364303</v>
      </c>
      <c r="O22" s="8">
        <f t="shared" si="1"/>
        <v>-107704.65452322739</v>
      </c>
    </row>
    <row r="23" spans="1:15">
      <c r="A23" t="s">
        <v>244</v>
      </c>
      <c r="B23">
        <f t="shared" si="0"/>
        <v>2510</v>
      </c>
      <c r="C23" t="s">
        <v>193</v>
      </c>
      <c r="D23" t="s">
        <v>117</v>
      </c>
      <c r="E23" s="9">
        <v>3925</v>
      </c>
      <c r="F23" s="9">
        <v>465913.76899999997</v>
      </c>
      <c r="G23" s="9">
        <v>586093.08299999998</v>
      </c>
      <c r="H23" s="9">
        <v>343283.10299999989</v>
      </c>
      <c r="I23" s="9">
        <v>929376.18599999987</v>
      </c>
      <c r="J23" s="9">
        <v>-463462.4169999999</v>
      </c>
      <c r="K23" s="9">
        <f t="shared" si="1"/>
        <v>118704.14496815286</v>
      </c>
      <c r="L23" s="9">
        <f t="shared" si="1"/>
        <v>149323.07847133756</v>
      </c>
      <c r="M23" s="9">
        <f t="shared" si="1"/>
        <v>87460.663184713339</v>
      </c>
      <c r="N23" s="9">
        <f t="shared" si="1"/>
        <v>236783.74165605093</v>
      </c>
      <c r="O23" s="9">
        <f t="shared" si="1"/>
        <v>-118079.59668789805</v>
      </c>
    </row>
    <row r="24" spans="1:15">
      <c r="A24" s="6" t="s">
        <v>244</v>
      </c>
      <c r="B24" s="6">
        <f t="shared" si="0"/>
        <v>4200</v>
      </c>
      <c r="C24" s="6" t="s">
        <v>191</v>
      </c>
      <c r="D24" s="6" t="s">
        <v>127</v>
      </c>
      <c r="E24" s="8">
        <v>3864</v>
      </c>
      <c r="F24" s="8">
        <v>726890.30499999982</v>
      </c>
      <c r="G24" s="8">
        <v>658208.04799999984</v>
      </c>
      <c r="H24" s="8">
        <v>583679.69299999985</v>
      </c>
      <c r="I24" s="8">
        <v>1241887.7409999997</v>
      </c>
      <c r="J24" s="8">
        <v>-514997.43599999987</v>
      </c>
      <c r="K24" s="8">
        <f t="shared" si="1"/>
        <v>188118.60895445131</v>
      </c>
      <c r="L24" s="8">
        <f t="shared" si="1"/>
        <v>170343.69772256725</v>
      </c>
      <c r="M24" s="8">
        <f t="shared" si="1"/>
        <v>151055.82116977224</v>
      </c>
      <c r="N24" s="8">
        <f t="shared" si="1"/>
        <v>321399.51889233949</v>
      </c>
      <c r="O24" s="8">
        <f t="shared" si="1"/>
        <v>-133280.90993788818</v>
      </c>
    </row>
    <row r="25" spans="1:15">
      <c r="A25" t="s">
        <v>244</v>
      </c>
      <c r="B25">
        <f t="shared" si="0"/>
        <v>2300</v>
      </c>
      <c r="C25" t="s">
        <v>194</v>
      </c>
      <c r="D25" t="s">
        <v>115</v>
      </c>
      <c r="E25" s="9">
        <v>3669</v>
      </c>
      <c r="F25" s="9">
        <v>44052.96899999999</v>
      </c>
      <c r="G25" s="9">
        <v>330574.11599999998</v>
      </c>
      <c r="H25" s="9">
        <v>224199.62499999997</v>
      </c>
      <c r="I25" s="9">
        <v>554773.74099999992</v>
      </c>
      <c r="J25" s="9">
        <v>-510720.77199999994</v>
      </c>
      <c r="K25" s="9">
        <f t="shared" si="1"/>
        <v>12006.805396565818</v>
      </c>
      <c r="L25" s="9">
        <f t="shared" si="1"/>
        <v>90099.241210138993</v>
      </c>
      <c r="M25" s="9">
        <f t="shared" si="1"/>
        <v>61106.466339602062</v>
      </c>
      <c r="N25" s="9">
        <f t="shared" si="1"/>
        <v>151205.70754974106</v>
      </c>
      <c r="O25" s="9">
        <f t="shared" si="1"/>
        <v>-139198.90215317524</v>
      </c>
    </row>
    <row r="26" spans="1:15">
      <c r="A26" s="6" t="s">
        <v>244</v>
      </c>
      <c r="B26" s="6">
        <f t="shared" si="0"/>
        <v>8716</v>
      </c>
      <c r="C26" s="6" t="s">
        <v>196</v>
      </c>
      <c r="D26" s="6" t="s">
        <v>161</v>
      </c>
      <c r="E26" s="8">
        <v>3196</v>
      </c>
      <c r="F26" s="8">
        <v>130921.87600000002</v>
      </c>
      <c r="G26" s="8">
        <v>319819.14899999998</v>
      </c>
      <c r="H26" s="8">
        <v>236496.67499999999</v>
      </c>
      <c r="I26" s="8">
        <v>556315.82400000002</v>
      </c>
      <c r="J26" s="8">
        <v>-425393.94799999997</v>
      </c>
      <c r="K26" s="8">
        <f t="shared" si="1"/>
        <v>40964.291614518152</v>
      </c>
      <c r="L26" s="8">
        <f t="shared" si="1"/>
        <v>100068.56977471839</v>
      </c>
      <c r="M26" s="8">
        <f t="shared" si="1"/>
        <v>73997.708072590744</v>
      </c>
      <c r="N26" s="8">
        <f t="shared" si="1"/>
        <v>174066.27784730916</v>
      </c>
      <c r="O26" s="8">
        <f t="shared" si="1"/>
        <v>-133101.98623279098</v>
      </c>
    </row>
    <row r="27" spans="1:15">
      <c r="A27" t="s">
        <v>244</v>
      </c>
      <c r="B27">
        <f t="shared" si="0"/>
        <v>6100</v>
      </c>
      <c r="C27" t="s">
        <v>195</v>
      </c>
      <c r="D27" t="s">
        <v>138</v>
      </c>
      <c r="E27" s="9">
        <v>3156</v>
      </c>
      <c r="F27" s="9">
        <v>618659.01599999995</v>
      </c>
      <c r="G27" s="9">
        <v>749268.49399999995</v>
      </c>
      <c r="H27" s="9">
        <v>191721.79700000002</v>
      </c>
      <c r="I27" s="9">
        <v>940990.29099999997</v>
      </c>
      <c r="J27" s="9">
        <v>-322331.27500000002</v>
      </c>
      <c r="K27" s="9">
        <f t="shared" si="1"/>
        <v>196026.30418250948</v>
      </c>
      <c r="L27" s="9">
        <f t="shared" si="1"/>
        <v>237410.80291508237</v>
      </c>
      <c r="M27" s="9">
        <f t="shared" si="1"/>
        <v>60748.351394169847</v>
      </c>
      <c r="N27" s="9">
        <f t="shared" si="1"/>
        <v>298159.15430925216</v>
      </c>
      <c r="O27" s="9">
        <f t="shared" si="1"/>
        <v>-102132.85012674272</v>
      </c>
    </row>
    <row r="28" spans="1:15">
      <c r="A28" s="6" t="s">
        <v>244</v>
      </c>
      <c r="B28" s="6">
        <f t="shared" si="0"/>
        <v>8717</v>
      </c>
      <c r="C28" s="6" t="s">
        <v>198</v>
      </c>
      <c r="D28" s="6" t="s">
        <v>162</v>
      </c>
      <c r="E28" s="8">
        <v>2573</v>
      </c>
      <c r="F28" s="8">
        <v>78529.281000000017</v>
      </c>
      <c r="G28" s="8">
        <v>300441.58400000003</v>
      </c>
      <c r="H28" s="8">
        <v>161886.894</v>
      </c>
      <c r="I28" s="8">
        <v>462328.478</v>
      </c>
      <c r="J28" s="8">
        <v>-383799.19699999999</v>
      </c>
      <c r="K28" s="8">
        <f t="shared" si="1"/>
        <v>30520.513408472605</v>
      </c>
      <c r="L28" s="8">
        <f t="shared" si="1"/>
        <v>116767.03614457832</v>
      </c>
      <c r="M28" s="8">
        <f t="shared" si="1"/>
        <v>62917.564710454717</v>
      </c>
      <c r="N28" s="8">
        <f t="shared" si="1"/>
        <v>179684.60085503303</v>
      </c>
      <c r="O28" s="8">
        <f t="shared" si="1"/>
        <v>-149164.08744656041</v>
      </c>
    </row>
    <row r="29" spans="1:15">
      <c r="A29" t="s">
        <v>244</v>
      </c>
      <c r="B29">
        <f t="shared" si="0"/>
        <v>8401</v>
      </c>
      <c r="C29" t="s">
        <v>197</v>
      </c>
      <c r="D29" t="s">
        <v>154</v>
      </c>
      <c r="E29" s="9">
        <v>2547</v>
      </c>
      <c r="F29" s="9">
        <v>38290.941999999995</v>
      </c>
      <c r="G29" s="9">
        <v>272484.20599999995</v>
      </c>
      <c r="H29" s="9">
        <v>135017.38499999998</v>
      </c>
      <c r="I29" s="9">
        <v>407501.5909999999</v>
      </c>
      <c r="J29" s="9">
        <v>-369210.64899999992</v>
      </c>
      <c r="K29" s="9">
        <f t="shared" si="1"/>
        <v>15033.742442088731</v>
      </c>
      <c r="L29" s="9">
        <f t="shared" si="1"/>
        <v>106982.41303494305</v>
      </c>
      <c r="M29" s="9">
        <f t="shared" si="1"/>
        <v>53010.35924617196</v>
      </c>
      <c r="N29" s="9">
        <f t="shared" si="1"/>
        <v>159992.772281115</v>
      </c>
      <c r="O29" s="9">
        <f t="shared" si="1"/>
        <v>-144959.02983902628</v>
      </c>
    </row>
    <row r="30" spans="1:15">
      <c r="A30" s="6" t="s">
        <v>244</v>
      </c>
      <c r="B30" s="6">
        <f t="shared" si="0"/>
        <v>8613</v>
      </c>
      <c r="C30" s="6" t="s">
        <v>200</v>
      </c>
      <c r="D30" s="6" t="s">
        <v>158</v>
      </c>
      <c r="E30" s="8">
        <v>2035</v>
      </c>
      <c r="F30" s="8">
        <v>17452.288</v>
      </c>
      <c r="G30" s="8">
        <v>22380.263999999999</v>
      </c>
      <c r="H30" s="8">
        <v>138061.05699999997</v>
      </c>
      <c r="I30" s="8">
        <v>160441.32099999997</v>
      </c>
      <c r="J30" s="8">
        <v>-142989.03299999997</v>
      </c>
      <c r="K30" s="8">
        <f t="shared" si="1"/>
        <v>8576.062899262899</v>
      </c>
      <c r="L30" s="8">
        <f t="shared" si="1"/>
        <v>10997.672727272728</v>
      </c>
      <c r="M30" s="8">
        <f t="shared" si="1"/>
        <v>67843.271253071231</v>
      </c>
      <c r="N30" s="8">
        <f t="shared" si="1"/>
        <v>78840.94398034396</v>
      </c>
      <c r="O30" s="8">
        <f t="shared" si="1"/>
        <v>-70264.881081081068</v>
      </c>
    </row>
    <row r="31" spans="1:15">
      <c r="A31" t="s">
        <v>244</v>
      </c>
      <c r="B31">
        <f t="shared" si="0"/>
        <v>6250</v>
      </c>
      <c r="C31" t="s">
        <v>199</v>
      </c>
      <c r="D31" t="s">
        <v>139</v>
      </c>
      <c r="E31" s="9">
        <v>1977</v>
      </c>
      <c r="F31" s="9">
        <v>100899.79</v>
      </c>
      <c r="G31" s="9">
        <v>317578.71200000006</v>
      </c>
      <c r="H31" s="9">
        <v>163204.77199999997</v>
      </c>
      <c r="I31" s="9">
        <v>480783.48400000005</v>
      </c>
      <c r="J31" s="9">
        <v>-379883.69400000008</v>
      </c>
      <c r="K31" s="9">
        <f t="shared" si="1"/>
        <v>51036.818411734952</v>
      </c>
      <c r="L31" s="9">
        <f t="shared" si="1"/>
        <v>160636.67779463835</v>
      </c>
      <c r="M31" s="9">
        <f t="shared" si="1"/>
        <v>82551.730905412231</v>
      </c>
      <c r="N31" s="9">
        <f t="shared" si="1"/>
        <v>243188.40870005061</v>
      </c>
      <c r="O31" s="9">
        <f t="shared" si="1"/>
        <v>-192151.59028831567</v>
      </c>
    </row>
    <row r="32" spans="1:15">
      <c r="A32" s="6" t="s">
        <v>244</v>
      </c>
      <c r="B32" s="6">
        <f t="shared" si="0"/>
        <v>6400</v>
      </c>
      <c r="C32" s="6" t="s">
        <v>201</v>
      </c>
      <c r="D32" s="6" t="s">
        <v>140</v>
      </c>
      <c r="E32" s="8">
        <v>1906</v>
      </c>
      <c r="F32" s="8">
        <v>10033.709000000001</v>
      </c>
      <c r="G32" s="8">
        <v>229966.14499999999</v>
      </c>
      <c r="H32" s="8">
        <v>69809.200999999986</v>
      </c>
      <c r="I32" s="8">
        <v>299775.34599999996</v>
      </c>
      <c r="J32" s="8">
        <v>-289741.63699999999</v>
      </c>
      <c r="K32" s="8">
        <f t="shared" si="1"/>
        <v>5264.2754459601265</v>
      </c>
      <c r="L32" s="8">
        <f t="shared" si="1"/>
        <v>120653.80115424974</v>
      </c>
      <c r="M32" s="8">
        <f t="shared" si="1"/>
        <v>36626.023609653719</v>
      </c>
      <c r="N32" s="8">
        <f t="shared" si="1"/>
        <v>157279.82476390342</v>
      </c>
      <c r="O32" s="8">
        <f t="shared" si="1"/>
        <v>-152015.54931794334</v>
      </c>
    </row>
    <row r="33" spans="1:15">
      <c r="A33" t="s">
        <v>244</v>
      </c>
      <c r="B33">
        <f t="shared" si="0"/>
        <v>8614</v>
      </c>
      <c r="C33" t="s">
        <v>202</v>
      </c>
      <c r="D33" t="s">
        <v>159</v>
      </c>
      <c r="E33" s="9">
        <v>1866</v>
      </c>
      <c r="F33" s="9">
        <v>4129.3500000000004</v>
      </c>
      <c r="G33" s="9">
        <v>11587.583000000001</v>
      </c>
      <c r="H33" s="9">
        <v>139000.628</v>
      </c>
      <c r="I33" s="9">
        <v>150588.21100000001</v>
      </c>
      <c r="J33" s="9">
        <v>-146458.861</v>
      </c>
      <c r="K33" s="9">
        <f t="shared" si="1"/>
        <v>2212.9421221864955</v>
      </c>
      <c r="L33" s="9">
        <f t="shared" si="1"/>
        <v>6209.8515541264742</v>
      </c>
      <c r="M33" s="9">
        <f t="shared" si="1"/>
        <v>74491.22615219721</v>
      </c>
      <c r="N33" s="9">
        <f t="shared" si="1"/>
        <v>80701.077706323689</v>
      </c>
      <c r="O33" s="9">
        <f t="shared" si="1"/>
        <v>-78488.135584137199</v>
      </c>
    </row>
    <row r="34" spans="1:15">
      <c r="A34" s="6" t="s">
        <v>244</v>
      </c>
      <c r="B34" s="6">
        <f t="shared" si="0"/>
        <v>3714</v>
      </c>
      <c r="C34" s="6" t="s">
        <v>203</v>
      </c>
      <c r="D34" s="6" t="s">
        <v>124</v>
      </c>
      <c r="E34" s="8">
        <v>1678</v>
      </c>
      <c r="F34" s="8">
        <v>19712.650000000001</v>
      </c>
      <c r="G34" s="8">
        <v>41034.123</v>
      </c>
      <c r="H34" s="8">
        <v>195205.32900000003</v>
      </c>
      <c r="I34" s="8">
        <v>236239.45200000002</v>
      </c>
      <c r="J34" s="8">
        <v>-216526.80200000003</v>
      </c>
      <c r="K34" s="8">
        <f t="shared" si="1"/>
        <v>11747.705601907033</v>
      </c>
      <c r="L34" s="8">
        <f t="shared" si="1"/>
        <v>24454.185339690106</v>
      </c>
      <c r="M34" s="8">
        <f t="shared" si="1"/>
        <v>116332.13885578071</v>
      </c>
      <c r="N34" s="8">
        <f t="shared" si="1"/>
        <v>140786.32419547081</v>
      </c>
      <c r="O34" s="8">
        <f t="shared" si="1"/>
        <v>-129038.61859356376</v>
      </c>
    </row>
    <row r="35" spans="1:15">
      <c r="A35" t="s">
        <v>244</v>
      </c>
      <c r="B35">
        <f t="shared" si="0"/>
        <v>2506</v>
      </c>
      <c r="C35" t="s">
        <v>204</v>
      </c>
      <c r="D35" t="s">
        <v>116</v>
      </c>
      <c r="E35" s="9">
        <v>1396</v>
      </c>
      <c r="F35" s="9">
        <v>66443.486999999994</v>
      </c>
      <c r="G35" s="9">
        <v>27766.013000000003</v>
      </c>
      <c r="H35" s="9">
        <v>221243.35399999999</v>
      </c>
      <c r="I35" s="9">
        <v>249009.367</v>
      </c>
      <c r="J35" s="9">
        <v>-182565.88</v>
      </c>
      <c r="K35" s="9">
        <f t="shared" si="1"/>
        <v>47595.621060171914</v>
      </c>
      <c r="L35" s="9">
        <f t="shared" si="1"/>
        <v>19889.694126074497</v>
      </c>
      <c r="M35" s="9">
        <f t="shared" si="1"/>
        <v>158483.77793696275</v>
      </c>
      <c r="N35" s="9">
        <f t="shared" si="1"/>
        <v>178373.47206303725</v>
      </c>
      <c r="O35" s="9">
        <f t="shared" si="1"/>
        <v>-130777.85100286534</v>
      </c>
    </row>
    <row r="36" spans="1:15">
      <c r="A36" s="6" t="s">
        <v>244</v>
      </c>
      <c r="B36" s="6">
        <f t="shared" si="0"/>
        <v>6613</v>
      </c>
      <c r="C36" s="6" t="s">
        <v>1159</v>
      </c>
      <c r="D36" s="6" t="s">
        <v>146</v>
      </c>
      <c r="E36" s="8">
        <v>1393</v>
      </c>
      <c r="F36" s="8">
        <v>2946.8389999999999</v>
      </c>
      <c r="G36" s="8">
        <v>18571.108</v>
      </c>
      <c r="H36" s="8">
        <v>162701.44699999999</v>
      </c>
      <c r="I36" s="8">
        <v>181272.55499999999</v>
      </c>
      <c r="J36" s="8">
        <v>-178325.71599999999</v>
      </c>
      <c r="K36" s="8">
        <f t="shared" si="1"/>
        <v>2115.4623115577888</v>
      </c>
      <c r="L36" s="8">
        <f t="shared" si="1"/>
        <v>13331.735821966979</v>
      </c>
      <c r="M36" s="8">
        <f t="shared" si="1"/>
        <v>116799.31586503948</v>
      </c>
      <c r="N36" s="8">
        <f t="shared" si="1"/>
        <v>130131.05168700645</v>
      </c>
      <c r="O36" s="8">
        <f t="shared" si="1"/>
        <v>-128015.58937544866</v>
      </c>
    </row>
    <row r="37" spans="1:15">
      <c r="A37" t="s">
        <v>244</v>
      </c>
      <c r="B37">
        <f t="shared" si="0"/>
        <v>3716</v>
      </c>
      <c r="C37" t="s">
        <v>1160</v>
      </c>
      <c r="D37" t="s">
        <v>1154</v>
      </c>
      <c r="E37" s="9">
        <v>1308</v>
      </c>
      <c r="F37" s="9">
        <v>4330.4310000000005</v>
      </c>
      <c r="G37" s="9">
        <v>23750.530000000002</v>
      </c>
      <c r="H37" s="9">
        <v>154165.948</v>
      </c>
      <c r="I37" s="9">
        <v>177916.478</v>
      </c>
      <c r="J37" s="9">
        <v>-173586.04699999999</v>
      </c>
      <c r="K37" s="9">
        <f t="shared" si="1"/>
        <v>3310.7270642201838</v>
      </c>
      <c r="L37" s="9">
        <f t="shared" si="1"/>
        <v>18157.897553516821</v>
      </c>
      <c r="M37" s="9">
        <f t="shared" si="1"/>
        <v>117863.874617737</v>
      </c>
      <c r="N37" s="9">
        <f t="shared" si="1"/>
        <v>136021.7721712538</v>
      </c>
      <c r="O37" s="9">
        <f t="shared" si="1"/>
        <v>-132711.04510703363</v>
      </c>
    </row>
    <row r="38" spans="1:15">
      <c r="A38" s="6" t="s">
        <v>244</v>
      </c>
      <c r="B38" s="6">
        <f t="shared" si="0"/>
        <v>5613</v>
      </c>
      <c r="C38" s="6" t="s">
        <v>1161</v>
      </c>
      <c r="D38" s="6" t="s">
        <v>1155</v>
      </c>
      <c r="E38" s="8">
        <v>1295</v>
      </c>
      <c r="F38" s="8">
        <v>2097.0240000000003</v>
      </c>
      <c r="G38" s="8">
        <v>24567.405000000002</v>
      </c>
      <c r="H38" s="8">
        <v>181347.20699999999</v>
      </c>
      <c r="I38" s="8">
        <v>205914.61199999999</v>
      </c>
      <c r="J38" s="8">
        <v>-203817.58799999999</v>
      </c>
      <c r="K38" s="8">
        <f t="shared" si="1"/>
        <v>1619.3235521235522</v>
      </c>
      <c r="L38" s="8">
        <f t="shared" si="1"/>
        <v>18970.969111969116</v>
      </c>
      <c r="M38" s="8">
        <f t="shared" si="1"/>
        <v>140036.45328185329</v>
      </c>
      <c r="N38" s="8">
        <f t="shared" si="1"/>
        <v>159007.4223938224</v>
      </c>
      <c r="O38" s="8">
        <f t="shared" si="1"/>
        <v>-157388.09884169881</v>
      </c>
    </row>
    <row r="39" spans="1:15">
      <c r="A39" t="s">
        <v>244</v>
      </c>
      <c r="B39">
        <f t="shared" si="0"/>
        <v>8721</v>
      </c>
      <c r="C39" t="s">
        <v>206</v>
      </c>
      <c r="D39" t="s">
        <v>165</v>
      </c>
      <c r="E39" s="9">
        <v>1280</v>
      </c>
      <c r="F39" s="9">
        <v>2281.114</v>
      </c>
      <c r="G39" s="9"/>
      <c r="H39" s="9">
        <v>109997.482</v>
      </c>
      <c r="I39" s="9">
        <v>109997.482</v>
      </c>
      <c r="J39" s="9">
        <v>-107716.368</v>
      </c>
      <c r="K39" s="9">
        <f t="shared" si="1"/>
        <v>1782.1203125</v>
      </c>
      <c r="L39" s="9">
        <f t="shared" si="1"/>
        <v>0</v>
      </c>
      <c r="M39" s="9">
        <f t="shared" si="1"/>
        <v>85935.532812499994</v>
      </c>
      <c r="N39" s="9">
        <f t="shared" si="1"/>
        <v>85935.532812499994</v>
      </c>
      <c r="O39" s="9">
        <f t="shared" si="1"/>
        <v>-84153.412500000006</v>
      </c>
    </row>
    <row r="40" spans="1:15">
      <c r="A40" s="6" t="s">
        <v>244</v>
      </c>
      <c r="B40" s="6">
        <f t="shared" si="0"/>
        <v>5508</v>
      </c>
      <c r="C40" s="6" t="s">
        <v>205</v>
      </c>
      <c r="D40" s="6" t="s">
        <v>135</v>
      </c>
      <c r="E40" s="8">
        <v>1258</v>
      </c>
      <c r="F40" s="8">
        <v>31408.101000000002</v>
      </c>
      <c r="G40" s="8">
        <v>61711.957999999999</v>
      </c>
      <c r="H40" s="8">
        <v>99806.020999999993</v>
      </c>
      <c r="I40" s="8">
        <v>161517.97899999999</v>
      </c>
      <c r="J40" s="8">
        <v>-130109.878</v>
      </c>
      <c r="K40" s="8">
        <f t="shared" ref="K40:O71" si="2">(F40/$E40)*1000</f>
        <v>24966.693958664549</v>
      </c>
      <c r="L40" s="8">
        <f t="shared" si="2"/>
        <v>49055.610492845786</v>
      </c>
      <c r="M40" s="8">
        <f t="shared" si="2"/>
        <v>79337.05961844197</v>
      </c>
      <c r="N40" s="8">
        <f t="shared" si="2"/>
        <v>128392.67011128775</v>
      </c>
      <c r="O40" s="8">
        <f t="shared" si="2"/>
        <v>-103425.9761526232</v>
      </c>
    </row>
    <row r="41" spans="1:15">
      <c r="A41" t="s">
        <v>244</v>
      </c>
      <c r="B41">
        <f t="shared" si="0"/>
        <v>4607</v>
      </c>
      <c r="C41" t="s">
        <v>208</v>
      </c>
      <c r="D41" t="s">
        <v>130</v>
      </c>
      <c r="E41" s="9">
        <v>1182</v>
      </c>
      <c r="F41" s="9">
        <v>20164.359</v>
      </c>
      <c r="G41" s="9">
        <v>44956.493000000002</v>
      </c>
      <c r="H41" s="9">
        <v>44686.502999999997</v>
      </c>
      <c r="I41" s="9">
        <v>89642.995999999999</v>
      </c>
      <c r="J41" s="9">
        <v>-69478.637000000002</v>
      </c>
      <c r="K41" s="9">
        <f t="shared" si="2"/>
        <v>17059.52538071066</v>
      </c>
      <c r="L41" s="9">
        <f t="shared" si="2"/>
        <v>38034.258037225045</v>
      </c>
      <c r="M41" s="9">
        <f t="shared" si="2"/>
        <v>37805.840101522837</v>
      </c>
      <c r="N41" s="9">
        <f t="shared" si="2"/>
        <v>75840.098138747897</v>
      </c>
      <c r="O41" s="9">
        <f t="shared" si="2"/>
        <v>-58780.572758037233</v>
      </c>
    </row>
    <row r="42" spans="1:15">
      <c r="A42" s="6" t="s">
        <v>244</v>
      </c>
      <c r="B42" s="6">
        <f t="shared" si="0"/>
        <v>6513</v>
      </c>
      <c r="C42" s="6" t="s">
        <v>207</v>
      </c>
      <c r="D42" s="6" t="s">
        <v>141</v>
      </c>
      <c r="E42" s="8">
        <v>1171</v>
      </c>
      <c r="F42" s="8">
        <v>1232.2380000000001</v>
      </c>
      <c r="G42" s="8">
        <v>10161.566000000001</v>
      </c>
      <c r="H42" s="8">
        <v>67684.107000000018</v>
      </c>
      <c r="I42" s="8">
        <v>77845.673000000024</v>
      </c>
      <c r="J42" s="8">
        <v>-76613.435000000027</v>
      </c>
      <c r="K42" s="8">
        <f t="shared" si="2"/>
        <v>1052.2954739538857</v>
      </c>
      <c r="L42" s="8">
        <f t="shared" si="2"/>
        <v>8677.6823228010253</v>
      </c>
      <c r="M42" s="8">
        <f t="shared" si="2"/>
        <v>57800.262169086265</v>
      </c>
      <c r="N42" s="8">
        <f t="shared" si="2"/>
        <v>66477.944491887305</v>
      </c>
      <c r="O42" s="8">
        <f t="shared" si="2"/>
        <v>-65425.649017933407</v>
      </c>
    </row>
    <row r="43" spans="1:15">
      <c r="A43" t="s">
        <v>244</v>
      </c>
      <c r="B43">
        <f t="shared" si="0"/>
        <v>4100</v>
      </c>
      <c r="C43" t="s">
        <v>209</v>
      </c>
      <c r="D43" t="s">
        <v>126</v>
      </c>
      <c r="E43" s="9">
        <v>997</v>
      </c>
      <c r="F43" s="9">
        <v>73364.054000000004</v>
      </c>
      <c r="G43" s="9">
        <v>113938.90500000001</v>
      </c>
      <c r="H43" s="9">
        <v>161687.75499999998</v>
      </c>
      <c r="I43" s="9">
        <v>275626.65999999997</v>
      </c>
      <c r="J43" s="9">
        <v>-202262.60599999997</v>
      </c>
      <c r="K43" s="9">
        <f t="shared" si="2"/>
        <v>73584.808425275842</v>
      </c>
      <c r="L43" s="9">
        <f t="shared" si="2"/>
        <v>114281.75025075227</v>
      </c>
      <c r="M43" s="9">
        <f t="shared" si="2"/>
        <v>162174.27783350047</v>
      </c>
      <c r="N43" s="9">
        <f t="shared" si="2"/>
        <v>276456.02808425273</v>
      </c>
      <c r="O43" s="9">
        <f t="shared" si="2"/>
        <v>-202871.21965897692</v>
      </c>
    </row>
    <row r="44" spans="1:15">
      <c r="A44" s="6" t="s">
        <v>244</v>
      </c>
      <c r="B44" s="6">
        <f t="shared" si="0"/>
        <v>8508</v>
      </c>
      <c r="C44" s="6" t="s">
        <v>212</v>
      </c>
      <c r="D44" s="6" t="s">
        <v>155</v>
      </c>
      <c r="E44" s="8">
        <v>877</v>
      </c>
      <c r="F44" s="8">
        <v>369.25</v>
      </c>
      <c r="G44" s="8">
        <v>4316.5549999999994</v>
      </c>
      <c r="H44" s="8">
        <v>41815.743000000002</v>
      </c>
      <c r="I44" s="8">
        <v>46132.298000000003</v>
      </c>
      <c r="J44" s="8">
        <v>-45763.048000000003</v>
      </c>
      <c r="K44" s="8">
        <f t="shared" si="2"/>
        <v>421.03762827822123</v>
      </c>
      <c r="L44" s="8">
        <f t="shared" si="2"/>
        <v>4921.9555302166473</v>
      </c>
      <c r="M44" s="8">
        <f t="shared" si="2"/>
        <v>47680.436716077536</v>
      </c>
      <c r="N44" s="8">
        <f t="shared" si="2"/>
        <v>52602.392246294185</v>
      </c>
      <c r="O44" s="8">
        <f t="shared" si="2"/>
        <v>-52181.354618015968</v>
      </c>
    </row>
    <row r="45" spans="1:15">
      <c r="A45" t="s">
        <v>244</v>
      </c>
      <c r="B45">
        <f t="shared" si="0"/>
        <v>8710</v>
      </c>
      <c r="C45" t="s">
        <v>211</v>
      </c>
      <c r="D45" t="s">
        <v>160</v>
      </c>
      <c r="E45" s="9">
        <v>874</v>
      </c>
      <c r="F45" s="9">
        <v>133006.78899999999</v>
      </c>
      <c r="G45" s="9">
        <v>143812.10800000001</v>
      </c>
      <c r="H45" s="9">
        <v>59088.002999999997</v>
      </c>
      <c r="I45" s="9">
        <v>202900.111</v>
      </c>
      <c r="J45" s="9">
        <v>-69893.322000000015</v>
      </c>
      <c r="K45" s="9">
        <f t="shared" si="2"/>
        <v>152181.68077803202</v>
      </c>
      <c r="L45" s="9">
        <f t="shared" si="2"/>
        <v>164544.74599542335</v>
      </c>
      <c r="M45" s="9">
        <f t="shared" si="2"/>
        <v>67606.41075514874</v>
      </c>
      <c r="N45" s="9">
        <f t="shared" si="2"/>
        <v>232151.15675057209</v>
      </c>
      <c r="O45" s="9">
        <f t="shared" si="2"/>
        <v>-79969.475972540065</v>
      </c>
    </row>
    <row r="46" spans="1:15">
      <c r="A46" s="6" t="s">
        <v>244</v>
      </c>
      <c r="B46" s="6">
        <f t="shared" si="0"/>
        <v>3709</v>
      </c>
      <c r="C46" s="6" t="s">
        <v>210</v>
      </c>
      <c r="D46" s="6" t="s">
        <v>122</v>
      </c>
      <c r="E46" s="8">
        <v>861</v>
      </c>
      <c r="F46" s="8">
        <v>8692.7209999999995</v>
      </c>
      <c r="G46" s="8">
        <v>7817.902</v>
      </c>
      <c r="H46" s="8">
        <v>102991.43099999998</v>
      </c>
      <c r="I46" s="8">
        <v>110809.33299999998</v>
      </c>
      <c r="J46" s="8">
        <v>-102116.61199999998</v>
      </c>
      <c r="K46" s="8">
        <f t="shared" si="2"/>
        <v>10096.075493612077</v>
      </c>
      <c r="L46" s="8">
        <f t="shared" si="2"/>
        <v>9080.025551684088</v>
      </c>
      <c r="M46" s="8">
        <f t="shared" si="2"/>
        <v>119618.38675958187</v>
      </c>
      <c r="N46" s="8">
        <f t="shared" si="2"/>
        <v>128698.41231126594</v>
      </c>
      <c r="O46" s="8">
        <f t="shared" si="2"/>
        <v>-118602.33681765386</v>
      </c>
    </row>
    <row r="47" spans="1:15">
      <c r="A47" t="s">
        <v>244</v>
      </c>
      <c r="B47">
        <f t="shared" si="0"/>
        <v>6515</v>
      </c>
      <c r="C47" t="s">
        <v>214</v>
      </c>
      <c r="D47" t="s">
        <v>142</v>
      </c>
      <c r="E47" s="9">
        <v>780</v>
      </c>
      <c r="F47" s="9">
        <v>2023.7959999999998</v>
      </c>
      <c r="G47" s="9">
        <v>9477.0040000000008</v>
      </c>
      <c r="H47" s="9">
        <v>36694.210999999996</v>
      </c>
      <c r="I47" s="9">
        <v>46171.214999999997</v>
      </c>
      <c r="J47" s="9">
        <v>-44147.418999999994</v>
      </c>
      <c r="K47" s="9">
        <f t="shared" si="2"/>
        <v>2594.6102564102562</v>
      </c>
      <c r="L47" s="9">
        <f t="shared" si="2"/>
        <v>12150.005128205128</v>
      </c>
      <c r="M47" s="9">
        <f t="shared" si="2"/>
        <v>47043.860256410248</v>
      </c>
      <c r="N47" s="9">
        <f t="shared" si="2"/>
        <v>59193.865384615376</v>
      </c>
      <c r="O47" s="9">
        <f t="shared" si="2"/>
        <v>-56599.255128205121</v>
      </c>
    </row>
    <row r="48" spans="1:15">
      <c r="A48" s="6" t="s">
        <v>244</v>
      </c>
      <c r="B48" s="6">
        <f t="shared" si="0"/>
        <v>3511</v>
      </c>
      <c r="C48" s="6" t="s">
        <v>216</v>
      </c>
      <c r="D48" s="6" t="s">
        <v>120</v>
      </c>
      <c r="E48" s="8">
        <v>765</v>
      </c>
      <c r="F48" s="8">
        <v>1285.9479999999999</v>
      </c>
      <c r="G48" s="8">
        <v>70273.146000000008</v>
      </c>
      <c r="H48" s="8">
        <v>45615.981999999996</v>
      </c>
      <c r="I48" s="8">
        <v>115889.128</v>
      </c>
      <c r="J48" s="8">
        <v>-114603.18</v>
      </c>
      <c r="K48" s="8">
        <f t="shared" si="2"/>
        <v>1680.9777777777776</v>
      </c>
      <c r="L48" s="8">
        <f t="shared" si="2"/>
        <v>91860.321568627449</v>
      </c>
      <c r="M48" s="8">
        <f t="shared" si="2"/>
        <v>59628.734640522875</v>
      </c>
      <c r="N48" s="8">
        <f t="shared" si="2"/>
        <v>151489.05620915032</v>
      </c>
      <c r="O48" s="8">
        <f t="shared" si="2"/>
        <v>-149808.07843137253</v>
      </c>
    </row>
    <row r="49" spans="1:15">
      <c r="A49" t="s">
        <v>244</v>
      </c>
      <c r="B49">
        <f t="shared" si="0"/>
        <v>8722</v>
      </c>
      <c r="C49" t="s">
        <v>213</v>
      </c>
      <c r="D49" t="s">
        <v>166</v>
      </c>
      <c r="E49" s="9">
        <v>708</v>
      </c>
      <c r="F49" s="9">
        <v>0</v>
      </c>
      <c r="G49" s="9">
        <v>740.10300000000007</v>
      </c>
      <c r="H49" s="9">
        <v>49074.449000000001</v>
      </c>
      <c r="I49" s="9">
        <v>49814.552000000003</v>
      </c>
      <c r="J49" s="9">
        <v>-49814.552000000003</v>
      </c>
      <c r="K49" s="9">
        <f t="shared" si="2"/>
        <v>0</v>
      </c>
      <c r="L49" s="9">
        <f t="shared" si="2"/>
        <v>1045.3432203389832</v>
      </c>
      <c r="M49" s="9">
        <f t="shared" si="2"/>
        <v>69314.19350282487</v>
      </c>
      <c r="N49" s="9">
        <f t="shared" si="2"/>
        <v>70359.536723163837</v>
      </c>
      <c r="O49" s="9">
        <f t="shared" si="2"/>
        <v>-70359.536723163837</v>
      </c>
    </row>
    <row r="50" spans="1:15">
      <c r="A50" s="6" t="s">
        <v>244</v>
      </c>
      <c r="B50" s="6">
        <f t="shared" si="0"/>
        <v>8509</v>
      </c>
      <c r="C50" s="6" t="s">
        <v>217</v>
      </c>
      <c r="D50" s="6" t="s">
        <v>156</v>
      </c>
      <c r="E50" s="8">
        <v>680</v>
      </c>
      <c r="F50" s="8">
        <v>623.89200000000005</v>
      </c>
      <c r="G50" s="8">
        <v>9539.1820000000007</v>
      </c>
      <c r="H50" s="8">
        <v>24136.445999999996</v>
      </c>
      <c r="I50" s="8">
        <v>33675.627999999997</v>
      </c>
      <c r="J50" s="8">
        <v>-33051.735999999997</v>
      </c>
      <c r="K50" s="8">
        <f t="shared" si="2"/>
        <v>917.48823529411777</v>
      </c>
      <c r="L50" s="8">
        <f t="shared" si="2"/>
        <v>14028.208823529412</v>
      </c>
      <c r="M50" s="8">
        <f t="shared" si="2"/>
        <v>35494.773529411759</v>
      </c>
      <c r="N50" s="8">
        <f t="shared" si="2"/>
        <v>49522.982352941173</v>
      </c>
      <c r="O50" s="8">
        <f t="shared" si="2"/>
        <v>-48605.494117647053</v>
      </c>
    </row>
    <row r="51" spans="1:15">
      <c r="A51" t="s">
        <v>244</v>
      </c>
      <c r="B51">
        <f t="shared" si="0"/>
        <v>7502</v>
      </c>
      <c r="C51" t="s">
        <v>215</v>
      </c>
      <c r="D51" t="s">
        <v>150</v>
      </c>
      <c r="E51" s="9">
        <v>661</v>
      </c>
      <c r="F51" s="9">
        <v>3800.19</v>
      </c>
      <c r="G51" s="9">
        <v>20794.182000000001</v>
      </c>
      <c r="H51" s="9">
        <v>38182.712</v>
      </c>
      <c r="I51" s="9">
        <v>58976.894</v>
      </c>
      <c r="J51" s="9">
        <v>-55176.703999999998</v>
      </c>
      <c r="K51" s="9">
        <f t="shared" si="2"/>
        <v>5749.1527987897134</v>
      </c>
      <c r="L51" s="9">
        <f t="shared" si="2"/>
        <v>31458.671709531016</v>
      </c>
      <c r="M51" s="9">
        <f t="shared" si="2"/>
        <v>57765.071104387287</v>
      </c>
      <c r="N51" s="9">
        <f t="shared" si="2"/>
        <v>89223.742813918303</v>
      </c>
      <c r="O51" s="9">
        <f t="shared" si="2"/>
        <v>-83474.59001512859</v>
      </c>
    </row>
    <row r="52" spans="1:15">
      <c r="A52" s="6" t="s">
        <v>244</v>
      </c>
      <c r="B52" s="6">
        <f t="shared" si="0"/>
        <v>3811</v>
      </c>
      <c r="C52" s="6" t="s">
        <v>218</v>
      </c>
      <c r="D52" s="6" t="s">
        <v>125</v>
      </c>
      <c r="E52" s="8">
        <v>653</v>
      </c>
      <c r="F52" s="8">
        <v>217.5</v>
      </c>
      <c r="G52" s="8">
        <v>5201.41</v>
      </c>
      <c r="H52" s="8">
        <v>28547.250999999997</v>
      </c>
      <c r="I52" s="8">
        <v>33748.660999999993</v>
      </c>
      <c r="J52" s="8">
        <v>-33531.160999999993</v>
      </c>
      <c r="K52" s="8">
        <f t="shared" si="2"/>
        <v>333.07810107197548</v>
      </c>
      <c r="L52" s="8">
        <f t="shared" si="2"/>
        <v>7965.405819295559</v>
      </c>
      <c r="M52" s="8">
        <f t="shared" si="2"/>
        <v>43717.076569678407</v>
      </c>
      <c r="N52" s="8">
        <f t="shared" si="2"/>
        <v>51682.482388973949</v>
      </c>
      <c r="O52" s="8">
        <f t="shared" si="2"/>
        <v>-51349.404287901983</v>
      </c>
    </row>
    <row r="53" spans="1:15">
      <c r="A53" t="s">
        <v>244</v>
      </c>
      <c r="B53">
        <v>6710</v>
      </c>
      <c r="C53" t="s">
        <v>1162</v>
      </c>
      <c r="D53" t="s">
        <v>147</v>
      </c>
      <c r="E53" s="9">
        <v>592</v>
      </c>
      <c r="F53" s="9">
        <v>4879</v>
      </c>
      <c r="G53" s="9">
        <v>4116.2370000000001</v>
      </c>
      <c r="H53" s="9">
        <v>71097.904999999999</v>
      </c>
      <c r="I53" s="9">
        <v>75214.141999999993</v>
      </c>
      <c r="J53" s="9">
        <v>-70335.141999999993</v>
      </c>
      <c r="K53" s="9">
        <f t="shared" si="2"/>
        <v>8241.5540540540551</v>
      </c>
      <c r="L53" s="9">
        <f t="shared" si="2"/>
        <v>6953.10304054054</v>
      </c>
      <c r="M53" s="9">
        <f t="shared" si="2"/>
        <v>120097.8125</v>
      </c>
      <c r="N53" s="9">
        <f t="shared" si="2"/>
        <v>127050.91554054053</v>
      </c>
      <c r="O53" s="9">
        <f t="shared" si="2"/>
        <v>-118809.36148648648</v>
      </c>
    </row>
    <row r="54" spans="1:15">
      <c r="A54" s="6" t="s">
        <v>244</v>
      </c>
      <c r="B54" s="6">
        <f t="shared" ref="B54:B71" si="3">(LEFT(C54,4))*1</f>
        <v>8720</v>
      </c>
      <c r="C54" s="6" t="s">
        <v>219</v>
      </c>
      <c r="D54" s="6" t="s">
        <v>164</v>
      </c>
      <c r="E54" s="8">
        <v>577</v>
      </c>
      <c r="F54" s="8">
        <v>9.5500000000000007</v>
      </c>
      <c r="G54" s="8">
        <v>426.83699999999999</v>
      </c>
      <c r="H54" s="8">
        <v>65458.126999999993</v>
      </c>
      <c r="I54" s="8">
        <v>65884.963999999993</v>
      </c>
      <c r="J54" s="8">
        <v>-65875.41399999999</v>
      </c>
      <c r="K54" s="8">
        <f t="shared" si="2"/>
        <v>16.551126516464471</v>
      </c>
      <c r="L54" s="8">
        <f t="shared" si="2"/>
        <v>739.75216637781625</v>
      </c>
      <c r="M54" s="8">
        <f t="shared" si="2"/>
        <v>113445.62738301558</v>
      </c>
      <c r="N54" s="8">
        <f t="shared" si="2"/>
        <v>114185.3795493934</v>
      </c>
      <c r="O54" s="8">
        <f t="shared" si="2"/>
        <v>-114168.82842287693</v>
      </c>
    </row>
    <row r="55" spans="1:15">
      <c r="A55" t="s">
        <v>244</v>
      </c>
      <c r="B55">
        <f t="shared" si="3"/>
        <v>8719</v>
      </c>
      <c r="C55" t="s">
        <v>220</v>
      </c>
      <c r="D55" t="s">
        <v>163</v>
      </c>
      <c r="E55" s="9">
        <v>535</v>
      </c>
      <c r="F55" s="9">
        <v>1779.9670000000001</v>
      </c>
      <c r="G55" s="9">
        <v>22545.341999999997</v>
      </c>
      <c r="H55" s="9">
        <v>58262.009999999995</v>
      </c>
      <c r="I55" s="9">
        <v>80807.351999999984</v>
      </c>
      <c r="J55" s="9">
        <v>-79027.38499999998</v>
      </c>
      <c r="K55" s="9">
        <f t="shared" si="2"/>
        <v>3327.0411214953274</v>
      </c>
      <c r="L55" s="9">
        <f t="shared" si="2"/>
        <v>42140.826168224296</v>
      </c>
      <c r="M55" s="9">
        <f t="shared" si="2"/>
        <v>108900.95327102803</v>
      </c>
      <c r="N55" s="9">
        <f t="shared" si="2"/>
        <v>151041.77943925231</v>
      </c>
      <c r="O55" s="9">
        <f t="shared" si="2"/>
        <v>-147714.73831775697</v>
      </c>
    </row>
    <row r="56" spans="1:15">
      <c r="A56" s="6" t="s">
        <v>244</v>
      </c>
      <c r="B56" s="6">
        <f t="shared" si="3"/>
        <v>6601</v>
      </c>
      <c r="C56" s="6" t="s">
        <v>222</v>
      </c>
      <c r="D56" s="6" t="s">
        <v>143</v>
      </c>
      <c r="E56" s="8">
        <v>485</v>
      </c>
      <c r="F56" s="8">
        <v>-75.040000000000006</v>
      </c>
      <c r="G56" s="8">
        <v>76.396999999999991</v>
      </c>
      <c r="H56" s="8">
        <v>18611.949000000001</v>
      </c>
      <c r="I56" s="8">
        <v>18688.346000000001</v>
      </c>
      <c r="J56" s="8">
        <v>-18763.386000000002</v>
      </c>
      <c r="K56" s="8">
        <f t="shared" si="2"/>
        <v>-154.7216494845361</v>
      </c>
      <c r="L56" s="8">
        <f t="shared" si="2"/>
        <v>157.51958762886593</v>
      </c>
      <c r="M56" s="8">
        <f t="shared" si="2"/>
        <v>38375.15257731959</v>
      </c>
      <c r="N56" s="8">
        <f t="shared" si="2"/>
        <v>38532.672164948461</v>
      </c>
      <c r="O56" s="8">
        <f t="shared" si="2"/>
        <v>-38687.393814432995</v>
      </c>
    </row>
    <row r="57" spans="1:15">
      <c r="A57" t="s">
        <v>244</v>
      </c>
      <c r="B57">
        <f t="shared" si="3"/>
        <v>5609</v>
      </c>
      <c r="C57" t="s">
        <v>221</v>
      </c>
      <c r="D57" t="s">
        <v>136</v>
      </c>
      <c r="E57" s="9">
        <v>484</v>
      </c>
      <c r="F57" s="9">
        <v>2881.7829999999999</v>
      </c>
      <c r="G57" s="9">
        <v>10422.952000000001</v>
      </c>
      <c r="H57" s="9">
        <v>61833.15600000001</v>
      </c>
      <c r="I57" s="9">
        <v>72256.108000000007</v>
      </c>
      <c r="J57" s="9">
        <v>-69374.325000000012</v>
      </c>
      <c r="K57" s="9">
        <f t="shared" si="2"/>
        <v>5954.0971074380168</v>
      </c>
      <c r="L57" s="9">
        <f t="shared" si="2"/>
        <v>21535.024793388431</v>
      </c>
      <c r="M57" s="9">
        <f t="shared" si="2"/>
        <v>127754.45454545456</v>
      </c>
      <c r="N57" s="9">
        <f t="shared" si="2"/>
        <v>149289.479338843</v>
      </c>
      <c r="O57" s="9">
        <f t="shared" si="2"/>
        <v>-143335.382231405</v>
      </c>
    </row>
    <row r="58" spans="1:15">
      <c r="A58" s="6" t="s">
        <v>244</v>
      </c>
      <c r="B58" s="6">
        <f t="shared" si="3"/>
        <v>4911</v>
      </c>
      <c r="C58" s="6" t="s">
        <v>223</v>
      </c>
      <c r="D58" s="6" t="s">
        <v>134</v>
      </c>
      <c r="E58" s="8">
        <v>428</v>
      </c>
      <c r="F58" s="8">
        <v>1714.4549999999999</v>
      </c>
      <c r="G58" s="8">
        <v>6046.4410000000016</v>
      </c>
      <c r="H58" s="8">
        <v>28640.809999999998</v>
      </c>
      <c r="I58" s="8">
        <v>34687.250999999997</v>
      </c>
      <c r="J58" s="8">
        <v>-32972.795999999995</v>
      </c>
      <c r="K58" s="8">
        <f t="shared" si="2"/>
        <v>4005.7359813084108</v>
      </c>
      <c r="L58" s="8">
        <f t="shared" si="2"/>
        <v>14127.198598130844</v>
      </c>
      <c r="M58" s="8">
        <f t="shared" si="2"/>
        <v>66917.780373831774</v>
      </c>
      <c r="N58" s="8">
        <f t="shared" si="2"/>
        <v>81044.978971962613</v>
      </c>
      <c r="O58" s="8">
        <f t="shared" si="2"/>
        <v>-77039.242990654195</v>
      </c>
    </row>
    <row r="59" spans="1:15">
      <c r="A59" t="s">
        <v>244</v>
      </c>
      <c r="B59">
        <f t="shared" si="3"/>
        <v>6602</v>
      </c>
      <c r="C59" t="s">
        <v>224</v>
      </c>
      <c r="D59" t="s">
        <v>144</v>
      </c>
      <c r="E59" s="9">
        <v>379</v>
      </c>
      <c r="F59" s="9">
        <v>229.74100000000001</v>
      </c>
      <c r="G59" s="9">
        <v>500.44400000000002</v>
      </c>
      <c r="H59" s="9">
        <v>25790.652999999998</v>
      </c>
      <c r="I59" s="9">
        <v>26291.096999999998</v>
      </c>
      <c r="J59" s="9">
        <v>-26061.355999999996</v>
      </c>
      <c r="K59" s="9">
        <f t="shared" si="2"/>
        <v>606.17678100263856</v>
      </c>
      <c r="L59" s="9">
        <f t="shared" si="2"/>
        <v>1320.4327176781003</v>
      </c>
      <c r="M59" s="9">
        <f t="shared" si="2"/>
        <v>68049.216358839054</v>
      </c>
      <c r="N59" s="9">
        <f t="shared" si="2"/>
        <v>69369.649076517147</v>
      </c>
      <c r="O59" s="9">
        <f t="shared" si="2"/>
        <v>-68763.472295514497</v>
      </c>
    </row>
    <row r="60" spans="1:15">
      <c r="A60" s="6" t="s">
        <v>244</v>
      </c>
      <c r="B60" s="6">
        <f t="shared" si="3"/>
        <v>8610</v>
      </c>
      <c r="C60" s="6" t="s">
        <v>225</v>
      </c>
      <c r="D60" s="6" t="s">
        <v>157</v>
      </c>
      <c r="E60" s="8">
        <v>295</v>
      </c>
      <c r="F60" s="8">
        <v>0</v>
      </c>
      <c r="G60" s="8"/>
      <c r="H60" s="8">
        <v>18580.565000000002</v>
      </c>
      <c r="I60" s="8">
        <v>18580.565000000002</v>
      </c>
      <c r="J60" s="8">
        <v>-18580.565000000002</v>
      </c>
      <c r="K60" s="8">
        <f t="shared" si="2"/>
        <v>0</v>
      </c>
      <c r="L60" s="8">
        <f t="shared" si="2"/>
        <v>0</v>
      </c>
      <c r="M60" s="8">
        <f t="shared" si="2"/>
        <v>62984.966101694925</v>
      </c>
      <c r="N60" s="8">
        <f t="shared" si="2"/>
        <v>62984.966101694925</v>
      </c>
      <c r="O60" s="8">
        <f t="shared" si="2"/>
        <v>-62984.966101694925</v>
      </c>
    </row>
    <row r="61" spans="1:15">
      <c r="A61" t="s">
        <v>244</v>
      </c>
      <c r="B61">
        <f t="shared" si="3"/>
        <v>1606</v>
      </c>
      <c r="C61" t="s">
        <v>227</v>
      </c>
      <c r="D61" t="s">
        <v>113</v>
      </c>
      <c r="E61" s="9">
        <v>285</v>
      </c>
      <c r="F61" s="9">
        <v>935</v>
      </c>
      <c r="G61" s="9">
        <v>96.088999999999999</v>
      </c>
      <c r="H61" s="9">
        <v>29893.269</v>
      </c>
      <c r="I61" s="9">
        <v>29989.358</v>
      </c>
      <c r="J61" s="9">
        <v>-29054.358</v>
      </c>
      <c r="K61" s="9">
        <f t="shared" si="2"/>
        <v>3280.7017543859647</v>
      </c>
      <c r="L61" s="9">
        <f t="shared" si="2"/>
        <v>337.15438596491225</v>
      </c>
      <c r="M61" s="9">
        <f t="shared" si="2"/>
        <v>104888.66315789474</v>
      </c>
      <c r="N61" s="9">
        <f t="shared" si="2"/>
        <v>105225.81754385965</v>
      </c>
      <c r="O61" s="9">
        <f t="shared" si="2"/>
        <v>-101945.11578947368</v>
      </c>
    </row>
    <row r="62" spans="1:15">
      <c r="A62" s="6" t="s">
        <v>244</v>
      </c>
      <c r="B62" s="6">
        <f t="shared" si="3"/>
        <v>4604</v>
      </c>
      <c r="C62" s="6" t="s">
        <v>226</v>
      </c>
      <c r="D62" s="6" t="s">
        <v>129</v>
      </c>
      <c r="E62" s="8">
        <v>268</v>
      </c>
      <c r="F62" s="8">
        <v>396.25</v>
      </c>
      <c r="G62" s="8">
        <v>4103.7470000000003</v>
      </c>
      <c r="H62" s="8">
        <v>11843.81</v>
      </c>
      <c r="I62" s="8">
        <v>15947.557000000001</v>
      </c>
      <c r="J62" s="8">
        <v>-15551.307000000001</v>
      </c>
      <c r="K62" s="8">
        <f t="shared" si="2"/>
        <v>1478.544776119403</v>
      </c>
      <c r="L62" s="8">
        <f t="shared" si="2"/>
        <v>15312.488805970152</v>
      </c>
      <c r="M62" s="8">
        <f t="shared" si="2"/>
        <v>44193.320895522382</v>
      </c>
      <c r="N62" s="8">
        <f t="shared" si="2"/>
        <v>59505.809701492537</v>
      </c>
      <c r="O62" s="8">
        <f t="shared" si="2"/>
        <v>-58027.264925373136</v>
      </c>
    </row>
    <row r="63" spans="1:15">
      <c r="A63" t="s">
        <v>244</v>
      </c>
      <c r="B63">
        <f t="shared" si="3"/>
        <v>4502</v>
      </c>
      <c r="C63" t="s">
        <v>228</v>
      </c>
      <c r="D63" t="s">
        <v>128</v>
      </c>
      <c r="E63" s="9">
        <v>242</v>
      </c>
      <c r="F63" s="9">
        <v>0</v>
      </c>
      <c r="G63" s="9">
        <v>0</v>
      </c>
      <c r="H63" s="9">
        <v>23788.357</v>
      </c>
      <c r="I63" s="9">
        <v>23788.357</v>
      </c>
      <c r="J63" s="9">
        <v>-23788.357</v>
      </c>
      <c r="K63" s="9">
        <f t="shared" si="2"/>
        <v>0</v>
      </c>
      <c r="L63" s="9">
        <f t="shared" si="2"/>
        <v>0</v>
      </c>
      <c r="M63" s="9">
        <f t="shared" si="2"/>
        <v>98298.995867768594</v>
      </c>
      <c r="N63" s="9">
        <f t="shared" si="2"/>
        <v>98298.995867768594</v>
      </c>
      <c r="O63" s="9">
        <f t="shared" si="2"/>
        <v>-98298.995867768594</v>
      </c>
    </row>
    <row r="64" spans="1:15">
      <c r="A64" s="6" t="s">
        <v>244</v>
      </c>
      <c r="B64" s="6">
        <f t="shared" si="3"/>
        <v>4803</v>
      </c>
      <c r="C64" s="6" t="s">
        <v>229</v>
      </c>
      <c r="D64" s="6" t="s">
        <v>131</v>
      </c>
      <c r="E64" s="8">
        <v>235</v>
      </c>
      <c r="F64" s="8">
        <v>663.89</v>
      </c>
      <c r="G64" s="8">
        <v>4718.7190000000001</v>
      </c>
      <c r="H64" s="8">
        <v>17965.611000000001</v>
      </c>
      <c r="I64" s="8">
        <v>22684.33</v>
      </c>
      <c r="J64" s="8">
        <v>-22020.440000000002</v>
      </c>
      <c r="K64" s="8">
        <f t="shared" si="2"/>
        <v>2825.0638297872342</v>
      </c>
      <c r="L64" s="8">
        <f t="shared" si="2"/>
        <v>20079.655319148937</v>
      </c>
      <c r="M64" s="8">
        <f t="shared" si="2"/>
        <v>76449.408510638314</v>
      </c>
      <c r="N64" s="8">
        <f t="shared" si="2"/>
        <v>96529.06382978725</v>
      </c>
      <c r="O64" s="8">
        <f t="shared" si="2"/>
        <v>-93704.000000000015</v>
      </c>
    </row>
    <row r="65" spans="1:15">
      <c r="A65" t="s">
        <v>244</v>
      </c>
      <c r="B65">
        <f t="shared" si="3"/>
        <v>4902</v>
      </c>
      <c r="C65" t="s">
        <v>231</v>
      </c>
      <c r="D65" t="s">
        <v>133</v>
      </c>
      <c r="E65" s="9">
        <v>116</v>
      </c>
      <c r="F65" s="9">
        <v>0</v>
      </c>
      <c r="G65" s="9"/>
      <c r="H65" s="9">
        <v>1892.8419999999999</v>
      </c>
      <c r="I65" s="9">
        <v>1892.8419999999999</v>
      </c>
      <c r="J65" s="9">
        <v>-1892.8419999999999</v>
      </c>
      <c r="K65" s="9">
        <f t="shared" si="2"/>
        <v>0</v>
      </c>
      <c r="L65" s="9">
        <f t="shared" si="2"/>
        <v>0</v>
      </c>
      <c r="M65" s="9">
        <f t="shared" si="2"/>
        <v>16317.603448275861</v>
      </c>
      <c r="N65" s="9">
        <f t="shared" si="2"/>
        <v>16317.603448275861</v>
      </c>
      <c r="O65" s="9">
        <f t="shared" si="2"/>
        <v>-16317.603448275861</v>
      </c>
    </row>
    <row r="66" spans="1:15">
      <c r="A66" s="6" t="s">
        <v>244</v>
      </c>
      <c r="B66" s="6">
        <f t="shared" si="3"/>
        <v>3713</v>
      </c>
      <c r="C66" s="6" t="s">
        <v>230</v>
      </c>
      <c r="D66" s="6" t="s">
        <v>123</v>
      </c>
      <c r="E66" s="8">
        <v>114</v>
      </c>
      <c r="F66" s="8">
        <v>22</v>
      </c>
      <c r="G66" s="8">
        <v>5388</v>
      </c>
      <c r="H66" s="8">
        <v>5175</v>
      </c>
      <c r="I66" s="8">
        <v>10563</v>
      </c>
      <c r="J66" s="8">
        <v>-10541</v>
      </c>
      <c r="K66" s="8">
        <f t="shared" si="2"/>
        <v>192.98245614035088</v>
      </c>
      <c r="L66" s="8">
        <f t="shared" si="2"/>
        <v>47263.15789473684</v>
      </c>
      <c r="M66" s="8">
        <f t="shared" si="2"/>
        <v>45394.73684210526</v>
      </c>
      <c r="N66" s="8">
        <f t="shared" si="2"/>
        <v>92657.894736842107</v>
      </c>
      <c r="O66" s="8">
        <f t="shared" si="2"/>
        <v>-92464.912280701756</v>
      </c>
    </row>
    <row r="67" spans="1:15">
      <c r="A67" t="s">
        <v>244</v>
      </c>
      <c r="B67">
        <f t="shared" si="3"/>
        <v>7505</v>
      </c>
      <c r="C67" t="s">
        <v>232</v>
      </c>
      <c r="D67" t="s">
        <v>151</v>
      </c>
      <c r="E67" s="9">
        <v>96</v>
      </c>
      <c r="F67" s="9">
        <v>0</v>
      </c>
      <c r="G67" s="9"/>
      <c r="H67" s="9">
        <v>5316.5589999999993</v>
      </c>
      <c r="I67" s="9">
        <v>5316.5589999999993</v>
      </c>
      <c r="J67" s="9">
        <v>-5316.5589999999993</v>
      </c>
      <c r="K67" s="9">
        <f t="shared" si="2"/>
        <v>0</v>
      </c>
      <c r="L67" s="9">
        <f t="shared" si="2"/>
        <v>0</v>
      </c>
      <c r="M67" s="9">
        <f t="shared" si="2"/>
        <v>55380.822916666657</v>
      </c>
      <c r="N67" s="9">
        <f t="shared" si="2"/>
        <v>55380.822916666657</v>
      </c>
      <c r="O67" s="9">
        <f t="shared" si="2"/>
        <v>-55380.822916666657</v>
      </c>
    </row>
    <row r="68" spans="1:15">
      <c r="A68" s="6" t="s">
        <v>244</v>
      </c>
      <c r="B68" s="6">
        <f t="shared" si="3"/>
        <v>5611</v>
      </c>
      <c r="C68" s="6" t="s">
        <v>233</v>
      </c>
      <c r="D68" s="6" t="s">
        <v>137</v>
      </c>
      <c r="E68" s="8">
        <v>89</v>
      </c>
      <c r="F68" s="8">
        <v>0</v>
      </c>
      <c r="G68" s="8">
        <v>1195</v>
      </c>
      <c r="H68" s="8">
        <v>12083</v>
      </c>
      <c r="I68" s="8">
        <v>13278</v>
      </c>
      <c r="J68" s="8">
        <v>-13278</v>
      </c>
      <c r="K68" s="8">
        <f t="shared" si="2"/>
        <v>0</v>
      </c>
      <c r="L68" s="8">
        <f t="shared" si="2"/>
        <v>13426.966292134832</v>
      </c>
      <c r="M68" s="8">
        <f t="shared" si="2"/>
        <v>135764.04494382025</v>
      </c>
      <c r="N68" s="8">
        <f t="shared" si="2"/>
        <v>149191.01123595505</v>
      </c>
      <c r="O68" s="8">
        <f t="shared" si="2"/>
        <v>-149191.01123595505</v>
      </c>
    </row>
    <row r="69" spans="1:15">
      <c r="A69" t="s">
        <v>244</v>
      </c>
      <c r="B69">
        <f t="shared" si="3"/>
        <v>3506</v>
      </c>
      <c r="C69" t="s">
        <v>234</v>
      </c>
      <c r="D69" t="s">
        <v>119</v>
      </c>
      <c r="E69" s="9">
        <v>75</v>
      </c>
      <c r="F69" s="9">
        <v>0</v>
      </c>
      <c r="G69" s="9"/>
      <c r="H69" s="9">
        <v>5058.0840000000007</v>
      </c>
      <c r="I69" s="9">
        <v>5058.0840000000007</v>
      </c>
      <c r="J69" s="9">
        <v>-5058.0840000000007</v>
      </c>
      <c r="K69" s="9">
        <f t="shared" si="2"/>
        <v>0</v>
      </c>
      <c r="L69" s="9">
        <f t="shared" si="2"/>
        <v>0</v>
      </c>
      <c r="M69" s="9">
        <f t="shared" si="2"/>
        <v>67441.12000000001</v>
      </c>
      <c r="N69" s="9">
        <f t="shared" si="2"/>
        <v>67441.12000000001</v>
      </c>
      <c r="O69" s="9">
        <f t="shared" si="2"/>
        <v>-67441.12000000001</v>
      </c>
    </row>
    <row r="70" spans="1:15">
      <c r="A70" s="6" t="s">
        <v>244</v>
      </c>
      <c r="B70" s="6">
        <f t="shared" si="3"/>
        <v>6611</v>
      </c>
      <c r="C70" s="6" t="s">
        <v>235</v>
      </c>
      <c r="D70" s="6" t="s">
        <v>145</v>
      </c>
      <c r="E70" s="8">
        <v>60</v>
      </c>
      <c r="F70" s="8">
        <v>0</v>
      </c>
      <c r="G70" s="8">
        <v>3688</v>
      </c>
      <c r="H70" s="8">
        <v>2748</v>
      </c>
      <c r="I70" s="8">
        <v>6436</v>
      </c>
      <c r="J70" s="8">
        <v>-6436</v>
      </c>
      <c r="K70" s="8">
        <f t="shared" si="2"/>
        <v>0</v>
      </c>
      <c r="L70" s="8">
        <f t="shared" si="2"/>
        <v>61466.666666666672</v>
      </c>
      <c r="M70" s="8">
        <f t="shared" si="2"/>
        <v>45800</v>
      </c>
      <c r="N70" s="8">
        <f t="shared" si="2"/>
        <v>107266.66666666667</v>
      </c>
      <c r="O70" s="8">
        <f t="shared" si="2"/>
        <v>-107266.66666666667</v>
      </c>
    </row>
    <row r="71" spans="1:15">
      <c r="A71" t="s">
        <v>244</v>
      </c>
      <c r="B71">
        <f t="shared" si="3"/>
        <v>4901</v>
      </c>
      <c r="C71" t="s">
        <v>236</v>
      </c>
      <c r="D71" t="s">
        <v>132</v>
      </c>
      <c r="E71" s="9">
        <v>47</v>
      </c>
      <c r="F71" s="9">
        <v>0</v>
      </c>
      <c r="G71" s="9"/>
      <c r="H71" s="9">
        <v>1199</v>
      </c>
      <c r="I71" s="9">
        <v>1199</v>
      </c>
      <c r="J71" s="9">
        <v>-1199</v>
      </c>
      <c r="K71" s="9">
        <f t="shared" si="2"/>
        <v>0</v>
      </c>
      <c r="L71" s="9">
        <f t="shared" si="2"/>
        <v>0</v>
      </c>
      <c r="M71" s="9">
        <f t="shared" si="2"/>
        <v>25510.638297872341</v>
      </c>
      <c r="N71" s="9">
        <f t="shared" si="2"/>
        <v>25510.638297872341</v>
      </c>
      <c r="O71" s="9">
        <f t="shared" si="2"/>
        <v>-25510.638297872341</v>
      </c>
    </row>
    <row r="72" spans="1:15"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s="19" customFormat="1">
      <c r="E73" s="14">
        <f>SUM(E8:E71)</f>
        <v>387758</v>
      </c>
      <c r="F73" s="14">
        <f t="shared" ref="F73:J73" si="4">SUM(F8:F71)</f>
        <v>16613044.093000004</v>
      </c>
      <c r="G73" s="14">
        <f t="shared" si="4"/>
        <v>52443584.761999987</v>
      </c>
      <c r="H73" s="14">
        <f t="shared" si="4"/>
        <v>47542593.697000004</v>
      </c>
      <c r="I73" s="14">
        <f t="shared" si="4"/>
        <v>99986178.458999991</v>
      </c>
      <c r="J73" s="14">
        <f t="shared" si="4"/>
        <v>-83373134.366000041</v>
      </c>
      <c r="K73" s="14">
        <f t="shared" ref="K73:O73" si="5">(F73/$E73)*1000</f>
        <v>42843.846143728835</v>
      </c>
      <c r="L73" s="14">
        <f t="shared" si="5"/>
        <v>135248.23410993451</v>
      </c>
      <c r="M73" s="14">
        <f t="shared" si="5"/>
        <v>122608.93056236107</v>
      </c>
      <c r="N73" s="14">
        <f t="shared" si="5"/>
        <v>257857.16467229559</v>
      </c>
      <c r="O73" s="14">
        <f t="shared" si="5"/>
        <v>-215013.31852856689</v>
      </c>
    </row>
    <row r="74" spans="1:15"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>
      <c r="D75" s="34" t="s">
        <v>72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 spans="1:15">
      <c r="D76" s="42" t="s">
        <v>169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>
      <c r="A77" s="6" t="s">
        <v>245</v>
      </c>
      <c r="B77" s="6">
        <f t="shared" ref="B77:B121" si="6">(LEFT(C77,4))*1</f>
        <v>0</v>
      </c>
      <c r="C77" s="6" t="s">
        <v>180</v>
      </c>
      <c r="D77" s="6" t="s">
        <v>9</v>
      </c>
      <c r="E77" s="8">
        <v>139875</v>
      </c>
      <c r="F77" s="8">
        <v>2398169.9940000004</v>
      </c>
      <c r="G77" s="8">
        <v>1018195.057</v>
      </c>
      <c r="H77" s="8">
        <v>331958.36800000007</v>
      </c>
      <c r="I77" s="8">
        <v>1350153.425</v>
      </c>
      <c r="J77" s="8">
        <v>1048016.5690000004</v>
      </c>
      <c r="K77" s="8">
        <f t="shared" ref="K77:O108" si="7">(F77/$E77)*1000</f>
        <v>17145.093790884723</v>
      </c>
      <c r="L77" s="8">
        <f t="shared" si="7"/>
        <v>7279.3212296693482</v>
      </c>
      <c r="M77" s="8">
        <f t="shared" si="7"/>
        <v>2373.2501733690801</v>
      </c>
      <c r="N77" s="8">
        <f t="shared" si="7"/>
        <v>9652.5714030384279</v>
      </c>
      <c r="O77" s="8">
        <f t="shared" si="7"/>
        <v>7492.5223878462939</v>
      </c>
    </row>
    <row r="78" spans="1:15">
      <c r="A78" t="s">
        <v>245</v>
      </c>
      <c r="B78">
        <f t="shared" si="6"/>
        <v>1000</v>
      </c>
      <c r="C78" t="s">
        <v>181</v>
      </c>
      <c r="D78" t="s">
        <v>108</v>
      </c>
      <c r="E78" s="9">
        <v>39810</v>
      </c>
      <c r="F78" s="9">
        <v>0</v>
      </c>
      <c r="G78" s="9"/>
      <c r="H78" s="9">
        <v>2159.8200000000002</v>
      </c>
      <c r="I78" s="9">
        <v>2159.8200000000002</v>
      </c>
      <c r="J78" s="9">
        <v>-2159.8200000000002</v>
      </c>
      <c r="K78" s="9">
        <f t="shared" si="7"/>
        <v>0</v>
      </c>
      <c r="L78" s="9">
        <f t="shared" si="7"/>
        <v>0</v>
      </c>
      <c r="M78" s="9">
        <f t="shared" si="7"/>
        <v>54.253202712886214</v>
      </c>
      <c r="N78" s="9">
        <f t="shared" si="7"/>
        <v>54.253202712886214</v>
      </c>
      <c r="O78" s="9">
        <f t="shared" si="7"/>
        <v>-54.253202712886214</v>
      </c>
    </row>
    <row r="79" spans="1:15">
      <c r="A79" s="6" t="s">
        <v>245</v>
      </c>
      <c r="B79" s="6">
        <f t="shared" si="6"/>
        <v>1400</v>
      </c>
      <c r="C79" s="6" t="s">
        <v>182</v>
      </c>
      <c r="D79" s="6" t="s">
        <v>111</v>
      </c>
      <c r="E79" s="8">
        <v>30568</v>
      </c>
      <c r="F79" s="8">
        <v>38537.49</v>
      </c>
      <c r="G79" s="8"/>
      <c r="H79" s="8">
        <v>62521.822</v>
      </c>
      <c r="I79" s="8">
        <v>62521.822</v>
      </c>
      <c r="J79" s="8">
        <v>-23984.332000000002</v>
      </c>
      <c r="K79" s="8">
        <f t="shared" si="7"/>
        <v>1260.7134912326617</v>
      </c>
      <c r="L79" s="8">
        <f t="shared" si="7"/>
        <v>0</v>
      </c>
      <c r="M79" s="8">
        <f t="shared" si="7"/>
        <v>2045.3357105469775</v>
      </c>
      <c r="N79" s="8">
        <f t="shared" si="7"/>
        <v>2045.3357105469775</v>
      </c>
      <c r="O79" s="8">
        <f t="shared" si="7"/>
        <v>-784.62221931431577</v>
      </c>
    </row>
    <row r="80" spans="1:15">
      <c r="A80" t="s">
        <v>245</v>
      </c>
      <c r="B80">
        <f t="shared" si="6"/>
        <v>2000</v>
      </c>
      <c r="C80" t="s">
        <v>183</v>
      </c>
      <c r="D80" t="s">
        <v>114</v>
      </c>
      <c r="E80" s="9">
        <v>22059</v>
      </c>
      <c r="F80" s="9">
        <v>0</v>
      </c>
      <c r="G80" s="9"/>
      <c r="H80" s="9"/>
      <c r="I80" s="9">
        <v>0</v>
      </c>
      <c r="J80" s="9">
        <v>0</v>
      </c>
      <c r="K80" s="9">
        <f t="shared" si="7"/>
        <v>0</v>
      </c>
      <c r="L80" s="9">
        <f t="shared" si="7"/>
        <v>0</v>
      </c>
      <c r="M80" s="9">
        <f t="shared" si="7"/>
        <v>0</v>
      </c>
      <c r="N80" s="9">
        <f t="shared" si="7"/>
        <v>0</v>
      </c>
      <c r="O80" s="9">
        <f t="shared" si="7"/>
        <v>0</v>
      </c>
    </row>
    <row r="81" spans="1:15">
      <c r="A81" s="6" t="s">
        <v>245</v>
      </c>
      <c r="B81" s="6">
        <f t="shared" si="6"/>
        <v>6000</v>
      </c>
      <c r="C81" s="6" t="s">
        <v>1052</v>
      </c>
      <c r="D81" s="6" t="s">
        <v>1047</v>
      </c>
      <c r="E81" s="8">
        <v>19893</v>
      </c>
      <c r="F81" s="8">
        <v>0</v>
      </c>
      <c r="G81" s="8"/>
      <c r="H81" s="8">
        <v>28025.719000000001</v>
      </c>
      <c r="I81" s="8">
        <v>28025.719000000001</v>
      </c>
      <c r="J81" s="8">
        <v>-28025.719000000001</v>
      </c>
      <c r="K81" s="8">
        <f t="shared" si="7"/>
        <v>0</v>
      </c>
      <c r="L81" s="8">
        <f t="shared" si="7"/>
        <v>0</v>
      </c>
      <c r="M81" s="8">
        <f t="shared" si="7"/>
        <v>1408.8231538732218</v>
      </c>
      <c r="N81" s="8">
        <f t="shared" si="7"/>
        <v>1408.8231538732218</v>
      </c>
      <c r="O81" s="8">
        <f t="shared" si="7"/>
        <v>-1408.8231538732218</v>
      </c>
    </row>
    <row r="82" spans="1:15">
      <c r="A82" t="s">
        <v>245</v>
      </c>
      <c r="B82">
        <f t="shared" si="6"/>
        <v>1300</v>
      </c>
      <c r="C82" t="s">
        <v>184</v>
      </c>
      <c r="D82" t="s">
        <v>110</v>
      </c>
      <c r="E82" s="9">
        <v>18891</v>
      </c>
      <c r="F82" s="9">
        <v>14731.441000000001</v>
      </c>
      <c r="G82" s="9"/>
      <c r="H82" s="9">
        <v>29571.626</v>
      </c>
      <c r="I82" s="9">
        <v>29571.626</v>
      </c>
      <c r="J82" s="9">
        <v>-14840.184999999999</v>
      </c>
      <c r="K82" s="9">
        <f t="shared" si="7"/>
        <v>779.81266211423429</v>
      </c>
      <c r="L82" s="9">
        <f t="shared" si="7"/>
        <v>0</v>
      </c>
      <c r="M82" s="9">
        <f t="shared" si="7"/>
        <v>1565.381716161135</v>
      </c>
      <c r="N82" s="9">
        <f t="shared" si="7"/>
        <v>1565.381716161135</v>
      </c>
      <c r="O82" s="9">
        <f t="shared" si="7"/>
        <v>-785.56905404690053</v>
      </c>
    </row>
    <row r="83" spans="1:15">
      <c r="A83" s="6" t="s">
        <v>245</v>
      </c>
      <c r="B83" s="6">
        <f t="shared" si="6"/>
        <v>1604</v>
      </c>
      <c r="C83" s="6" t="s">
        <v>185</v>
      </c>
      <c r="D83" s="6" t="s">
        <v>112</v>
      </c>
      <c r="E83" s="8">
        <v>13430</v>
      </c>
      <c r="F83" s="8">
        <v>13764.886</v>
      </c>
      <c r="G83" s="8"/>
      <c r="H83" s="8">
        <v>23247.364000000001</v>
      </c>
      <c r="I83" s="8">
        <v>23247.364000000001</v>
      </c>
      <c r="J83" s="8">
        <v>-9482.478000000001</v>
      </c>
      <c r="K83" s="8">
        <f t="shared" si="7"/>
        <v>1024.9356664184661</v>
      </c>
      <c r="L83" s="8">
        <f t="shared" si="7"/>
        <v>0</v>
      </c>
      <c r="M83" s="8">
        <f t="shared" si="7"/>
        <v>1731.0025316455697</v>
      </c>
      <c r="N83" s="8">
        <f t="shared" si="7"/>
        <v>1731.0025316455697</v>
      </c>
      <c r="O83" s="8">
        <f t="shared" si="7"/>
        <v>-706.06686522710356</v>
      </c>
    </row>
    <row r="84" spans="1:15">
      <c r="A84" t="s">
        <v>245</v>
      </c>
      <c r="B84">
        <f t="shared" si="6"/>
        <v>8200</v>
      </c>
      <c r="C84" t="s">
        <v>186</v>
      </c>
      <c r="D84" t="s">
        <v>153</v>
      </c>
      <c r="E84" s="9">
        <v>11239</v>
      </c>
      <c r="F84" s="9">
        <v>0</v>
      </c>
      <c r="G84" s="9"/>
      <c r="H84" s="9">
        <v>41325.792000000001</v>
      </c>
      <c r="I84" s="9">
        <v>41325.792000000001</v>
      </c>
      <c r="J84" s="9">
        <v>-41325.792000000001</v>
      </c>
      <c r="K84" s="9">
        <f t="shared" si="7"/>
        <v>0</v>
      </c>
      <c r="L84" s="9">
        <f t="shared" si="7"/>
        <v>0</v>
      </c>
      <c r="M84" s="9">
        <f t="shared" si="7"/>
        <v>3676.9990212652369</v>
      </c>
      <c r="N84" s="9">
        <f t="shared" si="7"/>
        <v>3676.9990212652369</v>
      </c>
      <c r="O84" s="9">
        <f t="shared" si="7"/>
        <v>-3676.9990212652369</v>
      </c>
    </row>
    <row r="85" spans="1:15">
      <c r="A85" s="6" t="s">
        <v>245</v>
      </c>
      <c r="B85" s="6">
        <f t="shared" si="6"/>
        <v>3000</v>
      </c>
      <c r="C85" s="6" t="s">
        <v>187</v>
      </c>
      <c r="D85" s="6" t="s">
        <v>118</v>
      </c>
      <c r="E85" s="8">
        <v>7997</v>
      </c>
      <c r="F85" s="8">
        <v>0</v>
      </c>
      <c r="G85" s="8"/>
      <c r="H85" s="8">
        <v>9842.5619999999999</v>
      </c>
      <c r="I85" s="8">
        <v>9842.5619999999999</v>
      </c>
      <c r="J85" s="8">
        <v>-9842.5619999999999</v>
      </c>
      <c r="K85" s="8">
        <f t="shared" si="7"/>
        <v>0</v>
      </c>
      <c r="L85" s="8">
        <f t="shared" si="7"/>
        <v>0</v>
      </c>
      <c r="M85" s="8">
        <f t="shared" si="7"/>
        <v>1230.7817931724396</v>
      </c>
      <c r="N85" s="8">
        <f t="shared" si="7"/>
        <v>1230.7817931724396</v>
      </c>
      <c r="O85" s="8">
        <f t="shared" si="7"/>
        <v>-1230.7817931724396</v>
      </c>
    </row>
    <row r="86" spans="1:15">
      <c r="A86" t="s">
        <v>245</v>
      </c>
      <c r="B86">
        <f t="shared" si="6"/>
        <v>7300</v>
      </c>
      <c r="C86" t="s">
        <v>188</v>
      </c>
      <c r="D86" t="s">
        <v>148</v>
      </c>
      <c r="E86" s="9">
        <v>5262</v>
      </c>
      <c r="F86" s="9">
        <v>15664.362999999999</v>
      </c>
      <c r="G86" s="9"/>
      <c r="H86" s="9">
        <v>27285.734</v>
      </c>
      <c r="I86" s="9">
        <v>27285.734</v>
      </c>
      <c r="J86" s="9">
        <v>-11621.371000000001</v>
      </c>
      <c r="K86" s="9">
        <f t="shared" si="7"/>
        <v>2976.8838844545799</v>
      </c>
      <c r="L86" s="9">
        <f t="shared" si="7"/>
        <v>0</v>
      </c>
      <c r="M86" s="9">
        <f t="shared" si="7"/>
        <v>5185.4302546560248</v>
      </c>
      <c r="N86" s="9">
        <f t="shared" si="7"/>
        <v>5185.4302546560248</v>
      </c>
      <c r="O86" s="9">
        <f t="shared" si="7"/>
        <v>-2208.5463702014449</v>
      </c>
    </row>
    <row r="87" spans="1:15">
      <c r="A87" s="6" t="s">
        <v>245</v>
      </c>
      <c r="B87" s="6">
        <f t="shared" si="6"/>
        <v>7400</v>
      </c>
      <c r="C87" s="6" t="s">
        <v>189</v>
      </c>
      <c r="D87" s="6" t="s">
        <v>149</v>
      </c>
      <c r="E87" s="8">
        <v>5208</v>
      </c>
      <c r="F87" s="8">
        <v>0</v>
      </c>
      <c r="G87" s="8"/>
      <c r="H87" s="8"/>
      <c r="I87" s="8">
        <v>0</v>
      </c>
      <c r="J87" s="8">
        <v>0</v>
      </c>
      <c r="K87" s="8">
        <f t="shared" si="7"/>
        <v>0</v>
      </c>
      <c r="L87" s="8">
        <f t="shared" si="7"/>
        <v>0</v>
      </c>
      <c r="M87" s="8">
        <f t="shared" si="7"/>
        <v>0</v>
      </c>
      <c r="N87" s="8">
        <f t="shared" si="7"/>
        <v>0</v>
      </c>
      <c r="O87" s="8">
        <f t="shared" si="7"/>
        <v>0</v>
      </c>
    </row>
    <row r="88" spans="1:15">
      <c r="A88" t="s">
        <v>245</v>
      </c>
      <c r="B88">
        <f t="shared" si="6"/>
        <v>1100</v>
      </c>
      <c r="C88" t="s">
        <v>271</v>
      </c>
      <c r="D88" t="s">
        <v>109</v>
      </c>
      <c r="E88" s="9">
        <v>4674</v>
      </c>
      <c r="F88" s="9">
        <v>4779.4390000000003</v>
      </c>
      <c r="G88" s="9"/>
      <c r="H88" s="9">
        <v>7590.5140000000001</v>
      </c>
      <c r="I88" s="9">
        <v>7590.5140000000001</v>
      </c>
      <c r="J88" s="9">
        <v>-2811.0749999999998</v>
      </c>
      <c r="K88" s="9">
        <f t="shared" si="7"/>
        <v>1022.558622165169</v>
      </c>
      <c r="L88" s="9">
        <f t="shared" si="7"/>
        <v>0</v>
      </c>
      <c r="M88" s="9">
        <f t="shared" si="7"/>
        <v>1623.9867351305093</v>
      </c>
      <c r="N88" s="9">
        <f t="shared" si="7"/>
        <v>1623.9867351305093</v>
      </c>
      <c r="O88" s="9">
        <f t="shared" si="7"/>
        <v>-601.42811296534012</v>
      </c>
    </row>
    <row r="89" spans="1:15">
      <c r="A89" s="6" t="s">
        <v>245</v>
      </c>
      <c r="B89" s="6">
        <f t="shared" si="6"/>
        <v>8000</v>
      </c>
      <c r="C89" s="6" t="s">
        <v>190</v>
      </c>
      <c r="D89" s="6" t="s">
        <v>152</v>
      </c>
      <c r="E89" s="8">
        <v>4523</v>
      </c>
      <c r="F89" s="8">
        <v>0</v>
      </c>
      <c r="G89" s="8"/>
      <c r="H89" s="8">
        <v>5219.6450000000004</v>
      </c>
      <c r="I89" s="8">
        <v>5219.6450000000004</v>
      </c>
      <c r="J89" s="8">
        <v>-5219.6450000000004</v>
      </c>
      <c r="K89" s="8">
        <f t="shared" si="7"/>
        <v>0</v>
      </c>
      <c r="L89" s="8">
        <f t="shared" si="7"/>
        <v>0</v>
      </c>
      <c r="M89" s="8">
        <f t="shared" si="7"/>
        <v>1154.022772496131</v>
      </c>
      <c r="N89" s="8">
        <f t="shared" si="7"/>
        <v>1154.022772496131</v>
      </c>
      <c r="O89" s="8">
        <f t="shared" si="7"/>
        <v>-1154.022772496131</v>
      </c>
    </row>
    <row r="90" spans="1:15">
      <c r="A90" t="s">
        <v>245</v>
      </c>
      <c r="B90">
        <f t="shared" si="6"/>
        <v>5716</v>
      </c>
      <c r="C90" t="s">
        <v>1158</v>
      </c>
      <c r="D90" t="s">
        <v>1156</v>
      </c>
      <c r="E90" s="9">
        <v>4306</v>
      </c>
      <c r="F90" s="9">
        <v>0</v>
      </c>
      <c r="G90" s="9"/>
      <c r="H90" s="9">
        <v>9808.67</v>
      </c>
      <c r="I90" s="9">
        <v>9808.67</v>
      </c>
      <c r="J90" s="9">
        <v>-9808.67</v>
      </c>
      <c r="K90" s="9">
        <f t="shared" si="7"/>
        <v>0</v>
      </c>
      <c r="L90" s="9">
        <f t="shared" si="7"/>
        <v>0</v>
      </c>
      <c r="M90" s="9">
        <f t="shared" si="7"/>
        <v>2277.9075708313981</v>
      </c>
      <c r="N90" s="9">
        <f t="shared" si="7"/>
        <v>2277.9075708313981</v>
      </c>
      <c r="O90" s="9">
        <f t="shared" si="7"/>
        <v>-2277.9075708313981</v>
      </c>
    </row>
    <row r="91" spans="1:15">
      <c r="A91" s="6" t="s">
        <v>245</v>
      </c>
      <c r="B91" s="6">
        <f t="shared" si="6"/>
        <v>3609</v>
      </c>
      <c r="C91" s="6" t="s">
        <v>192</v>
      </c>
      <c r="D91" s="6" t="s">
        <v>121</v>
      </c>
      <c r="E91" s="8">
        <v>4090</v>
      </c>
      <c r="F91" s="8">
        <v>0</v>
      </c>
      <c r="G91" s="8"/>
      <c r="H91" s="8">
        <v>5473.1879999999992</v>
      </c>
      <c r="I91" s="8">
        <v>5473.1879999999992</v>
      </c>
      <c r="J91" s="8">
        <v>-5473.1879999999992</v>
      </c>
      <c r="K91" s="8">
        <f t="shared" si="7"/>
        <v>0</v>
      </c>
      <c r="L91" s="8">
        <f t="shared" si="7"/>
        <v>0</v>
      </c>
      <c r="M91" s="8">
        <f t="shared" si="7"/>
        <v>1338.1877750611245</v>
      </c>
      <c r="N91" s="8">
        <f t="shared" si="7"/>
        <v>1338.1877750611245</v>
      </c>
      <c r="O91" s="8">
        <f t="shared" si="7"/>
        <v>-1338.1877750611245</v>
      </c>
    </row>
    <row r="92" spans="1:15">
      <c r="A92" t="s">
        <v>245</v>
      </c>
      <c r="B92">
        <f t="shared" si="6"/>
        <v>2510</v>
      </c>
      <c r="C92" t="s">
        <v>193</v>
      </c>
      <c r="D92" t="s">
        <v>117</v>
      </c>
      <c r="E92" s="9">
        <v>3925</v>
      </c>
      <c r="F92" s="9">
        <v>0</v>
      </c>
      <c r="G92" s="9"/>
      <c r="H92" s="9"/>
      <c r="I92" s="9">
        <v>0</v>
      </c>
      <c r="J92" s="9">
        <v>0</v>
      </c>
      <c r="K92" s="9">
        <f t="shared" si="7"/>
        <v>0</v>
      </c>
      <c r="L92" s="9">
        <f t="shared" si="7"/>
        <v>0</v>
      </c>
      <c r="M92" s="9">
        <f t="shared" si="7"/>
        <v>0</v>
      </c>
      <c r="N92" s="9">
        <f t="shared" si="7"/>
        <v>0</v>
      </c>
      <c r="O92" s="9">
        <f t="shared" si="7"/>
        <v>0</v>
      </c>
    </row>
    <row r="93" spans="1:15">
      <c r="A93" s="6" t="s">
        <v>245</v>
      </c>
      <c r="B93" s="6">
        <f t="shared" si="6"/>
        <v>4200</v>
      </c>
      <c r="C93" s="6" t="s">
        <v>191</v>
      </c>
      <c r="D93" s="6" t="s">
        <v>127</v>
      </c>
      <c r="E93" s="8">
        <v>3864</v>
      </c>
      <c r="F93" s="8">
        <v>12854.673999999999</v>
      </c>
      <c r="G93" s="8"/>
      <c r="H93" s="8">
        <v>22171.666000000001</v>
      </c>
      <c r="I93" s="8">
        <v>22171.666000000001</v>
      </c>
      <c r="J93" s="8">
        <v>-9316.992000000002</v>
      </c>
      <c r="K93" s="8">
        <f t="shared" si="7"/>
        <v>3326.778985507246</v>
      </c>
      <c r="L93" s="8">
        <f t="shared" si="7"/>
        <v>0</v>
      </c>
      <c r="M93" s="8">
        <f t="shared" si="7"/>
        <v>5738.0087991718428</v>
      </c>
      <c r="N93" s="8">
        <f t="shared" si="7"/>
        <v>5738.0087991718428</v>
      </c>
      <c r="O93" s="8">
        <f t="shared" si="7"/>
        <v>-2411.2298136645968</v>
      </c>
    </row>
    <row r="94" spans="1:15">
      <c r="A94" t="s">
        <v>245</v>
      </c>
      <c r="B94">
        <f t="shared" si="6"/>
        <v>2300</v>
      </c>
      <c r="C94" t="s">
        <v>194</v>
      </c>
      <c r="D94" t="s">
        <v>115</v>
      </c>
      <c r="E94" s="9">
        <v>3669</v>
      </c>
      <c r="F94" s="9">
        <v>0</v>
      </c>
      <c r="G94" s="9"/>
      <c r="H94" s="9">
        <v>700</v>
      </c>
      <c r="I94" s="9">
        <v>700</v>
      </c>
      <c r="J94" s="9">
        <v>-700</v>
      </c>
      <c r="K94" s="9">
        <f t="shared" si="7"/>
        <v>0</v>
      </c>
      <c r="L94" s="9">
        <f t="shared" si="7"/>
        <v>0</v>
      </c>
      <c r="M94" s="9">
        <f t="shared" si="7"/>
        <v>190.78768056691197</v>
      </c>
      <c r="N94" s="9">
        <f t="shared" si="7"/>
        <v>190.78768056691197</v>
      </c>
      <c r="O94" s="9">
        <f t="shared" si="7"/>
        <v>-190.78768056691197</v>
      </c>
    </row>
    <row r="95" spans="1:15">
      <c r="A95" s="6" t="s">
        <v>245</v>
      </c>
      <c r="B95" s="6">
        <f t="shared" si="6"/>
        <v>8716</v>
      </c>
      <c r="C95" s="6" t="s">
        <v>196</v>
      </c>
      <c r="D95" s="6" t="s">
        <v>161</v>
      </c>
      <c r="E95" s="8">
        <v>3196</v>
      </c>
      <c r="F95" s="8">
        <v>0</v>
      </c>
      <c r="G95" s="8"/>
      <c r="H95" s="8"/>
      <c r="I95" s="8">
        <v>0</v>
      </c>
      <c r="J95" s="8">
        <v>0</v>
      </c>
      <c r="K95" s="8">
        <f t="shared" si="7"/>
        <v>0</v>
      </c>
      <c r="L95" s="8">
        <f t="shared" si="7"/>
        <v>0</v>
      </c>
      <c r="M95" s="8">
        <f t="shared" si="7"/>
        <v>0</v>
      </c>
      <c r="N95" s="8">
        <f t="shared" si="7"/>
        <v>0</v>
      </c>
      <c r="O95" s="8">
        <f t="shared" si="7"/>
        <v>0</v>
      </c>
    </row>
    <row r="96" spans="1:15">
      <c r="A96" t="s">
        <v>245</v>
      </c>
      <c r="B96">
        <f t="shared" si="6"/>
        <v>6100</v>
      </c>
      <c r="C96" t="s">
        <v>195</v>
      </c>
      <c r="D96" t="s">
        <v>138</v>
      </c>
      <c r="E96" s="9">
        <v>3156</v>
      </c>
      <c r="F96" s="9">
        <v>6047.982</v>
      </c>
      <c r="G96" s="9"/>
      <c r="H96" s="9">
        <v>9517.3760000000002</v>
      </c>
      <c r="I96" s="9">
        <v>9517.3760000000002</v>
      </c>
      <c r="J96" s="9">
        <v>-3469.3940000000002</v>
      </c>
      <c r="K96" s="9">
        <f t="shared" si="7"/>
        <v>1916.3441064638785</v>
      </c>
      <c r="L96" s="9">
        <f t="shared" si="7"/>
        <v>0</v>
      </c>
      <c r="M96" s="9">
        <f t="shared" si="7"/>
        <v>3015.6451204055766</v>
      </c>
      <c r="N96" s="9">
        <f t="shared" si="7"/>
        <v>3015.6451204055766</v>
      </c>
      <c r="O96" s="9">
        <f t="shared" si="7"/>
        <v>-1099.3010139416983</v>
      </c>
    </row>
    <row r="97" spans="1:15">
      <c r="A97" s="6" t="s">
        <v>245</v>
      </c>
      <c r="B97" s="6">
        <f t="shared" si="6"/>
        <v>8717</v>
      </c>
      <c r="C97" s="6" t="s">
        <v>198</v>
      </c>
      <c r="D97" s="6" t="s">
        <v>162</v>
      </c>
      <c r="E97" s="8">
        <v>2573</v>
      </c>
      <c r="F97" s="8">
        <v>0</v>
      </c>
      <c r="G97" s="8"/>
      <c r="H97" s="8">
        <v>3142.0280000000002</v>
      </c>
      <c r="I97" s="8">
        <v>3142.0280000000002</v>
      </c>
      <c r="J97" s="8">
        <v>-3142.0280000000002</v>
      </c>
      <c r="K97" s="8">
        <f t="shared" si="7"/>
        <v>0</v>
      </c>
      <c r="L97" s="8">
        <f t="shared" si="7"/>
        <v>0</v>
      </c>
      <c r="M97" s="8">
        <f t="shared" si="7"/>
        <v>1221.1535172949866</v>
      </c>
      <c r="N97" s="8">
        <f t="shared" si="7"/>
        <v>1221.1535172949866</v>
      </c>
      <c r="O97" s="8">
        <f t="shared" si="7"/>
        <v>-1221.1535172949866</v>
      </c>
    </row>
    <row r="98" spans="1:15">
      <c r="A98" t="s">
        <v>245</v>
      </c>
      <c r="B98">
        <f t="shared" si="6"/>
        <v>8401</v>
      </c>
      <c r="C98" t="s">
        <v>197</v>
      </c>
      <c r="D98" t="s">
        <v>154</v>
      </c>
      <c r="E98" s="9">
        <v>2547</v>
      </c>
      <c r="F98" s="9">
        <v>10363.85</v>
      </c>
      <c r="G98" s="9"/>
      <c r="H98" s="9">
        <v>16897.876</v>
      </c>
      <c r="I98" s="9">
        <v>16897.876</v>
      </c>
      <c r="J98" s="9">
        <v>-6534.0259999999998</v>
      </c>
      <c r="K98" s="9">
        <f t="shared" si="7"/>
        <v>4069.0420102080884</v>
      </c>
      <c r="L98" s="9">
        <f t="shared" si="7"/>
        <v>0</v>
      </c>
      <c r="M98" s="9">
        <f t="shared" si="7"/>
        <v>6634.4232430310167</v>
      </c>
      <c r="N98" s="9">
        <f t="shared" si="7"/>
        <v>6634.4232430310167</v>
      </c>
      <c r="O98" s="9">
        <f t="shared" si="7"/>
        <v>-2565.3812328229287</v>
      </c>
    </row>
    <row r="99" spans="1:15">
      <c r="A99" s="6" t="s">
        <v>245</v>
      </c>
      <c r="B99" s="6">
        <f t="shared" si="6"/>
        <v>8613</v>
      </c>
      <c r="C99" s="6" t="s">
        <v>200</v>
      </c>
      <c r="D99" s="6" t="s">
        <v>158</v>
      </c>
      <c r="E99" s="8">
        <v>2035</v>
      </c>
      <c r="F99" s="8">
        <v>0</v>
      </c>
      <c r="G99" s="8"/>
      <c r="H99" s="8"/>
      <c r="I99" s="8">
        <v>0</v>
      </c>
      <c r="J99" s="8">
        <v>0</v>
      </c>
      <c r="K99" s="8">
        <f t="shared" si="7"/>
        <v>0</v>
      </c>
      <c r="L99" s="8">
        <f t="shared" si="7"/>
        <v>0</v>
      </c>
      <c r="M99" s="8">
        <f t="shared" si="7"/>
        <v>0</v>
      </c>
      <c r="N99" s="8">
        <f t="shared" si="7"/>
        <v>0</v>
      </c>
      <c r="O99" s="8">
        <f t="shared" si="7"/>
        <v>0</v>
      </c>
    </row>
    <row r="100" spans="1:15">
      <c r="A100" t="s">
        <v>245</v>
      </c>
      <c r="B100">
        <f t="shared" si="6"/>
        <v>6250</v>
      </c>
      <c r="C100" t="s">
        <v>199</v>
      </c>
      <c r="D100" t="s">
        <v>139</v>
      </c>
      <c r="E100" s="9">
        <v>1977</v>
      </c>
      <c r="F100" s="9">
        <v>0</v>
      </c>
      <c r="G100" s="9"/>
      <c r="H100" s="9">
        <v>11567.294</v>
      </c>
      <c r="I100" s="9">
        <v>11567.294</v>
      </c>
      <c r="J100" s="9">
        <v>-11567.294</v>
      </c>
      <c r="K100" s="9">
        <f t="shared" si="7"/>
        <v>0</v>
      </c>
      <c r="L100" s="9">
        <f t="shared" si="7"/>
        <v>0</v>
      </c>
      <c r="M100" s="9">
        <f t="shared" si="7"/>
        <v>5850.9327263530595</v>
      </c>
      <c r="N100" s="9">
        <f t="shared" si="7"/>
        <v>5850.9327263530595</v>
      </c>
      <c r="O100" s="9">
        <f t="shared" si="7"/>
        <v>-5850.9327263530595</v>
      </c>
    </row>
    <row r="101" spans="1:15">
      <c r="A101" s="6" t="s">
        <v>245</v>
      </c>
      <c r="B101" s="6">
        <f t="shared" si="6"/>
        <v>6400</v>
      </c>
      <c r="C101" s="6" t="s">
        <v>201</v>
      </c>
      <c r="D101" s="6" t="s">
        <v>140</v>
      </c>
      <c r="E101" s="8">
        <v>1906</v>
      </c>
      <c r="F101" s="8">
        <v>4190.2330000000002</v>
      </c>
      <c r="G101" s="8"/>
      <c r="H101" s="8">
        <v>7898.1410000000005</v>
      </c>
      <c r="I101" s="8">
        <v>7898.1410000000005</v>
      </c>
      <c r="J101" s="8">
        <v>-3707.9080000000004</v>
      </c>
      <c r="K101" s="8">
        <f t="shared" si="7"/>
        <v>2198.4433368310602</v>
      </c>
      <c r="L101" s="8">
        <f t="shared" si="7"/>
        <v>0</v>
      </c>
      <c r="M101" s="8">
        <f t="shared" si="7"/>
        <v>4143.8305351521512</v>
      </c>
      <c r="N101" s="8">
        <f t="shared" si="7"/>
        <v>4143.8305351521512</v>
      </c>
      <c r="O101" s="8">
        <f t="shared" si="7"/>
        <v>-1945.3871983210915</v>
      </c>
    </row>
    <row r="102" spans="1:15">
      <c r="A102" t="s">
        <v>245</v>
      </c>
      <c r="B102">
        <f t="shared" si="6"/>
        <v>8614</v>
      </c>
      <c r="C102" t="s">
        <v>202</v>
      </c>
      <c r="D102" t="s">
        <v>159</v>
      </c>
      <c r="E102" s="9">
        <v>1866</v>
      </c>
      <c r="F102" s="9">
        <v>0</v>
      </c>
      <c r="G102" s="9"/>
      <c r="H102" s="9">
        <v>2140.3620000000001</v>
      </c>
      <c r="I102" s="9">
        <v>2140.3620000000001</v>
      </c>
      <c r="J102" s="9">
        <v>-2140.3620000000001</v>
      </c>
      <c r="K102" s="9">
        <f t="shared" si="7"/>
        <v>0</v>
      </c>
      <c r="L102" s="9">
        <f t="shared" si="7"/>
        <v>0</v>
      </c>
      <c r="M102" s="9">
        <f t="shared" si="7"/>
        <v>1147.0321543408361</v>
      </c>
      <c r="N102" s="9">
        <f t="shared" si="7"/>
        <v>1147.0321543408361</v>
      </c>
      <c r="O102" s="9">
        <f t="shared" si="7"/>
        <v>-1147.0321543408361</v>
      </c>
    </row>
    <row r="103" spans="1:15">
      <c r="A103" s="6" t="s">
        <v>245</v>
      </c>
      <c r="B103" s="6">
        <f t="shared" si="6"/>
        <v>3714</v>
      </c>
      <c r="C103" s="6" t="s">
        <v>203</v>
      </c>
      <c r="D103" s="6" t="s">
        <v>124</v>
      </c>
      <c r="E103" s="8">
        <v>1678</v>
      </c>
      <c r="F103" s="8">
        <v>0</v>
      </c>
      <c r="G103" s="8"/>
      <c r="H103" s="8">
        <v>1320.354</v>
      </c>
      <c r="I103" s="8">
        <v>1320.354</v>
      </c>
      <c r="J103" s="8">
        <v>-1320.354</v>
      </c>
      <c r="K103" s="8">
        <f t="shared" si="7"/>
        <v>0</v>
      </c>
      <c r="L103" s="8">
        <f t="shared" si="7"/>
        <v>0</v>
      </c>
      <c r="M103" s="8">
        <f t="shared" si="7"/>
        <v>786.86174016686539</v>
      </c>
      <c r="N103" s="8">
        <f t="shared" si="7"/>
        <v>786.86174016686539</v>
      </c>
      <c r="O103" s="8">
        <f t="shared" si="7"/>
        <v>-786.86174016686539</v>
      </c>
    </row>
    <row r="104" spans="1:15">
      <c r="A104" t="s">
        <v>245</v>
      </c>
      <c r="B104">
        <f t="shared" si="6"/>
        <v>2506</v>
      </c>
      <c r="C104" t="s">
        <v>204</v>
      </c>
      <c r="D104" t="s">
        <v>116</v>
      </c>
      <c r="E104" s="9">
        <v>1396</v>
      </c>
      <c r="F104" s="9">
        <v>0</v>
      </c>
      <c r="G104" s="9"/>
      <c r="H104" s="9">
        <v>6265.1840000000002</v>
      </c>
      <c r="I104" s="9">
        <v>6265.1840000000002</v>
      </c>
      <c r="J104" s="9">
        <v>-6265.1840000000002</v>
      </c>
      <c r="K104" s="9">
        <f t="shared" si="7"/>
        <v>0</v>
      </c>
      <c r="L104" s="9">
        <f t="shared" si="7"/>
        <v>0</v>
      </c>
      <c r="M104" s="9">
        <f t="shared" si="7"/>
        <v>4487.9541547277931</v>
      </c>
      <c r="N104" s="9">
        <f t="shared" si="7"/>
        <v>4487.9541547277931</v>
      </c>
      <c r="O104" s="9">
        <f t="shared" si="7"/>
        <v>-4487.9541547277931</v>
      </c>
    </row>
    <row r="105" spans="1:15">
      <c r="A105" s="6" t="s">
        <v>245</v>
      </c>
      <c r="B105" s="6">
        <f t="shared" si="6"/>
        <v>6613</v>
      </c>
      <c r="C105" s="6" t="s">
        <v>1159</v>
      </c>
      <c r="D105" s="6" t="s">
        <v>146</v>
      </c>
      <c r="E105" s="8">
        <v>1393</v>
      </c>
      <c r="F105" s="8">
        <v>5849.4380000000001</v>
      </c>
      <c r="G105" s="8"/>
      <c r="H105" s="8">
        <v>8951.2649999999994</v>
      </c>
      <c r="I105" s="8">
        <v>8951.2649999999994</v>
      </c>
      <c r="J105" s="8">
        <v>-3101.8269999999993</v>
      </c>
      <c r="K105" s="8">
        <f t="shared" si="7"/>
        <v>4199.1658291457288</v>
      </c>
      <c r="L105" s="8">
        <f t="shared" si="7"/>
        <v>0</v>
      </c>
      <c r="M105" s="8">
        <f t="shared" si="7"/>
        <v>6425.8901651112701</v>
      </c>
      <c r="N105" s="8">
        <f t="shared" si="7"/>
        <v>6425.8901651112701</v>
      </c>
      <c r="O105" s="8">
        <f t="shared" si="7"/>
        <v>-2226.7243359655417</v>
      </c>
    </row>
    <row r="106" spans="1:15">
      <c r="A106" t="s">
        <v>245</v>
      </c>
      <c r="B106">
        <f t="shared" si="6"/>
        <v>3716</v>
      </c>
      <c r="C106" t="s">
        <v>1160</v>
      </c>
      <c r="D106" t="s">
        <v>1154</v>
      </c>
      <c r="E106" s="9">
        <v>1308</v>
      </c>
      <c r="F106" s="9">
        <v>0</v>
      </c>
      <c r="G106" s="9"/>
      <c r="H106" s="9">
        <v>1498.431</v>
      </c>
      <c r="I106" s="9">
        <v>1498.431</v>
      </c>
      <c r="J106" s="9">
        <v>-1498.431</v>
      </c>
      <c r="K106" s="9">
        <f t="shared" si="7"/>
        <v>0</v>
      </c>
      <c r="L106" s="9">
        <f t="shared" si="7"/>
        <v>0</v>
      </c>
      <c r="M106" s="9">
        <f t="shared" si="7"/>
        <v>1145.5894495412845</v>
      </c>
      <c r="N106" s="9">
        <f t="shared" si="7"/>
        <v>1145.5894495412845</v>
      </c>
      <c r="O106" s="9">
        <f t="shared" si="7"/>
        <v>-1145.5894495412845</v>
      </c>
    </row>
    <row r="107" spans="1:15">
      <c r="A107" s="6" t="s">
        <v>245</v>
      </c>
      <c r="B107" s="6">
        <f t="shared" si="6"/>
        <v>5613</v>
      </c>
      <c r="C107" s="6" t="s">
        <v>1161</v>
      </c>
      <c r="D107" s="6" t="s">
        <v>1155</v>
      </c>
      <c r="E107" s="8">
        <v>1295</v>
      </c>
      <c r="F107" s="8">
        <v>0</v>
      </c>
      <c r="G107" s="8"/>
      <c r="H107" s="8">
        <v>4251.308</v>
      </c>
      <c r="I107" s="8">
        <v>4251.308</v>
      </c>
      <c r="J107" s="8">
        <v>-4251.308</v>
      </c>
      <c r="K107" s="8">
        <f t="shared" si="7"/>
        <v>0</v>
      </c>
      <c r="L107" s="8">
        <f t="shared" si="7"/>
        <v>0</v>
      </c>
      <c r="M107" s="8">
        <f t="shared" si="7"/>
        <v>3282.8633204633206</v>
      </c>
      <c r="N107" s="8">
        <f t="shared" si="7"/>
        <v>3282.8633204633206</v>
      </c>
      <c r="O107" s="8">
        <f t="shared" si="7"/>
        <v>-3282.8633204633206</v>
      </c>
    </row>
    <row r="108" spans="1:15">
      <c r="A108" t="s">
        <v>245</v>
      </c>
      <c r="B108">
        <f t="shared" si="6"/>
        <v>8721</v>
      </c>
      <c r="C108" t="s">
        <v>206</v>
      </c>
      <c r="D108" t="s">
        <v>165</v>
      </c>
      <c r="E108" s="9">
        <v>1280</v>
      </c>
      <c r="F108" s="9">
        <v>8472.5750000000007</v>
      </c>
      <c r="G108" s="9">
        <v>8931.8140000000003</v>
      </c>
      <c r="H108" s="9">
        <v>5398.41</v>
      </c>
      <c r="I108" s="9">
        <v>14330.224</v>
      </c>
      <c r="J108" s="9">
        <v>-5857.6489999999994</v>
      </c>
      <c r="K108" s="9">
        <f t="shared" si="7"/>
        <v>6619.19921875</v>
      </c>
      <c r="L108" s="9">
        <f t="shared" si="7"/>
        <v>6977.9796875000002</v>
      </c>
      <c r="M108" s="9">
        <f t="shared" si="7"/>
        <v>4217.5078125</v>
      </c>
      <c r="N108" s="9">
        <f t="shared" si="7"/>
        <v>11195.487500000001</v>
      </c>
      <c r="O108" s="9">
        <f t="shared" si="7"/>
        <v>-4576.2882812499993</v>
      </c>
    </row>
    <row r="109" spans="1:15">
      <c r="A109" s="6" t="s">
        <v>245</v>
      </c>
      <c r="B109" s="6">
        <f t="shared" si="6"/>
        <v>5508</v>
      </c>
      <c r="C109" s="6" t="s">
        <v>205</v>
      </c>
      <c r="D109" s="6" t="s">
        <v>135</v>
      </c>
      <c r="E109" s="8">
        <v>1258</v>
      </c>
      <c r="F109" s="8">
        <v>0</v>
      </c>
      <c r="G109" s="8"/>
      <c r="H109" s="8">
        <v>3747.6840000000002</v>
      </c>
      <c r="I109" s="8">
        <v>3747.6840000000002</v>
      </c>
      <c r="J109" s="8">
        <v>-3747.6840000000002</v>
      </c>
      <c r="K109" s="8">
        <f t="shared" ref="K109:O140" si="8">(F109/$E109)*1000</f>
        <v>0</v>
      </c>
      <c r="L109" s="8">
        <f t="shared" si="8"/>
        <v>0</v>
      </c>
      <c r="M109" s="8">
        <f t="shared" si="8"/>
        <v>2979.0810810810813</v>
      </c>
      <c r="N109" s="8">
        <f t="shared" si="8"/>
        <v>2979.0810810810813</v>
      </c>
      <c r="O109" s="8">
        <f t="shared" si="8"/>
        <v>-2979.0810810810813</v>
      </c>
    </row>
    <row r="110" spans="1:15">
      <c r="A110" t="s">
        <v>245</v>
      </c>
      <c r="B110">
        <f t="shared" si="6"/>
        <v>4607</v>
      </c>
      <c r="C110" t="s">
        <v>208</v>
      </c>
      <c r="D110" t="s">
        <v>130</v>
      </c>
      <c r="E110" s="9">
        <v>1182</v>
      </c>
      <c r="F110" s="9">
        <v>5749.9840000000004</v>
      </c>
      <c r="G110" s="9"/>
      <c r="H110" s="9">
        <v>8407.9269999999997</v>
      </c>
      <c r="I110" s="9">
        <v>8407.9269999999997</v>
      </c>
      <c r="J110" s="9">
        <v>-2657.9429999999993</v>
      </c>
      <c r="K110" s="9">
        <f t="shared" si="8"/>
        <v>4864.6226734348566</v>
      </c>
      <c r="L110" s="9">
        <f t="shared" si="8"/>
        <v>0</v>
      </c>
      <c r="M110" s="9">
        <f t="shared" si="8"/>
        <v>7113.3054145516071</v>
      </c>
      <c r="N110" s="9">
        <f t="shared" si="8"/>
        <v>7113.3054145516071</v>
      </c>
      <c r="O110" s="9">
        <f t="shared" si="8"/>
        <v>-2248.6827411167505</v>
      </c>
    </row>
    <row r="111" spans="1:15">
      <c r="A111" s="6" t="s">
        <v>245</v>
      </c>
      <c r="B111" s="6">
        <f t="shared" si="6"/>
        <v>6513</v>
      </c>
      <c r="C111" s="6" t="s">
        <v>207</v>
      </c>
      <c r="D111" s="6" t="s">
        <v>141</v>
      </c>
      <c r="E111" s="8">
        <v>1171</v>
      </c>
      <c r="F111" s="8">
        <v>1617.384</v>
      </c>
      <c r="G111" s="8"/>
      <c r="H111" s="8">
        <v>3015.9580000000001</v>
      </c>
      <c r="I111" s="8">
        <v>3015.9580000000001</v>
      </c>
      <c r="J111" s="8">
        <v>-1398.5740000000001</v>
      </c>
      <c r="K111" s="8">
        <f t="shared" si="8"/>
        <v>1381.198975234842</v>
      </c>
      <c r="L111" s="8">
        <f t="shared" si="8"/>
        <v>0</v>
      </c>
      <c r="M111" s="8">
        <f t="shared" si="8"/>
        <v>2575.540563620837</v>
      </c>
      <c r="N111" s="8">
        <f t="shared" si="8"/>
        <v>2575.540563620837</v>
      </c>
      <c r="O111" s="8">
        <f t="shared" si="8"/>
        <v>-1194.341588385995</v>
      </c>
    </row>
    <row r="112" spans="1:15">
      <c r="A112" t="s">
        <v>245</v>
      </c>
      <c r="B112">
        <f t="shared" si="6"/>
        <v>4100</v>
      </c>
      <c r="C112" t="s">
        <v>209</v>
      </c>
      <c r="D112" t="s">
        <v>126</v>
      </c>
      <c r="E112" s="9">
        <v>997</v>
      </c>
      <c r="F112" s="9">
        <v>2538.6660000000002</v>
      </c>
      <c r="G112" s="9"/>
      <c r="H112" s="9">
        <v>9365.0990000000002</v>
      </c>
      <c r="I112" s="9">
        <v>9365.0990000000002</v>
      </c>
      <c r="J112" s="9">
        <v>-6826.433</v>
      </c>
      <c r="K112" s="9">
        <f t="shared" si="8"/>
        <v>2546.304914744233</v>
      </c>
      <c r="L112" s="9">
        <f t="shared" si="8"/>
        <v>0</v>
      </c>
      <c r="M112" s="9">
        <f t="shared" si="8"/>
        <v>9393.2788365095294</v>
      </c>
      <c r="N112" s="9">
        <f t="shared" si="8"/>
        <v>9393.2788365095294</v>
      </c>
      <c r="O112" s="9">
        <f t="shared" si="8"/>
        <v>-6846.9739217652959</v>
      </c>
    </row>
    <row r="113" spans="1:15">
      <c r="A113" s="6" t="s">
        <v>245</v>
      </c>
      <c r="B113" s="6">
        <f t="shared" si="6"/>
        <v>8508</v>
      </c>
      <c r="C113" s="6" t="s">
        <v>212</v>
      </c>
      <c r="D113" s="6" t="s">
        <v>155</v>
      </c>
      <c r="E113" s="8">
        <v>877</v>
      </c>
      <c r="F113" s="8">
        <v>0</v>
      </c>
      <c r="G113" s="8"/>
      <c r="H113" s="8"/>
      <c r="I113" s="8">
        <v>0</v>
      </c>
      <c r="J113" s="8">
        <v>0</v>
      </c>
      <c r="K113" s="8">
        <f t="shared" si="8"/>
        <v>0</v>
      </c>
      <c r="L113" s="8">
        <f t="shared" si="8"/>
        <v>0</v>
      </c>
      <c r="M113" s="8">
        <f t="shared" si="8"/>
        <v>0</v>
      </c>
      <c r="N113" s="8">
        <f t="shared" si="8"/>
        <v>0</v>
      </c>
      <c r="O113" s="8">
        <f t="shared" si="8"/>
        <v>0</v>
      </c>
    </row>
    <row r="114" spans="1:15">
      <c r="A114" t="s">
        <v>245</v>
      </c>
      <c r="B114">
        <f t="shared" si="6"/>
        <v>8710</v>
      </c>
      <c r="C114" t="s">
        <v>211</v>
      </c>
      <c r="D114" t="s">
        <v>160</v>
      </c>
      <c r="E114" s="9">
        <v>874</v>
      </c>
      <c r="F114" s="9">
        <v>0</v>
      </c>
      <c r="G114" s="9"/>
      <c r="H114" s="9">
        <v>967.30200000000002</v>
      </c>
      <c r="I114" s="9">
        <v>967.30200000000002</v>
      </c>
      <c r="J114" s="9">
        <v>-967.30200000000002</v>
      </c>
      <c r="K114" s="9">
        <f t="shared" si="8"/>
        <v>0</v>
      </c>
      <c r="L114" s="9">
        <f t="shared" si="8"/>
        <v>0</v>
      </c>
      <c r="M114" s="9">
        <f t="shared" si="8"/>
        <v>1106.7528604118993</v>
      </c>
      <c r="N114" s="9">
        <f t="shared" si="8"/>
        <v>1106.7528604118993</v>
      </c>
      <c r="O114" s="9">
        <f t="shared" si="8"/>
        <v>-1106.7528604118993</v>
      </c>
    </row>
    <row r="115" spans="1:15">
      <c r="A115" s="6" t="s">
        <v>245</v>
      </c>
      <c r="B115" s="6">
        <f t="shared" si="6"/>
        <v>3709</v>
      </c>
      <c r="C115" s="6" t="s">
        <v>210</v>
      </c>
      <c r="D115" s="6" t="s">
        <v>122</v>
      </c>
      <c r="E115" s="8">
        <v>861</v>
      </c>
      <c r="F115" s="8">
        <v>0</v>
      </c>
      <c r="G115" s="8"/>
      <c r="H115" s="8"/>
      <c r="I115" s="8">
        <v>0</v>
      </c>
      <c r="J115" s="8">
        <v>0</v>
      </c>
      <c r="K115" s="8">
        <f t="shared" si="8"/>
        <v>0</v>
      </c>
      <c r="L115" s="8">
        <f t="shared" si="8"/>
        <v>0</v>
      </c>
      <c r="M115" s="8">
        <f t="shared" si="8"/>
        <v>0</v>
      </c>
      <c r="N115" s="8">
        <f t="shared" si="8"/>
        <v>0</v>
      </c>
      <c r="O115" s="8">
        <f t="shared" si="8"/>
        <v>0</v>
      </c>
    </row>
    <row r="116" spans="1:15">
      <c r="A116" t="s">
        <v>245</v>
      </c>
      <c r="B116">
        <f t="shared" si="6"/>
        <v>6515</v>
      </c>
      <c r="C116" t="s">
        <v>214</v>
      </c>
      <c r="D116" t="s">
        <v>142</v>
      </c>
      <c r="E116" s="9">
        <v>780</v>
      </c>
      <c r="F116" s="9">
        <v>1509.472</v>
      </c>
      <c r="G116" s="9"/>
      <c r="H116" s="9">
        <v>2178.0160000000001</v>
      </c>
      <c r="I116" s="9">
        <v>2178.0160000000001</v>
      </c>
      <c r="J116" s="9">
        <v>-668.5440000000001</v>
      </c>
      <c r="K116" s="9">
        <f t="shared" si="8"/>
        <v>1935.2205128205128</v>
      </c>
      <c r="L116" s="9">
        <f t="shared" si="8"/>
        <v>0</v>
      </c>
      <c r="M116" s="9">
        <f t="shared" si="8"/>
        <v>2792.3282051282049</v>
      </c>
      <c r="N116" s="9">
        <f t="shared" si="8"/>
        <v>2792.3282051282049</v>
      </c>
      <c r="O116" s="9">
        <f t="shared" si="8"/>
        <v>-857.10769230769245</v>
      </c>
    </row>
    <row r="117" spans="1:15">
      <c r="A117" s="6" t="s">
        <v>245</v>
      </c>
      <c r="B117" s="6">
        <f t="shared" si="6"/>
        <v>3511</v>
      </c>
      <c r="C117" s="6" t="s">
        <v>216</v>
      </c>
      <c r="D117" s="6" t="s">
        <v>120</v>
      </c>
      <c r="E117" s="8">
        <v>765</v>
      </c>
      <c r="F117" s="8">
        <v>0</v>
      </c>
      <c r="G117" s="8"/>
      <c r="H117" s="8">
        <v>798.00300000000004</v>
      </c>
      <c r="I117" s="8">
        <v>798.00300000000004</v>
      </c>
      <c r="J117" s="8">
        <v>-798.00300000000004</v>
      </c>
      <c r="K117" s="8">
        <f t="shared" si="8"/>
        <v>0</v>
      </c>
      <c r="L117" s="8">
        <f t="shared" si="8"/>
        <v>0</v>
      </c>
      <c r="M117" s="8">
        <f t="shared" si="8"/>
        <v>1043.1411764705883</v>
      </c>
      <c r="N117" s="8">
        <f t="shared" si="8"/>
        <v>1043.1411764705883</v>
      </c>
      <c r="O117" s="8">
        <f t="shared" si="8"/>
        <v>-1043.1411764705883</v>
      </c>
    </row>
    <row r="118" spans="1:15">
      <c r="A118" t="s">
        <v>245</v>
      </c>
      <c r="B118">
        <f t="shared" si="6"/>
        <v>8722</v>
      </c>
      <c r="C118" t="s">
        <v>213</v>
      </c>
      <c r="D118" t="s">
        <v>166</v>
      </c>
      <c r="E118" s="9">
        <v>708</v>
      </c>
      <c r="F118" s="9">
        <v>0</v>
      </c>
      <c r="G118" s="9"/>
      <c r="H118" s="9">
        <v>820.66899999999998</v>
      </c>
      <c r="I118" s="9">
        <v>820.66899999999998</v>
      </c>
      <c r="J118" s="9">
        <v>-820.66899999999998</v>
      </c>
      <c r="K118" s="9">
        <f t="shared" si="8"/>
        <v>0</v>
      </c>
      <c r="L118" s="9">
        <f t="shared" si="8"/>
        <v>0</v>
      </c>
      <c r="M118" s="9">
        <f t="shared" si="8"/>
        <v>1159.1370056497174</v>
      </c>
      <c r="N118" s="9">
        <f t="shared" si="8"/>
        <v>1159.1370056497174</v>
      </c>
      <c r="O118" s="9">
        <f t="shared" si="8"/>
        <v>-1159.1370056497174</v>
      </c>
    </row>
    <row r="119" spans="1:15">
      <c r="A119" s="6" t="s">
        <v>245</v>
      </c>
      <c r="B119" s="6">
        <f t="shared" si="6"/>
        <v>8509</v>
      </c>
      <c r="C119" s="6" t="s">
        <v>217</v>
      </c>
      <c r="D119" s="6" t="s">
        <v>156</v>
      </c>
      <c r="E119" s="8">
        <v>680</v>
      </c>
      <c r="F119" s="8">
        <v>0</v>
      </c>
      <c r="G119" s="8"/>
      <c r="H119" s="8">
        <v>757.99599999999998</v>
      </c>
      <c r="I119" s="8">
        <v>757.99599999999998</v>
      </c>
      <c r="J119" s="8">
        <v>-757.99599999999998</v>
      </c>
      <c r="K119" s="8">
        <f t="shared" si="8"/>
        <v>0</v>
      </c>
      <c r="L119" s="8">
        <f t="shared" si="8"/>
        <v>0</v>
      </c>
      <c r="M119" s="8">
        <f t="shared" si="8"/>
        <v>1114.7</v>
      </c>
      <c r="N119" s="8">
        <f t="shared" si="8"/>
        <v>1114.7</v>
      </c>
      <c r="O119" s="8">
        <f t="shared" si="8"/>
        <v>-1114.7</v>
      </c>
    </row>
    <row r="120" spans="1:15">
      <c r="A120" t="s">
        <v>245</v>
      </c>
      <c r="B120">
        <f t="shared" si="6"/>
        <v>7502</v>
      </c>
      <c r="C120" t="s">
        <v>215</v>
      </c>
      <c r="D120" t="s">
        <v>150</v>
      </c>
      <c r="E120" s="9">
        <v>661</v>
      </c>
      <c r="F120" s="9">
        <v>0</v>
      </c>
      <c r="G120" s="9"/>
      <c r="H120" s="9">
        <v>80373.448999999993</v>
      </c>
      <c r="I120" s="9">
        <v>80373.448999999993</v>
      </c>
      <c r="J120" s="9">
        <v>-80373.448999999993</v>
      </c>
      <c r="K120" s="9">
        <f t="shared" si="8"/>
        <v>0</v>
      </c>
      <c r="L120" s="9">
        <f t="shared" si="8"/>
        <v>0</v>
      </c>
      <c r="M120" s="9">
        <f t="shared" si="8"/>
        <v>121593.72012102873</v>
      </c>
      <c r="N120" s="9">
        <f t="shared" si="8"/>
        <v>121593.72012102873</v>
      </c>
      <c r="O120" s="9">
        <f t="shared" si="8"/>
        <v>-121593.72012102873</v>
      </c>
    </row>
    <row r="121" spans="1:15">
      <c r="A121" s="6" t="s">
        <v>245</v>
      </c>
      <c r="B121" s="6">
        <f t="shared" si="6"/>
        <v>3811</v>
      </c>
      <c r="C121" s="6" t="s">
        <v>218</v>
      </c>
      <c r="D121" s="6" t="s">
        <v>125</v>
      </c>
      <c r="E121" s="8">
        <v>653</v>
      </c>
      <c r="F121" s="8">
        <v>0</v>
      </c>
      <c r="G121" s="8"/>
      <c r="H121" s="8"/>
      <c r="I121" s="8">
        <v>0</v>
      </c>
      <c r="J121" s="8">
        <v>0</v>
      </c>
      <c r="K121" s="8">
        <f t="shared" si="8"/>
        <v>0</v>
      </c>
      <c r="L121" s="8">
        <f t="shared" si="8"/>
        <v>0</v>
      </c>
      <c r="M121" s="8">
        <f t="shared" si="8"/>
        <v>0</v>
      </c>
      <c r="N121" s="8">
        <f t="shared" si="8"/>
        <v>0</v>
      </c>
      <c r="O121" s="8">
        <f t="shared" si="8"/>
        <v>0</v>
      </c>
    </row>
    <row r="122" spans="1:15">
      <c r="A122" t="s">
        <v>245</v>
      </c>
      <c r="B122">
        <v>6710</v>
      </c>
      <c r="C122" t="s">
        <v>1162</v>
      </c>
      <c r="D122" t="s">
        <v>147</v>
      </c>
      <c r="E122" s="9">
        <v>592</v>
      </c>
      <c r="F122" s="9">
        <v>0</v>
      </c>
      <c r="G122" s="9"/>
      <c r="H122" s="9">
        <v>25796</v>
      </c>
      <c r="I122" s="9">
        <v>25796</v>
      </c>
      <c r="J122" s="9">
        <v>-25796</v>
      </c>
      <c r="K122" s="9">
        <f t="shared" si="8"/>
        <v>0</v>
      </c>
      <c r="L122" s="9">
        <f t="shared" si="8"/>
        <v>0</v>
      </c>
      <c r="M122" s="9">
        <f t="shared" si="8"/>
        <v>43574.32432432432</v>
      </c>
      <c r="N122" s="9">
        <f t="shared" si="8"/>
        <v>43574.32432432432</v>
      </c>
      <c r="O122" s="9">
        <f t="shared" si="8"/>
        <v>-43574.32432432432</v>
      </c>
    </row>
    <row r="123" spans="1:15">
      <c r="A123" s="6" t="s">
        <v>245</v>
      </c>
      <c r="B123" s="6">
        <f t="shared" ref="B123:B140" si="9">(LEFT(C123,4))*1</f>
        <v>8720</v>
      </c>
      <c r="C123" s="6" t="s">
        <v>219</v>
      </c>
      <c r="D123" s="6" t="s">
        <v>164</v>
      </c>
      <c r="E123" s="8">
        <v>577</v>
      </c>
      <c r="F123" s="8">
        <v>0</v>
      </c>
      <c r="G123" s="8"/>
      <c r="H123" s="8">
        <v>681.13199999999995</v>
      </c>
      <c r="I123" s="8">
        <v>681.13199999999995</v>
      </c>
      <c r="J123" s="8">
        <v>-681.13199999999995</v>
      </c>
      <c r="K123" s="8">
        <f t="shared" si="8"/>
        <v>0</v>
      </c>
      <c r="L123" s="8">
        <f t="shared" si="8"/>
        <v>0</v>
      </c>
      <c r="M123" s="8">
        <f t="shared" si="8"/>
        <v>1180.4714038128247</v>
      </c>
      <c r="N123" s="8">
        <f t="shared" si="8"/>
        <v>1180.4714038128247</v>
      </c>
      <c r="O123" s="8">
        <f t="shared" si="8"/>
        <v>-1180.4714038128247</v>
      </c>
    </row>
    <row r="124" spans="1:15">
      <c r="A124" t="s">
        <v>245</v>
      </c>
      <c r="B124">
        <f t="shared" si="9"/>
        <v>8719</v>
      </c>
      <c r="C124" t="s">
        <v>220</v>
      </c>
      <c r="D124" t="s">
        <v>163</v>
      </c>
      <c r="E124" s="9">
        <v>535</v>
      </c>
      <c r="F124" s="9">
        <v>0</v>
      </c>
      <c r="G124" s="9"/>
      <c r="H124" s="9"/>
      <c r="I124" s="9">
        <v>0</v>
      </c>
      <c r="J124" s="9">
        <v>0</v>
      </c>
      <c r="K124" s="9">
        <f t="shared" si="8"/>
        <v>0</v>
      </c>
      <c r="L124" s="9">
        <f t="shared" si="8"/>
        <v>0</v>
      </c>
      <c r="M124" s="9">
        <f t="shared" si="8"/>
        <v>0</v>
      </c>
      <c r="N124" s="9">
        <f t="shared" si="8"/>
        <v>0</v>
      </c>
      <c r="O124" s="9">
        <f t="shared" si="8"/>
        <v>0</v>
      </c>
    </row>
    <row r="125" spans="1:15">
      <c r="A125" s="6" t="s">
        <v>245</v>
      </c>
      <c r="B125" s="6">
        <f t="shared" si="9"/>
        <v>6601</v>
      </c>
      <c r="C125" s="6" t="s">
        <v>222</v>
      </c>
      <c r="D125" s="6" t="s">
        <v>143</v>
      </c>
      <c r="E125" s="8">
        <v>485</v>
      </c>
      <c r="F125" s="8">
        <v>663.33</v>
      </c>
      <c r="G125" s="8"/>
      <c r="H125" s="8">
        <v>1367.43</v>
      </c>
      <c r="I125" s="8">
        <v>1367.43</v>
      </c>
      <c r="J125" s="8">
        <v>-704.1</v>
      </c>
      <c r="K125" s="8">
        <f t="shared" si="8"/>
        <v>1367.6907216494847</v>
      </c>
      <c r="L125" s="8">
        <f t="shared" si="8"/>
        <v>0</v>
      </c>
      <c r="M125" s="8">
        <f t="shared" si="8"/>
        <v>2819.4432989690722</v>
      </c>
      <c r="N125" s="8">
        <f t="shared" si="8"/>
        <v>2819.4432989690722</v>
      </c>
      <c r="O125" s="8">
        <f t="shared" si="8"/>
        <v>-1451.7525773195875</v>
      </c>
    </row>
    <row r="126" spans="1:15">
      <c r="A126" t="s">
        <v>245</v>
      </c>
      <c r="B126">
        <f t="shared" si="9"/>
        <v>5609</v>
      </c>
      <c r="C126" t="s">
        <v>221</v>
      </c>
      <c r="D126" t="s">
        <v>136</v>
      </c>
      <c r="E126" s="9">
        <v>484</v>
      </c>
      <c r="F126" s="9">
        <v>0</v>
      </c>
      <c r="G126" s="9"/>
      <c r="H126" s="9"/>
      <c r="I126" s="9">
        <v>0</v>
      </c>
      <c r="J126" s="9">
        <v>0</v>
      </c>
      <c r="K126" s="9">
        <f t="shared" si="8"/>
        <v>0</v>
      </c>
      <c r="L126" s="9">
        <f t="shared" si="8"/>
        <v>0</v>
      </c>
      <c r="M126" s="9">
        <f t="shared" si="8"/>
        <v>0</v>
      </c>
      <c r="N126" s="9">
        <f t="shared" si="8"/>
        <v>0</v>
      </c>
      <c r="O126" s="9">
        <f t="shared" si="8"/>
        <v>0</v>
      </c>
    </row>
    <row r="127" spans="1:15">
      <c r="A127" s="6" t="s">
        <v>245</v>
      </c>
      <c r="B127" s="6">
        <f t="shared" si="9"/>
        <v>4911</v>
      </c>
      <c r="C127" s="6" t="s">
        <v>223</v>
      </c>
      <c r="D127" s="6" t="s">
        <v>134</v>
      </c>
      <c r="E127" s="8">
        <v>428</v>
      </c>
      <c r="F127" s="8">
        <v>0</v>
      </c>
      <c r="G127" s="8"/>
      <c r="H127" s="8">
        <v>860</v>
      </c>
      <c r="I127" s="8">
        <v>860</v>
      </c>
      <c r="J127" s="8">
        <v>-860</v>
      </c>
      <c r="K127" s="8">
        <f t="shared" si="8"/>
        <v>0</v>
      </c>
      <c r="L127" s="8">
        <f t="shared" si="8"/>
        <v>0</v>
      </c>
      <c r="M127" s="8">
        <f t="shared" si="8"/>
        <v>2009.3457943925234</v>
      </c>
      <c r="N127" s="8">
        <f t="shared" si="8"/>
        <v>2009.3457943925234</v>
      </c>
      <c r="O127" s="8">
        <f t="shared" si="8"/>
        <v>-2009.3457943925234</v>
      </c>
    </row>
    <row r="128" spans="1:15">
      <c r="A128" t="s">
        <v>245</v>
      </c>
      <c r="B128">
        <f t="shared" si="9"/>
        <v>6602</v>
      </c>
      <c r="C128" t="s">
        <v>224</v>
      </c>
      <c r="D128" t="s">
        <v>144</v>
      </c>
      <c r="E128" s="9">
        <v>379</v>
      </c>
      <c r="F128" s="9">
        <v>1611.9659999999999</v>
      </c>
      <c r="G128" s="9">
        <v>832.14699999999993</v>
      </c>
      <c r="H128" s="9">
        <v>1535.019</v>
      </c>
      <c r="I128" s="9">
        <v>2367.1660000000002</v>
      </c>
      <c r="J128" s="9">
        <v>-755.20000000000027</v>
      </c>
      <c r="K128" s="9">
        <f t="shared" si="8"/>
        <v>4253.2084432717675</v>
      </c>
      <c r="L128" s="9">
        <f t="shared" si="8"/>
        <v>2195.6385224274404</v>
      </c>
      <c r="M128" s="9">
        <f t="shared" si="8"/>
        <v>4050.1820580474932</v>
      </c>
      <c r="N128" s="9">
        <f t="shared" si="8"/>
        <v>6245.8205804749341</v>
      </c>
      <c r="O128" s="9">
        <f t="shared" si="8"/>
        <v>-1992.6121372031669</v>
      </c>
    </row>
    <row r="129" spans="1:15">
      <c r="A129" s="6" t="s">
        <v>245</v>
      </c>
      <c r="B129" s="6">
        <f t="shared" si="9"/>
        <v>8610</v>
      </c>
      <c r="C129" s="6" t="s">
        <v>225</v>
      </c>
      <c r="D129" s="6" t="s">
        <v>157</v>
      </c>
      <c r="E129" s="8">
        <v>295</v>
      </c>
      <c r="F129" s="8">
        <v>0</v>
      </c>
      <c r="G129" s="8"/>
      <c r="H129" s="8">
        <v>308.63799999999998</v>
      </c>
      <c r="I129" s="8">
        <v>308.63799999999998</v>
      </c>
      <c r="J129" s="8">
        <v>-308.63799999999998</v>
      </c>
      <c r="K129" s="8">
        <f t="shared" si="8"/>
        <v>0</v>
      </c>
      <c r="L129" s="8">
        <f t="shared" si="8"/>
        <v>0</v>
      </c>
      <c r="M129" s="8">
        <f t="shared" si="8"/>
        <v>1046.2305084745763</v>
      </c>
      <c r="N129" s="8">
        <f t="shared" si="8"/>
        <v>1046.2305084745763</v>
      </c>
      <c r="O129" s="8">
        <f t="shared" si="8"/>
        <v>-1046.2305084745763</v>
      </c>
    </row>
    <row r="130" spans="1:15">
      <c r="A130" t="s">
        <v>245</v>
      </c>
      <c r="B130">
        <f t="shared" si="9"/>
        <v>1606</v>
      </c>
      <c r="C130" t="s">
        <v>227</v>
      </c>
      <c r="D130" t="s">
        <v>113</v>
      </c>
      <c r="E130" s="9">
        <v>285</v>
      </c>
      <c r="F130" s="9">
        <v>0</v>
      </c>
      <c r="G130" s="9"/>
      <c r="H130" s="9">
        <v>890.19</v>
      </c>
      <c r="I130" s="9">
        <v>890.19</v>
      </c>
      <c r="J130" s="9">
        <v>-890.19</v>
      </c>
      <c r="K130" s="9">
        <f t="shared" si="8"/>
        <v>0</v>
      </c>
      <c r="L130" s="9">
        <f t="shared" si="8"/>
        <v>0</v>
      </c>
      <c r="M130" s="9">
        <f t="shared" si="8"/>
        <v>3123.4736842105267</v>
      </c>
      <c r="N130" s="9">
        <f t="shared" si="8"/>
        <v>3123.4736842105267</v>
      </c>
      <c r="O130" s="9">
        <f t="shared" si="8"/>
        <v>-3123.4736842105267</v>
      </c>
    </row>
    <row r="131" spans="1:15">
      <c r="A131" s="6" t="s">
        <v>245</v>
      </c>
      <c r="B131" s="6">
        <f t="shared" si="9"/>
        <v>4604</v>
      </c>
      <c r="C131" s="6" t="s">
        <v>226</v>
      </c>
      <c r="D131" s="6" t="s">
        <v>129</v>
      </c>
      <c r="E131" s="8">
        <v>268</v>
      </c>
      <c r="F131" s="8">
        <v>0</v>
      </c>
      <c r="G131" s="8"/>
      <c r="H131" s="8">
        <v>2034.326</v>
      </c>
      <c r="I131" s="8">
        <v>2034.326</v>
      </c>
      <c r="J131" s="8">
        <v>-2034.326</v>
      </c>
      <c r="K131" s="8">
        <f t="shared" si="8"/>
        <v>0</v>
      </c>
      <c r="L131" s="8">
        <f t="shared" si="8"/>
        <v>0</v>
      </c>
      <c r="M131" s="8">
        <f t="shared" si="8"/>
        <v>7590.7686567164183</v>
      </c>
      <c r="N131" s="8">
        <f t="shared" si="8"/>
        <v>7590.7686567164183</v>
      </c>
      <c r="O131" s="8">
        <f t="shared" si="8"/>
        <v>-7590.7686567164183</v>
      </c>
    </row>
    <row r="132" spans="1:15">
      <c r="A132" t="s">
        <v>245</v>
      </c>
      <c r="B132">
        <f t="shared" si="9"/>
        <v>4502</v>
      </c>
      <c r="C132" t="s">
        <v>228</v>
      </c>
      <c r="D132" t="s">
        <v>128</v>
      </c>
      <c r="E132" s="9">
        <v>242</v>
      </c>
      <c r="F132" s="9">
        <v>0</v>
      </c>
      <c r="G132" s="9"/>
      <c r="H132" s="9">
        <v>339.19200000000001</v>
      </c>
      <c r="I132" s="9">
        <v>339.19200000000001</v>
      </c>
      <c r="J132" s="9">
        <v>-339.19200000000001</v>
      </c>
      <c r="K132" s="9">
        <f t="shared" si="8"/>
        <v>0</v>
      </c>
      <c r="L132" s="9">
        <f t="shared" si="8"/>
        <v>0</v>
      </c>
      <c r="M132" s="9">
        <f t="shared" si="8"/>
        <v>1401.6198347107438</v>
      </c>
      <c r="N132" s="9">
        <f t="shared" si="8"/>
        <v>1401.6198347107438</v>
      </c>
      <c r="O132" s="9">
        <f t="shared" si="8"/>
        <v>-1401.6198347107438</v>
      </c>
    </row>
    <row r="133" spans="1:15">
      <c r="A133" s="6" t="s">
        <v>245</v>
      </c>
      <c r="B133" s="6">
        <f t="shared" si="9"/>
        <v>4803</v>
      </c>
      <c r="C133" s="6" t="s">
        <v>229</v>
      </c>
      <c r="D133" s="6" t="s">
        <v>131</v>
      </c>
      <c r="E133" s="8">
        <v>235</v>
      </c>
      <c r="F133" s="8">
        <v>0</v>
      </c>
      <c r="G133" s="8"/>
      <c r="H133" s="8"/>
      <c r="I133" s="8">
        <v>0</v>
      </c>
      <c r="J133" s="8">
        <v>0</v>
      </c>
      <c r="K133" s="8">
        <f t="shared" si="8"/>
        <v>0</v>
      </c>
      <c r="L133" s="8">
        <f t="shared" si="8"/>
        <v>0</v>
      </c>
      <c r="M133" s="8">
        <f t="shared" si="8"/>
        <v>0</v>
      </c>
      <c r="N133" s="8">
        <f t="shared" si="8"/>
        <v>0</v>
      </c>
      <c r="O133" s="8">
        <f t="shared" si="8"/>
        <v>0</v>
      </c>
    </row>
    <row r="134" spans="1:15">
      <c r="A134" t="s">
        <v>245</v>
      </c>
      <c r="B134">
        <f t="shared" si="9"/>
        <v>4902</v>
      </c>
      <c r="C134" t="s">
        <v>231</v>
      </c>
      <c r="D134" t="s">
        <v>133</v>
      </c>
      <c r="E134" s="9">
        <v>116</v>
      </c>
      <c r="F134" s="9">
        <v>1100.3330000000001</v>
      </c>
      <c r="G134" s="9"/>
      <c r="H134" s="9">
        <v>1525.133</v>
      </c>
      <c r="I134" s="9">
        <v>1525.133</v>
      </c>
      <c r="J134" s="9">
        <v>-424.79999999999995</v>
      </c>
      <c r="K134" s="9">
        <f t="shared" si="8"/>
        <v>9485.6293103448279</v>
      </c>
      <c r="L134" s="9">
        <f t="shared" si="8"/>
        <v>0</v>
      </c>
      <c r="M134" s="9">
        <f t="shared" si="8"/>
        <v>13147.698275862069</v>
      </c>
      <c r="N134" s="9">
        <f t="shared" si="8"/>
        <v>13147.698275862069</v>
      </c>
      <c r="O134" s="9">
        <f t="shared" si="8"/>
        <v>-3662.0689655172409</v>
      </c>
    </row>
    <row r="135" spans="1:15">
      <c r="A135" s="6" t="s">
        <v>245</v>
      </c>
      <c r="B135" s="6">
        <f t="shared" si="9"/>
        <v>3713</v>
      </c>
      <c r="C135" s="6" t="s">
        <v>230</v>
      </c>
      <c r="D135" s="6" t="s">
        <v>123</v>
      </c>
      <c r="E135" s="8">
        <v>114</v>
      </c>
      <c r="F135" s="8">
        <v>0</v>
      </c>
      <c r="G135" s="8"/>
      <c r="H135" s="8">
        <v>118</v>
      </c>
      <c r="I135" s="8">
        <v>118</v>
      </c>
      <c r="J135" s="8">
        <v>-118</v>
      </c>
      <c r="K135" s="8">
        <f t="shared" si="8"/>
        <v>0</v>
      </c>
      <c r="L135" s="8">
        <f t="shared" si="8"/>
        <v>0</v>
      </c>
      <c r="M135" s="8">
        <f t="shared" si="8"/>
        <v>1035.0877192982457</v>
      </c>
      <c r="N135" s="8">
        <f t="shared" si="8"/>
        <v>1035.0877192982457</v>
      </c>
      <c r="O135" s="8">
        <f t="shared" si="8"/>
        <v>-1035.0877192982457</v>
      </c>
    </row>
    <row r="136" spans="1:15">
      <c r="A136" t="s">
        <v>245</v>
      </c>
      <c r="B136">
        <f t="shared" si="9"/>
        <v>7505</v>
      </c>
      <c r="C136" t="s">
        <v>232</v>
      </c>
      <c r="D136" t="s">
        <v>151</v>
      </c>
      <c r="E136" s="9">
        <v>96</v>
      </c>
      <c r="F136" s="9">
        <v>0</v>
      </c>
      <c r="G136" s="9"/>
      <c r="H136" s="9"/>
      <c r="I136" s="9">
        <v>0</v>
      </c>
      <c r="J136" s="9">
        <v>0</v>
      </c>
      <c r="K136" s="9">
        <f t="shared" si="8"/>
        <v>0</v>
      </c>
      <c r="L136" s="9">
        <f t="shared" si="8"/>
        <v>0</v>
      </c>
      <c r="M136" s="9">
        <f t="shared" si="8"/>
        <v>0</v>
      </c>
      <c r="N136" s="9">
        <f t="shared" si="8"/>
        <v>0</v>
      </c>
      <c r="O136" s="9">
        <f t="shared" si="8"/>
        <v>0</v>
      </c>
    </row>
    <row r="137" spans="1:15">
      <c r="A137" s="6" t="s">
        <v>245</v>
      </c>
      <c r="B137" s="6">
        <f t="shared" si="9"/>
        <v>5611</v>
      </c>
      <c r="C137" s="6" t="s">
        <v>233</v>
      </c>
      <c r="D137" s="6" t="s">
        <v>137</v>
      </c>
      <c r="E137" s="8">
        <v>89</v>
      </c>
      <c r="F137" s="8">
        <v>0</v>
      </c>
      <c r="G137" s="8"/>
      <c r="H137" s="8"/>
      <c r="I137" s="8">
        <v>0</v>
      </c>
      <c r="J137" s="8">
        <v>0</v>
      </c>
      <c r="K137" s="8">
        <f t="shared" si="8"/>
        <v>0</v>
      </c>
      <c r="L137" s="8">
        <f t="shared" si="8"/>
        <v>0</v>
      </c>
      <c r="M137" s="8">
        <f t="shared" si="8"/>
        <v>0</v>
      </c>
      <c r="N137" s="8">
        <f t="shared" si="8"/>
        <v>0</v>
      </c>
      <c r="O137" s="8">
        <f t="shared" si="8"/>
        <v>0</v>
      </c>
    </row>
    <row r="138" spans="1:15">
      <c r="A138" t="s">
        <v>245</v>
      </c>
      <c r="B138">
        <f t="shared" si="9"/>
        <v>3506</v>
      </c>
      <c r="C138" t="s">
        <v>234</v>
      </c>
      <c r="D138" t="s">
        <v>119</v>
      </c>
      <c r="E138" s="9">
        <v>75</v>
      </c>
      <c r="F138" s="9">
        <v>0</v>
      </c>
      <c r="G138" s="9"/>
      <c r="H138" s="9">
        <v>69.695999999999998</v>
      </c>
      <c r="I138" s="9">
        <v>69.695999999999998</v>
      </c>
      <c r="J138" s="9">
        <v>-69.695999999999998</v>
      </c>
      <c r="K138" s="9">
        <f t="shared" si="8"/>
        <v>0</v>
      </c>
      <c r="L138" s="9">
        <f t="shared" si="8"/>
        <v>0</v>
      </c>
      <c r="M138" s="9">
        <f t="shared" si="8"/>
        <v>929.28</v>
      </c>
      <c r="N138" s="9">
        <f t="shared" si="8"/>
        <v>929.28</v>
      </c>
      <c r="O138" s="9">
        <f t="shared" si="8"/>
        <v>-929.28</v>
      </c>
    </row>
    <row r="139" spans="1:15">
      <c r="A139" s="6" t="s">
        <v>245</v>
      </c>
      <c r="B139" s="6">
        <f t="shared" si="9"/>
        <v>6611</v>
      </c>
      <c r="C139" s="6" t="s">
        <v>235</v>
      </c>
      <c r="D139" s="6" t="s">
        <v>145</v>
      </c>
      <c r="E139" s="8">
        <v>60</v>
      </c>
      <c r="F139" s="8">
        <v>0</v>
      </c>
      <c r="G139" s="8"/>
      <c r="H139" s="8">
        <v>187</v>
      </c>
      <c r="I139" s="8">
        <v>187</v>
      </c>
      <c r="J139" s="8">
        <v>-187</v>
      </c>
      <c r="K139" s="8">
        <f t="shared" si="8"/>
        <v>0</v>
      </c>
      <c r="L139" s="8">
        <f t="shared" si="8"/>
        <v>0</v>
      </c>
      <c r="M139" s="8">
        <f t="shared" si="8"/>
        <v>3116.6666666666665</v>
      </c>
      <c r="N139" s="8">
        <f t="shared" si="8"/>
        <v>3116.6666666666665</v>
      </c>
      <c r="O139" s="8">
        <f t="shared" si="8"/>
        <v>-3116.6666666666665</v>
      </c>
    </row>
    <row r="140" spans="1:15">
      <c r="A140" t="s">
        <v>245</v>
      </c>
      <c r="B140">
        <f t="shared" si="9"/>
        <v>4901</v>
      </c>
      <c r="C140" t="s">
        <v>236</v>
      </c>
      <c r="D140" t="s">
        <v>132</v>
      </c>
      <c r="E140" s="9">
        <v>47</v>
      </c>
      <c r="F140" s="9">
        <v>732</v>
      </c>
      <c r="G140" s="9"/>
      <c r="H140" s="9">
        <v>862</v>
      </c>
      <c r="I140" s="9">
        <v>862</v>
      </c>
      <c r="J140" s="9">
        <v>-130</v>
      </c>
      <c r="K140" s="9">
        <f t="shared" si="8"/>
        <v>15574.468085106384</v>
      </c>
      <c r="L140" s="9">
        <f t="shared" si="8"/>
        <v>0</v>
      </c>
      <c r="M140" s="9">
        <f t="shared" si="8"/>
        <v>18340.425531914891</v>
      </c>
      <c r="N140" s="9">
        <f t="shared" si="8"/>
        <v>18340.425531914891</v>
      </c>
      <c r="O140" s="9">
        <f t="shared" si="8"/>
        <v>-2765.9574468085107</v>
      </c>
    </row>
    <row r="141" spans="1:15"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1:15" s="19" customFormat="1">
      <c r="E142" s="14">
        <f>SUM(E77:E140)</f>
        <v>387758</v>
      </c>
      <c r="F142" s="14">
        <f t="shared" ref="F142:J142" si="10">SUM(F77:F140)</f>
        <v>2548949.5000000014</v>
      </c>
      <c r="G142" s="14">
        <f t="shared" si="10"/>
        <v>1027959.018</v>
      </c>
      <c r="H142" s="14">
        <f t="shared" si="10"/>
        <v>832756.37800000038</v>
      </c>
      <c r="I142" s="14">
        <f t="shared" si="10"/>
        <v>1860715.395999999</v>
      </c>
      <c r="J142" s="14">
        <f t="shared" si="10"/>
        <v>688234.10400000017</v>
      </c>
      <c r="K142" s="14">
        <f t="shared" ref="K142:O142" si="11">(F142/$E142)*1000</f>
        <v>6573.5574765704423</v>
      </c>
      <c r="L142" s="14">
        <f t="shared" si="11"/>
        <v>2651.0323913368647</v>
      </c>
      <c r="M142" s="14">
        <f t="shared" si="11"/>
        <v>2147.6188189540908</v>
      </c>
      <c r="N142" s="14">
        <f t="shared" si="11"/>
        <v>4798.6512102909519</v>
      </c>
      <c r="O142" s="14">
        <f t="shared" si="11"/>
        <v>1774.906266279484</v>
      </c>
    </row>
    <row r="143" spans="1:15"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1:15">
      <c r="D144" s="34" t="s">
        <v>73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>
      <c r="D145" s="42" t="s">
        <v>169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>
      <c r="A146" s="6" t="s">
        <v>246</v>
      </c>
      <c r="B146" s="6">
        <f t="shared" ref="B146:B190" si="12">(LEFT(C146,4))*1</f>
        <v>0</v>
      </c>
      <c r="C146" s="6" t="s">
        <v>180</v>
      </c>
      <c r="D146" s="6" t="s">
        <v>9</v>
      </c>
      <c r="E146" s="8">
        <v>139875</v>
      </c>
      <c r="F146" s="8">
        <v>5262778.1160000004</v>
      </c>
      <c r="G146" s="8">
        <v>45700435.429000005</v>
      </c>
      <c r="H146" s="8">
        <v>26050190.278000008</v>
      </c>
      <c r="I146" s="8">
        <v>71750625.707000017</v>
      </c>
      <c r="J146" s="8">
        <v>-66487847.591000021</v>
      </c>
      <c r="K146" s="8">
        <f t="shared" ref="K146:O177" si="13">(F146/$E146)*1000</f>
        <v>37624.865887399465</v>
      </c>
      <c r="L146" s="8">
        <f t="shared" si="13"/>
        <v>326723.39895621093</v>
      </c>
      <c r="M146" s="8">
        <f t="shared" si="13"/>
        <v>186239.07258623777</v>
      </c>
      <c r="N146" s="8">
        <f t="shared" si="13"/>
        <v>512962.47154244874</v>
      </c>
      <c r="O146" s="8">
        <f t="shared" si="13"/>
        <v>-475337.60565504926</v>
      </c>
    </row>
    <row r="147" spans="1:15">
      <c r="A147" t="s">
        <v>246</v>
      </c>
      <c r="B147">
        <f t="shared" si="12"/>
        <v>1000</v>
      </c>
      <c r="C147" t="s">
        <v>181</v>
      </c>
      <c r="D147" t="s">
        <v>108</v>
      </c>
      <c r="E147" s="9">
        <v>39810</v>
      </c>
      <c r="F147" s="9">
        <v>1632649.527</v>
      </c>
      <c r="G147" s="9">
        <v>13745951.408000002</v>
      </c>
      <c r="H147" s="9">
        <v>7954406.601999999</v>
      </c>
      <c r="I147" s="9">
        <v>21700358.010000002</v>
      </c>
      <c r="J147" s="9">
        <v>-20067708.483000003</v>
      </c>
      <c r="K147" s="9">
        <f t="shared" si="13"/>
        <v>41011.040617935192</v>
      </c>
      <c r="L147" s="9">
        <f t="shared" si="13"/>
        <v>345288.90751067578</v>
      </c>
      <c r="M147" s="9">
        <f t="shared" si="13"/>
        <v>199809.25903039434</v>
      </c>
      <c r="N147" s="9">
        <f t="shared" si="13"/>
        <v>545098.1665410701</v>
      </c>
      <c r="O147" s="9">
        <f t="shared" si="13"/>
        <v>-504087.12592313497</v>
      </c>
    </row>
    <row r="148" spans="1:15">
      <c r="A148" s="6" t="s">
        <v>246</v>
      </c>
      <c r="B148" s="6">
        <f t="shared" si="12"/>
        <v>1400</v>
      </c>
      <c r="C148" s="6" t="s">
        <v>182</v>
      </c>
      <c r="D148" s="6" t="s">
        <v>111</v>
      </c>
      <c r="E148" s="8">
        <v>30568</v>
      </c>
      <c r="F148" s="8">
        <v>1131554.3570000001</v>
      </c>
      <c r="G148" s="8">
        <v>11942516.070000002</v>
      </c>
      <c r="H148" s="8">
        <v>5981899.2609999999</v>
      </c>
      <c r="I148" s="8">
        <v>17924415.331</v>
      </c>
      <c r="J148" s="8">
        <v>-16792860.973999999</v>
      </c>
      <c r="K148" s="8">
        <f t="shared" si="13"/>
        <v>37017.611783564513</v>
      </c>
      <c r="L148" s="8">
        <f t="shared" si="13"/>
        <v>390686.86436796654</v>
      </c>
      <c r="M148" s="8">
        <f t="shared" si="13"/>
        <v>195691.54871107038</v>
      </c>
      <c r="N148" s="8">
        <f t="shared" si="13"/>
        <v>586378.41307903698</v>
      </c>
      <c r="O148" s="8">
        <f t="shared" si="13"/>
        <v>-549360.80129547231</v>
      </c>
    </row>
    <row r="149" spans="1:15">
      <c r="A149" t="s">
        <v>246</v>
      </c>
      <c r="B149">
        <f t="shared" si="12"/>
        <v>2000</v>
      </c>
      <c r="C149" t="s">
        <v>183</v>
      </c>
      <c r="D149" t="s">
        <v>114</v>
      </c>
      <c r="E149" s="9">
        <v>22059</v>
      </c>
      <c r="F149" s="9">
        <v>481998.22400000005</v>
      </c>
      <c r="G149" s="9">
        <v>6930582.4500000002</v>
      </c>
      <c r="H149" s="9">
        <v>3198008.7630000007</v>
      </c>
      <c r="I149" s="9">
        <v>10128591.213000001</v>
      </c>
      <c r="J149" s="9">
        <v>-9646592.9890000019</v>
      </c>
      <c r="K149" s="9">
        <f t="shared" si="13"/>
        <v>21850.411351375857</v>
      </c>
      <c r="L149" s="9">
        <f t="shared" si="13"/>
        <v>314183.89092887257</v>
      </c>
      <c r="M149" s="9">
        <f t="shared" si="13"/>
        <v>144975.2374541004</v>
      </c>
      <c r="N149" s="9">
        <f t="shared" si="13"/>
        <v>459159.12838297302</v>
      </c>
      <c r="O149" s="9">
        <f t="shared" si="13"/>
        <v>-437308.71703159716</v>
      </c>
    </row>
    <row r="150" spans="1:15">
      <c r="A150" s="6" t="s">
        <v>246</v>
      </c>
      <c r="B150" s="6">
        <f t="shared" si="12"/>
        <v>6000</v>
      </c>
      <c r="C150" s="6" t="s">
        <v>1052</v>
      </c>
      <c r="D150" s="6" t="s">
        <v>1047</v>
      </c>
      <c r="E150" s="8">
        <v>19893</v>
      </c>
      <c r="F150" s="8">
        <v>1260664.2849999999</v>
      </c>
      <c r="G150" s="8">
        <v>7249446.7939999998</v>
      </c>
      <c r="H150" s="8">
        <v>3636050.976999999</v>
      </c>
      <c r="I150" s="8">
        <v>10885497.770999998</v>
      </c>
      <c r="J150" s="8">
        <v>-9624833.4859999977</v>
      </c>
      <c r="K150" s="8">
        <f t="shared" si="13"/>
        <v>63372.255818629666</v>
      </c>
      <c r="L150" s="8">
        <f t="shared" si="13"/>
        <v>364421.99738601514</v>
      </c>
      <c r="M150" s="8">
        <f t="shared" si="13"/>
        <v>182780.42411903682</v>
      </c>
      <c r="N150" s="8">
        <f t="shared" si="13"/>
        <v>547202.4215050519</v>
      </c>
      <c r="O150" s="8">
        <f t="shared" si="13"/>
        <v>-483830.1656864222</v>
      </c>
    </row>
    <row r="151" spans="1:15">
      <c r="A151" t="s">
        <v>246</v>
      </c>
      <c r="B151">
        <f t="shared" si="12"/>
        <v>1300</v>
      </c>
      <c r="C151" t="s">
        <v>184</v>
      </c>
      <c r="D151" t="s">
        <v>110</v>
      </c>
      <c r="E151" s="9">
        <v>18891</v>
      </c>
      <c r="F151" s="9">
        <v>750941.53</v>
      </c>
      <c r="G151" s="9">
        <v>6865926.9489999991</v>
      </c>
      <c r="H151" s="9">
        <v>4830097.2890000008</v>
      </c>
      <c r="I151" s="9">
        <v>11696024.238</v>
      </c>
      <c r="J151" s="9">
        <v>-10945082.708000001</v>
      </c>
      <c r="K151" s="9">
        <f t="shared" si="13"/>
        <v>39751.285268117092</v>
      </c>
      <c r="L151" s="9">
        <f t="shared" si="13"/>
        <v>363449.62940024346</v>
      </c>
      <c r="M151" s="9">
        <f t="shared" si="13"/>
        <v>255682.45667248958</v>
      </c>
      <c r="N151" s="9">
        <f t="shared" si="13"/>
        <v>619132.08607273304</v>
      </c>
      <c r="O151" s="9">
        <f t="shared" si="13"/>
        <v>-579380.80080461595</v>
      </c>
    </row>
    <row r="152" spans="1:15">
      <c r="A152" s="6" t="s">
        <v>246</v>
      </c>
      <c r="B152" s="6">
        <f t="shared" si="12"/>
        <v>1604</v>
      </c>
      <c r="C152" s="6" t="s">
        <v>185</v>
      </c>
      <c r="D152" s="6" t="s">
        <v>112</v>
      </c>
      <c r="E152" s="8">
        <v>13430</v>
      </c>
      <c r="F152" s="8">
        <v>663653.8629999999</v>
      </c>
      <c r="G152" s="8">
        <v>5207079.8689999999</v>
      </c>
      <c r="H152" s="8">
        <v>2776602.3169999993</v>
      </c>
      <c r="I152" s="8">
        <v>7983682.1859999988</v>
      </c>
      <c r="J152" s="8">
        <v>-7320028.3229999989</v>
      </c>
      <c r="K152" s="8">
        <f t="shared" si="13"/>
        <v>49415.775353685764</v>
      </c>
      <c r="L152" s="8">
        <f t="shared" si="13"/>
        <v>387720.02002978406</v>
      </c>
      <c r="M152" s="8">
        <f t="shared" si="13"/>
        <v>206746.26336559936</v>
      </c>
      <c r="N152" s="8">
        <f t="shared" si="13"/>
        <v>594466.28339538339</v>
      </c>
      <c r="O152" s="8">
        <f t="shared" si="13"/>
        <v>-545050.50804169767</v>
      </c>
    </row>
    <row r="153" spans="1:15">
      <c r="A153" t="s">
        <v>246</v>
      </c>
      <c r="B153">
        <f t="shared" si="12"/>
        <v>8200</v>
      </c>
      <c r="C153" t="s">
        <v>186</v>
      </c>
      <c r="D153" t="s">
        <v>153</v>
      </c>
      <c r="E153" s="9">
        <v>11239</v>
      </c>
      <c r="F153" s="9">
        <v>559106.05000000005</v>
      </c>
      <c r="G153" s="9">
        <v>5440500.602</v>
      </c>
      <c r="H153" s="9">
        <v>2288574.7640000004</v>
      </c>
      <c r="I153" s="9">
        <v>7729075.3660000004</v>
      </c>
      <c r="J153" s="9">
        <v>-7169969.3160000006</v>
      </c>
      <c r="K153" s="9">
        <f t="shared" si="13"/>
        <v>49746.957024646326</v>
      </c>
      <c r="L153" s="9">
        <f t="shared" si="13"/>
        <v>484073.36969481269</v>
      </c>
      <c r="M153" s="9">
        <f t="shared" si="13"/>
        <v>203627.97081590892</v>
      </c>
      <c r="N153" s="9">
        <f t="shared" si="13"/>
        <v>687701.34051072155</v>
      </c>
      <c r="O153" s="9">
        <f t="shared" si="13"/>
        <v>-637954.38348607533</v>
      </c>
    </row>
    <row r="154" spans="1:15">
      <c r="A154" s="6" t="s">
        <v>246</v>
      </c>
      <c r="B154" s="6">
        <f t="shared" si="12"/>
        <v>3000</v>
      </c>
      <c r="C154" s="6" t="s">
        <v>187</v>
      </c>
      <c r="D154" s="6" t="s">
        <v>118</v>
      </c>
      <c r="E154" s="8">
        <v>7997</v>
      </c>
      <c r="F154" s="8">
        <v>391057.37799999997</v>
      </c>
      <c r="G154" s="8">
        <v>3244310.9950000001</v>
      </c>
      <c r="H154" s="8">
        <v>823207.36100000003</v>
      </c>
      <c r="I154" s="8">
        <v>4067518.3560000001</v>
      </c>
      <c r="J154" s="8">
        <v>-3676460.9780000001</v>
      </c>
      <c r="K154" s="8">
        <f t="shared" si="13"/>
        <v>48900.50994122796</v>
      </c>
      <c r="L154" s="8">
        <f t="shared" si="13"/>
        <v>405691.00850318867</v>
      </c>
      <c r="M154" s="8">
        <f t="shared" si="13"/>
        <v>102939.52244591722</v>
      </c>
      <c r="N154" s="8">
        <f t="shared" si="13"/>
        <v>508630.53094910597</v>
      </c>
      <c r="O154" s="8">
        <f t="shared" si="13"/>
        <v>-459730.02100787795</v>
      </c>
    </row>
    <row r="155" spans="1:15">
      <c r="A155" t="s">
        <v>246</v>
      </c>
      <c r="B155">
        <f t="shared" si="12"/>
        <v>7300</v>
      </c>
      <c r="C155" t="s">
        <v>188</v>
      </c>
      <c r="D155" t="s">
        <v>148</v>
      </c>
      <c r="E155" s="9">
        <v>5262</v>
      </c>
      <c r="F155" s="9">
        <v>257534.32099999997</v>
      </c>
      <c r="G155" s="9">
        <v>2555806.8630000004</v>
      </c>
      <c r="H155" s="9">
        <v>1177644.4060000004</v>
      </c>
      <c r="I155" s="9">
        <v>3733451.2690000008</v>
      </c>
      <c r="J155" s="9">
        <v>-3475916.9480000008</v>
      </c>
      <c r="K155" s="9">
        <f t="shared" si="13"/>
        <v>48942.28829342455</v>
      </c>
      <c r="L155" s="9">
        <f t="shared" si="13"/>
        <v>485710.16020524525</v>
      </c>
      <c r="M155" s="9">
        <f t="shared" si="13"/>
        <v>223801.67350817189</v>
      </c>
      <c r="N155" s="9">
        <f t="shared" si="13"/>
        <v>709511.83371341706</v>
      </c>
      <c r="O155" s="9">
        <f t="shared" si="13"/>
        <v>-660569.54541999253</v>
      </c>
    </row>
    <row r="156" spans="1:15">
      <c r="A156" s="6" t="s">
        <v>246</v>
      </c>
      <c r="B156" s="6">
        <f t="shared" si="12"/>
        <v>7400</v>
      </c>
      <c r="C156" s="6" t="s">
        <v>189</v>
      </c>
      <c r="D156" s="6" t="s">
        <v>149</v>
      </c>
      <c r="E156" s="8">
        <v>5208</v>
      </c>
      <c r="F156" s="8">
        <v>263599.15400000004</v>
      </c>
      <c r="G156" s="8">
        <v>2587454.5670000003</v>
      </c>
      <c r="H156" s="8">
        <v>1082924.1740000001</v>
      </c>
      <c r="I156" s="8">
        <v>3670378.7410000004</v>
      </c>
      <c r="J156" s="8">
        <v>-3406779.5870000003</v>
      </c>
      <c r="K156" s="8">
        <f t="shared" si="13"/>
        <v>50614.276881720434</v>
      </c>
      <c r="L156" s="8">
        <f t="shared" si="13"/>
        <v>496823.07354070665</v>
      </c>
      <c r="M156" s="8">
        <f t="shared" si="13"/>
        <v>207934.74923195087</v>
      </c>
      <c r="N156" s="8">
        <f t="shared" si="13"/>
        <v>704757.8227726575</v>
      </c>
      <c r="O156" s="8">
        <f t="shared" si="13"/>
        <v>-654143.54589093709</v>
      </c>
    </row>
    <row r="157" spans="1:15">
      <c r="A157" t="s">
        <v>246</v>
      </c>
      <c r="B157">
        <f t="shared" si="12"/>
        <v>1100</v>
      </c>
      <c r="C157" t="s">
        <v>271</v>
      </c>
      <c r="D157" t="s">
        <v>109</v>
      </c>
      <c r="E157" s="9">
        <v>4674</v>
      </c>
      <c r="F157" s="9">
        <v>178691.88399999999</v>
      </c>
      <c r="G157" s="9">
        <v>1901779.2140000002</v>
      </c>
      <c r="H157" s="9">
        <v>835067.38300000003</v>
      </c>
      <c r="I157" s="9">
        <v>2736846.5970000001</v>
      </c>
      <c r="J157" s="9">
        <v>-2558154.713</v>
      </c>
      <c r="K157" s="9">
        <f t="shared" si="13"/>
        <v>38231.040650406496</v>
      </c>
      <c r="L157" s="9">
        <f t="shared" si="13"/>
        <v>406884.7270004279</v>
      </c>
      <c r="M157" s="9">
        <f t="shared" si="13"/>
        <v>178662.25566966197</v>
      </c>
      <c r="N157" s="9">
        <f t="shared" si="13"/>
        <v>585546.98267008981</v>
      </c>
      <c r="O157" s="9">
        <f t="shared" si="13"/>
        <v>-547315.94201968331</v>
      </c>
    </row>
    <row r="158" spans="1:15">
      <c r="A158" s="6" t="s">
        <v>246</v>
      </c>
      <c r="B158" s="6">
        <f t="shared" si="12"/>
        <v>8000</v>
      </c>
      <c r="C158" s="6" t="s">
        <v>190</v>
      </c>
      <c r="D158" s="6" t="s">
        <v>152</v>
      </c>
      <c r="E158" s="8">
        <v>4523</v>
      </c>
      <c r="F158" s="8">
        <v>122670.32699999999</v>
      </c>
      <c r="G158" s="8">
        <v>1431298.4110000001</v>
      </c>
      <c r="H158" s="8">
        <v>793591.86199999996</v>
      </c>
      <c r="I158" s="8">
        <v>2224890.273</v>
      </c>
      <c r="J158" s="8">
        <v>-2102219.946</v>
      </c>
      <c r="K158" s="8">
        <f t="shared" si="13"/>
        <v>27121.451912447486</v>
      </c>
      <c r="L158" s="8">
        <f t="shared" si="13"/>
        <v>316448.9080256467</v>
      </c>
      <c r="M158" s="8">
        <f t="shared" si="13"/>
        <v>175456.96705726287</v>
      </c>
      <c r="N158" s="8">
        <f t="shared" si="13"/>
        <v>491905.8750829096</v>
      </c>
      <c r="O158" s="8">
        <f t="shared" si="13"/>
        <v>-464784.42317046213</v>
      </c>
    </row>
    <row r="159" spans="1:15">
      <c r="A159" t="s">
        <v>246</v>
      </c>
      <c r="B159">
        <f t="shared" si="12"/>
        <v>5716</v>
      </c>
      <c r="C159" t="s">
        <v>1158</v>
      </c>
      <c r="D159" t="s">
        <v>1156</v>
      </c>
      <c r="E159" s="9">
        <v>4306</v>
      </c>
      <c r="F159" s="9">
        <v>314454.51999999996</v>
      </c>
      <c r="G159" s="9">
        <v>2095790.679</v>
      </c>
      <c r="H159" s="9">
        <v>843750.8879999998</v>
      </c>
      <c r="I159" s="9">
        <v>2939541.5669999998</v>
      </c>
      <c r="J159" s="9">
        <v>-2625087.0469999998</v>
      </c>
      <c r="K159" s="9">
        <f t="shared" si="13"/>
        <v>73027.059916395709</v>
      </c>
      <c r="L159" s="9">
        <f t="shared" si="13"/>
        <v>486714.04528564797</v>
      </c>
      <c r="M159" s="9">
        <f t="shared" si="13"/>
        <v>195947.72131908959</v>
      </c>
      <c r="N159" s="9">
        <f t="shared" si="13"/>
        <v>682661.7666047375</v>
      </c>
      <c r="O159" s="9">
        <f t="shared" si="13"/>
        <v>-609634.7066883418</v>
      </c>
    </row>
    <row r="160" spans="1:15">
      <c r="A160" s="6" t="s">
        <v>246</v>
      </c>
      <c r="B160" s="6">
        <f t="shared" si="12"/>
        <v>3609</v>
      </c>
      <c r="C160" s="6" t="s">
        <v>192</v>
      </c>
      <c r="D160" s="6" t="s">
        <v>121</v>
      </c>
      <c r="E160" s="8">
        <v>4090</v>
      </c>
      <c r="F160" s="8">
        <v>250066.52900000001</v>
      </c>
      <c r="G160" s="8">
        <v>1764378.9350000003</v>
      </c>
      <c r="H160" s="8">
        <v>902947.60499999998</v>
      </c>
      <c r="I160" s="8">
        <v>2667326.54</v>
      </c>
      <c r="J160" s="8">
        <v>-2417260.0109999999</v>
      </c>
      <c r="K160" s="8">
        <f t="shared" si="13"/>
        <v>61140.960635696822</v>
      </c>
      <c r="L160" s="8">
        <f t="shared" si="13"/>
        <v>431388.4926650367</v>
      </c>
      <c r="M160" s="8">
        <f t="shared" si="13"/>
        <v>220769.58557457212</v>
      </c>
      <c r="N160" s="8">
        <f t="shared" si="13"/>
        <v>652158.07823960879</v>
      </c>
      <c r="O160" s="8">
        <f t="shared" si="13"/>
        <v>-591017.11760391202</v>
      </c>
    </row>
    <row r="161" spans="1:15">
      <c r="A161" t="s">
        <v>246</v>
      </c>
      <c r="B161">
        <f t="shared" si="12"/>
        <v>2510</v>
      </c>
      <c r="C161" t="s">
        <v>193</v>
      </c>
      <c r="D161" t="s">
        <v>117</v>
      </c>
      <c r="E161" s="9">
        <v>3925</v>
      </c>
      <c r="F161" s="9">
        <v>85659.833999999988</v>
      </c>
      <c r="G161" s="9">
        <v>1281782.2300000002</v>
      </c>
      <c r="H161" s="9">
        <v>1072780.3159999999</v>
      </c>
      <c r="I161" s="9">
        <v>2354562.5460000001</v>
      </c>
      <c r="J161" s="9">
        <v>-2268902.7120000003</v>
      </c>
      <c r="K161" s="9">
        <f t="shared" si="13"/>
        <v>21824.161528662418</v>
      </c>
      <c r="L161" s="9">
        <f t="shared" si="13"/>
        <v>326568.72101910837</v>
      </c>
      <c r="M161" s="9">
        <f t="shared" si="13"/>
        <v>273319.82573248405</v>
      </c>
      <c r="N161" s="9">
        <f t="shared" si="13"/>
        <v>599888.54675159231</v>
      </c>
      <c r="O161" s="9">
        <f t="shared" si="13"/>
        <v>-578064.38522293</v>
      </c>
    </row>
    <row r="162" spans="1:15">
      <c r="A162" s="6" t="s">
        <v>246</v>
      </c>
      <c r="B162" s="6">
        <f t="shared" si="12"/>
        <v>4200</v>
      </c>
      <c r="C162" s="6" t="s">
        <v>191</v>
      </c>
      <c r="D162" s="6" t="s">
        <v>127</v>
      </c>
      <c r="E162" s="8">
        <v>3864</v>
      </c>
      <c r="F162" s="8">
        <v>153790.913</v>
      </c>
      <c r="G162" s="8">
        <v>1485621.1780000003</v>
      </c>
      <c r="H162" s="8">
        <v>848449.0340000001</v>
      </c>
      <c r="I162" s="8">
        <v>2334070.2120000003</v>
      </c>
      <c r="J162" s="8">
        <v>-2180279.2990000001</v>
      </c>
      <c r="K162" s="8">
        <f t="shared" si="13"/>
        <v>39800.960921325051</v>
      </c>
      <c r="L162" s="8">
        <f t="shared" si="13"/>
        <v>384477.53053830232</v>
      </c>
      <c r="M162" s="8">
        <f t="shared" si="13"/>
        <v>219577.90734989653</v>
      </c>
      <c r="N162" s="8">
        <f t="shared" si="13"/>
        <v>604055.43788819888</v>
      </c>
      <c r="O162" s="8">
        <f t="shared" si="13"/>
        <v>-564254.47696687374</v>
      </c>
    </row>
    <row r="163" spans="1:15">
      <c r="A163" t="s">
        <v>246</v>
      </c>
      <c r="B163">
        <f t="shared" si="12"/>
        <v>2300</v>
      </c>
      <c r="C163" t="s">
        <v>194</v>
      </c>
      <c r="D163" t="s">
        <v>115</v>
      </c>
      <c r="E163" s="9">
        <v>3669</v>
      </c>
      <c r="F163" s="9">
        <v>82368.506999999998</v>
      </c>
      <c r="G163" s="9">
        <v>1294967.5969999998</v>
      </c>
      <c r="H163" s="9">
        <v>842456.31199999992</v>
      </c>
      <c r="I163" s="9">
        <v>2137423.909</v>
      </c>
      <c r="J163" s="9">
        <v>-2055055.402</v>
      </c>
      <c r="K163" s="9">
        <f t="shared" si="13"/>
        <v>22449.852003270647</v>
      </c>
      <c r="L163" s="9">
        <f t="shared" si="13"/>
        <v>352948.37748705369</v>
      </c>
      <c r="M163" s="9">
        <f t="shared" si="13"/>
        <v>229614.69392204957</v>
      </c>
      <c r="N163" s="9">
        <f t="shared" si="13"/>
        <v>582563.07140910323</v>
      </c>
      <c r="O163" s="9">
        <f t="shared" si="13"/>
        <v>-560113.21940583258</v>
      </c>
    </row>
    <row r="164" spans="1:15">
      <c r="A164" s="6" t="s">
        <v>246</v>
      </c>
      <c r="B164" s="6">
        <f t="shared" si="12"/>
        <v>8716</v>
      </c>
      <c r="C164" s="6" t="s">
        <v>196</v>
      </c>
      <c r="D164" s="6" t="s">
        <v>161</v>
      </c>
      <c r="E164" s="8">
        <v>3196</v>
      </c>
      <c r="F164" s="8">
        <v>427265.36</v>
      </c>
      <c r="G164" s="8">
        <v>1356328.5730000003</v>
      </c>
      <c r="H164" s="8">
        <v>656580.429</v>
      </c>
      <c r="I164" s="8">
        <v>2012909.0020000003</v>
      </c>
      <c r="J164" s="8">
        <v>-1585643.6420000005</v>
      </c>
      <c r="K164" s="8">
        <f t="shared" si="13"/>
        <v>133687.53441802252</v>
      </c>
      <c r="L164" s="8">
        <f t="shared" si="13"/>
        <v>424383.15801001259</v>
      </c>
      <c r="M164" s="8">
        <f t="shared" si="13"/>
        <v>205438.18178973717</v>
      </c>
      <c r="N164" s="8">
        <f t="shared" si="13"/>
        <v>629821.33979974978</v>
      </c>
      <c r="O164" s="8">
        <f t="shared" si="13"/>
        <v>-496133.80538172729</v>
      </c>
    </row>
    <row r="165" spans="1:15">
      <c r="A165" t="s">
        <v>246</v>
      </c>
      <c r="B165">
        <f t="shared" si="12"/>
        <v>6100</v>
      </c>
      <c r="C165" t="s">
        <v>195</v>
      </c>
      <c r="D165" t="s">
        <v>138</v>
      </c>
      <c r="E165" s="9">
        <v>3156</v>
      </c>
      <c r="F165" s="9">
        <v>147597.19399999999</v>
      </c>
      <c r="G165" s="9">
        <v>1236977.79</v>
      </c>
      <c r="H165" s="9">
        <v>368877.55599999998</v>
      </c>
      <c r="I165" s="9">
        <v>1605855.3459999999</v>
      </c>
      <c r="J165" s="9">
        <v>-1458258.152</v>
      </c>
      <c r="K165" s="9">
        <f t="shared" si="13"/>
        <v>46767.171736375152</v>
      </c>
      <c r="L165" s="9">
        <f t="shared" si="13"/>
        <v>391944.80038022815</v>
      </c>
      <c r="M165" s="9">
        <f t="shared" si="13"/>
        <v>116881.35487959441</v>
      </c>
      <c r="N165" s="9">
        <f t="shared" si="13"/>
        <v>508826.15525982255</v>
      </c>
      <c r="O165" s="9">
        <f t="shared" si="13"/>
        <v>-462058.98352344742</v>
      </c>
    </row>
    <row r="166" spans="1:15">
      <c r="A166" s="6" t="s">
        <v>246</v>
      </c>
      <c r="B166" s="6">
        <f t="shared" si="12"/>
        <v>8717</v>
      </c>
      <c r="C166" s="6" t="s">
        <v>198</v>
      </c>
      <c r="D166" s="6" t="s">
        <v>162</v>
      </c>
      <c r="E166" s="8">
        <v>2573</v>
      </c>
      <c r="F166" s="8">
        <v>184013.144</v>
      </c>
      <c r="G166" s="8">
        <v>561081.45299999998</v>
      </c>
      <c r="H166" s="8">
        <v>934965.0610000001</v>
      </c>
      <c r="I166" s="8">
        <v>1496046.514</v>
      </c>
      <c r="J166" s="8">
        <v>-1312033.3699999999</v>
      </c>
      <c r="K166" s="8">
        <f t="shared" si="13"/>
        <v>71516.962300816173</v>
      </c>
      <c r="L166" s="8">
        <f t="shared" si="13"/>
        <v>218065.08083948697</v>
      </c>
      <c r="M166" s="8">
        <f t="shared" si="13"/>
        <v>363375.46094053634</v>
      </c>
      <c r="N166" s="8">
        <f t="shared" si="13"/>
        <v>581440.54178002325</v>
      </c>
      <c r="O166" s="8">
        <f t="shared" si="13"/>
        <v>-509923.57947920711</v>
      </c>
    </row>
    <row r="167" spans="1:15">
      <c r="A167" t="s">
        <v>246</v>
      </c>
      <c r="B167">
        <f t="shared" si="12"/>
        <v>8401</v>
      </c>
      <c r="C167" t="s">
        <v>197</v>
      </c>
      <c r="D167" t="s">
        <v>154</v>
      </c>
      <c r="E167" s="9">
        <v>2547</v>
      </c>
      <c r="F167" s="9">
        <v>74456.262000000002</v>
      </c>
      <c r="G167" s="9">
        <v>964542.098</v>
      </c>
      <c r="H167" s="9">
        <v>414347.67099999991</v>
      </c>
      <c r="I167" s="9">
        <v>1378889.7689999999</v>
      </c>
      <c r="J167" s="9">
        <v>-1304433.5069999998</v>
      </c>
      <c r="K167" s="9">
        <f t="shared" si="13"/>
        <v>29232.925795053005</v>
      </c>
      <c r="L167" s="9">
        <f t="shared" si="13"/>
        <v>378697.32940714568</v>
      </c>
      <c r="M167" s="9">
        <f t="shared" si="13"/>
        <v>162680.67177071061</v>
      </c>
      <c r="N167" s="9">
        <f t="shared" si="13"/>
        <v>541378.00117785623</v>
      </c>
      <c r="O167" s="9">
        <f t="shared" si="13"/>
        <v>-512145.07538280316</v>
      </c>
    </row>
    <row r="168" spans="1:15">
      <c r="A168" s="6" t="s">
        <v>246</v>
      </c>
      <c r="B168" s="6">
        <f t="shared" si="12"/>
        <v>8613</v>
      </c>
      <c r="C168" s="6" t="s">
        <v>200</v>
      </c>
      <c r="D168" s="6" t="s">
        <v>158</v>
      </c>
      <c r="E168" s="8">
        <v>2035</v>
      </c>
      <c r="F168" s="8">
        <v>85443.135999999999</v>
      </c>
      <c r="G168" s="8">
        <v>745091.86599999981</v>
      </c>
      <c r="H168" s="8">
        <v>457771.24799999996</v>
      </c>
      <c r="I168" s="8">
        <v>1202863.1139999998</v>
      </c>
      <c r="J168" s="8">
        <v>-1117419.9779999999</v>
      </c>
      <c r="K168" s="8">
        <f t="shared" si="13"/>
        <v>41986.799017199017</v>
      </c>
      <c r="L168" s="8">
        <f t="shared" si="13"/>
        <v>366138.50909090898</v>
      </c>
      <c r="M168" s="8">
        <f t="shared" si="13"/>
        <v>224949.0162162162</v>
      </c>
      <c r="N168" s="8">
        <f t="shared" si="13"/>
        <v>591087.5253071253</v>
      </c>
      <c r="O168" s="8">
        <f t="shared" si="13"/>
        <v>-549100.72628992621</v>
      </c>
    </row>
    <row r="169" spans="1:15">
      <c r="A169" t="s">
        <v>246</v>
      </c>
      <c r="B169">
        <f t="shared" si="12"/>
        <v>6250</v>
      </c>
      <c r="C169" t="s">
        <v>199</v>
      </c>
      <c r="D169" t="s">
        <v>139</v>
      </c>
      <c r="E169" s="9">
        <v>1977</v>
      </c>
      <c r="F169" s="9">
        <v>71413.021999999997</v>
      </c>
      <c r="G169" s="9">
        <v>775139.31599999999</v>
      </c>
      <c r="H169" s="9">
        <v>415659.4819999999</v>
      </c>
      <c r="I169" s="9">
        <v>1190798.798</v>
      </c>
      <c r="J169" s="9">
        <v>-1119385.7760000001</v>
      </c>
      <c r="K169" s="9">
        <f t="shared" si="13"/>
        <v>36121.912999494183</v>
      </c>
      <c r="L169" s="9">
        <f t="shared" si="13"/>
        <v>392078.56145675265</v>
      </c>
      <c r="M169" s="9">
        <f t="shared" si="13"/>
        <v>210247.58826504799</v>
      </c>
      <c r="N169" s="9">
        <f t="shared" si="13"/>
        <v>602326.1497218007</v>
      </c>
      <c r="O169" s="9">
        <f t="shared" si="13"/>
        <v>-566204.23672230646</v>
      </c>
    </row>
    <row r="170" spans="1:15">
      <c r="A170" s="6" t="s">
        <v>246</v>
      </c>
      <c r="B170" s="6">
        <f t="shared" si="12"/>
        <v>6400</v>
      </c>
      <c r="C170" s="6" t="s">
        <v>201</v>
      </c>
      <c r="D170" s="6" t="s">
        <v>140</v>
      </c>
      <c r="E170" s="8">
        <v>1906</v>
      </c>
      <c r="F170" s="8">
        <v>167151.965</v>
      </c>
      <c r="G170" s="8">
        <v>889571.22700000007</v>
      </c>
      <c r="H170" s="8">
        <v>359076.55399999983</v>
      </c>
      <c r="I170" s="8">
        <v>1248647.781</v>
      </c>
      <c r="J170" s="8">
        <v>-1081495.8159999999</v>
      </c>
      <c r="K170" s="8">
        <f t="shared" si="13"/>
        <v>87697.778069254986</v>
      </c>
      <c r="L170" s="8">
        <f t="shared" si="13"/>
        <v>466721.52518363064</v>
      </c>
      <c r="M170" s="8">
        <f t="shared" si="13"/>
        <v>188392.73557187818</v>
      </c>
      <c r="N170" s="8">
        <f t="shared" si="13"/>
        <v>655114.26075550891</v>
      </c>
      <c r="O170" s="8">
        <f t="shared" si="13"/>
        <v>-567416.48268625385</v>
      </c>
    </row>
    <row r="171" spans="1:15">
      <c r="A171" t="s">
        <v>246</v>
      </c>
      <c r="B171">
        <f t="shared" si="12"/>
        <v>8614</v>
      </c>
      <c r="C171" t="s">
        <v>202</v>
      </c>
      <c r="D171" t="s">
        <v>159</v>
      </c>
      <c r="E171" s="9">
        <v>1866</v>
      </c>
      <c r="F171" s="9">
        <v>104310.72</v>
      </c>
      <c r="G171" s="9">
        <v>789774.42299999995</v>
      </c>
      <c r="H171" s="9">
        <v>440565.45299999998</v>
      </c>
      <c r="I171" s="9">
        <v>1230339.8759999999</v>
      </c>
      <c r="J171" s="9">
        <v>-1126029.156</v>
      </c>
      <c r="K171" s="9">
        <f t="shared" si="13"/>
        <v>55900.707395498393</v>
      </c>
      <c r="L171" s="9">
        <f t="shared" si="13"/>
        <v>423244.59967845655</v>
      </c>
      <c r="M171" s="9">
        <f t="shared" si="13"/>
        <v>236101.52893890673</v>
      </c>
      <c r="N171" s="9">
        <f t="shared" si="13"/>
        <v>659346.12861736328</v>
      </c>
      <c r="O171" s="9">
        <f t="shared" si="13"/>
        <v>-603445.42122186488</v>
      </c>
    </row>
    <row r="172" spans="1:15">
      <c r="A172" s="6" t="s">
        <v>246</v>
      </c>
      <c r="B172" s="6">
        <f t="shared" si="12"/>
        <v>3714</v>
      </c>
      <c r="C172" s="6" t="s">
        <v>203</v>
      </c>
      <c r="D172" s="6" t="s">
        <v>124</v>
      </c>
      <c r="E172" s="8">
        <v>1678</v>
      </c>
      <c r="F172" s="8">
        <v>80733.687999999995</v>
      </c>
      <c r="G172" s="8">
        <v>806482.42400000012</v>
      </c>
      <c r="H172" s="8">
        <v>224016.30800000002</v>
      </c>
      <c r="I172" s="8">
        <v>1030498.7320000001</v>
      </c>
      <c r="J172" s="8">
        <v>-949765.04400000011</v>
      </c>
      <c r="K172" s="8">
        <f t="shared" si="13"/>
        <v>48113.044100119187</v>
      </c>
      <c r="L172" s="8">
        <f t="shared" si="13"/>
        <v>480621.23003575695</v>
      </c>
      <c r="M172" s="8">
        <f t="shared" si="13"/>
        <v>133501.97139451728</v>
      </c>
      <c r="N172" s="8">
        <f t="shared" si="13"/>
        <v>614123.20143027417</v>
      </c>
      <c r="O172" s="8">
        <f t="shared" si="13"/>
        <v>-566010.15733015502</v>
      </c>
    </row>
    <row r="173" spans="1:15">
      <c r="A173" t="s">
        <v>246</v>
      </c>
      <c r="B173">
        <f t="shared" si="12"/>
        <v>2506</v>
      </c>
      <c r="C173" t="s">
        <v>204</v>
      </c>
      <c r="D173" t="s">
        <v>116</v>
      </c>
      <c r="E173" s="9">
        <v>1396</v>
      </c>
      <c r="F173" s="9">
        <v>55051.8</v>
      </c>
      <c r="G173" s="9">
        <v>558067.2139999998</v>
      </c>
      <c r="H173" s="9">
        <v>208235.54699999999</v>
      </c>
      <c r="I173" s="9">
        <v>766302.76099999982</v>
      </c>
      <c r="J173" s="9">
        <v>-711250.96099999978</v>
      </c>
      <c r="K173" s="9">
        <f t="shared" si="13"/>
        <v>39435.386819484243</v>
      </c>
      <c r="L173" s="9">
        <f t="shared" si="13"/>
        <v>399761.6146131804</v>
      </c>
      <c r="M173" s="9">
        <f t="shared" si="13"/>
        <v>149165.86461318051</v>
      </c>
      <c r="N173" s="9">
        <f t="shared" si="13"/>
        <v>548927.47922636091</v>
      </c>
      <c r="O173" s="9">
        <f t="shared" si="13"/>
        <v>-509492.09240687662</v>
      </c>
    </row>
    <row r="174" spans="1:15">
      <c r="A174" s="6" t="s">
        <v>246</v>
      </c>
      <c r="B174" s="6">
        <f t="shared" si="12"/>
        <v>6613</v>
      </c>
      <c r="C174" s="6" t="s">
        <v>1159</v>
      </c>
      <c r="D174" s="6" t="s">
        <v>146</v>
      </c>
      <c r="E174" s="8">
        <v>1393</v>
      </c>
      <c r="F174" s="8">
        <v>42323.692999999999</v>
      </c>
      <c r="G174" s="8">
        <v>774556.60199999996</v>
      </c>
      <c r="H174" s="8">
        <v>304296.55500000005</v>
      </c>
      <c r="I174" s="8">
        <v>1078853.1570000001</v>
      </c>
      <c r="J174" s="8">
        <v>-1036529.4640000002</v>
      </c>
      <c r="K174" s="8">
        <f t="shared" si="13"/>
        <v>30383.124910265615</v>
      </c>
      <c r="L174" s="8">
        <f t="shared" si="13"/>
        <v>556034.89016511128</v>
      </c>
      <c r="M174" s="8">
        <f t="shared" si="13"/>
        <v>218446.91672648964</v>
      </c>
      <c r="N174" s="8">
        <f t="shared" si="13"/>
        <v>774481.80689160095</v>
      </c>
      <c r="O174" s="8">
        <f t="shared" si="13"/>
        <v>-744098.68198133539</v>
      </c>
    </row>
    <row r="175" spans="1:15">
      <c r="A175" t="s">
        <v>246</v>
      </c>
      <c r="B175">
        <f t="shared" si="12"/>
        <v>3716</v>
      </c>
      <c r="C175" t="s">
        <v>1160</v>
      </c>
      <c r="D175" t="s">
        <v>1154</v>
      </c>
      <c r="E175" s="9">
        <v>1308</v>
      </c>
      <c r="F175" s="9">
        <v>82804.558999999994</v>
      </c>
      <c r="G175" s="9">
        <v>629676.52</v>
      </c>
      <c r="H175" s="9">
        <v>258058.07500000001</v>
      </c>
      <c r="I175" s="9">
        <v>887734.59499999997</v>
      </c>
      <c r="J175" s="9">
        <v>-804930.03599999996</v>
      </c>
      <c r="K175" s="9">
        <f t="shared" si="13"/>
        <v>63306.237767584091</v>
      </c>
      <c r="L175" s="9">
        <f t="shared" si="13"/>
        <v>481404.06727828749</v>
      </c>
      <c r="M175" s="9">
        <f t="shared" si="13"/>
        <v>197292.10626911317</v>
      </c>
      <c r="N175" s="9">
        <f t="shared" si="13"/>
        <v>678696.17354740063</v>
      </c>
      <c r="O175" s="9">
        <f t="shared" si="13"/>
        <v>-615389.93577981647</v>
      </c>
    </row>
    <row r="176" spans="1:15">
      <c r="A176" s="6" t="s">
        <v>246</v>
      </c>
      <c r="B176" s="6">
        <f t="shared" si="12"/>
        <v>5613</v>
      </c>
      <c r="C176" s="6" t="s">
        <v>1161</v>
      </c>
      <c r="D176" s="6" t="s">
        <v>1155</v>
      </c>
      <c r="E176" s="8">
        <v>1295</v>
      </c>
      <c r="F176" s="8">
        <v>51790.708999999995</v>
      </c>
      <c r="G176" s="8">
        <v>643534.74199999997</v>
      </c>
      <c r="H176" s="8">
        <v>331681.70399999997</v>
      </c>
      <c r="I176" s="8">
        <v>975216.446</v>
      </c>
      <c r="J176" s="8">
        <v>-923425.73699999996</v>
      </c>
      <c r="K176" s="8">
        <f t="shared" si="13"/>
        <v>39992.825482625478</v>
      </c>
      <c r="L176" s="8">
        <f t="shared" si="13"/>
        <v>496938.02471042471</v>
      </c>
      <c r="M176" s="8">
        <f t="shared" si="13"/>
        <v>256124.86795366794</v>
      </c>
      <c r="N176" s="8">
        <f t="shared" si="13"/>
        <v>753062.89266409271</v>
      </c>
      <c r="O176" s="8">
        <f t="shared" si="13"/>
        <v>-713070.0671814672</v>
      </c>
    </row>
    <row r="177" spans="1:15">
      <c r="A177" t="s">
        <v>246</v>
      </c>
      <c r="B177">
        <f t="shared" si="12"/>
        <v>8721</v>
      </c>
      <c r="C177" t="s">
        <v>206</v>
      </c>
      <c r="D177" t="s">
        <v>165</v>
      </c>
      <c r="E177" s="9">
        <v>1280</v>
      </c>
      <c r="F177" s="9">
        <v>38628.985000000001</v>
      </c>
      <c r="G177" s="9">
        <v>524652.49900000007</v>
      </c>
      <c r="H177" s="9">
        <v>410251.75800000009</v>
      </c>
      <c r="I177" s="9">
        <v>934904.25700000022</v>
      </c>
      <c r="J177" s="9">
        <v>-896275.27200000023</v>
      </c>
      <c r="K177" s="9">
        <f t="shared" si="13"/>
        <v>30178.894531250004</v>
      </c>
      <c r="L177" s="9">
        <f t="shared" si="13"/>
        <v>409884.7648437501</v>
      </c>
      <c r="M177" s="9">
        <f t="shared" si="13"/>
        <v>320509.18593750009</v>
      </c>
      <c r="N177" s="9">
        <f t="shared" si="13"/>
        <v>730393.95078125014</v>
      </c>
      <c r="O177" s="9">
        <f t="shared" si="13"/>
        <v>-700215.05625000026</v>
      </c>
    </row>
    <row r="178" spans="1:15">
      <c r="A178" s="6" t="s">
        <v>246</v>
      </c>
      <c r="B178" s="6">
        <f t="shared" si="12"/>
        <v>5508</v>
      </c>
      <c r="C178" s="6" t="s">
        <v>205</v>
      </c>
      <c r="D178" s="6" t="s">
        <v>135</v>
      </c>
      <c r="E178" s="8">
        <v>1258</v>
      </c>
      <c r="F178" s="8">
        <v>139185.46599999999</v>
      </c>
      <c r="G178" s="8">
        <v>514531.96600000001</v>
      </c>
      <c r="H178" s="8">
        <v>319376.70500000002</v>
      </c>
      <c r="I178" s="8">
        <v>833908.67100000009</v>
      </c>
      <c r="J178" s="8">
        <v>-694723.20500000007</v>
      </c>
      <c r="K178" s="8">
        <f t="shared" ref="K178:O209" si="14">(F178/$E178)*1000</f>
        <v>110640.27503974561</v>
      </c>
      <c r="L178" s="8">
        <f t="shared" si="14"/>
        <v>409007.92209856916</v>
      </c>
      <c r="M178" s="8">
        <f t="shared" si="14"/>
        <v>253876.55405405405</v>
      </c>
      <c r="N178" s="8">
        <f t="shared" si="14"/>
        <v>662884.47615262331</v>
      </c>
      <c r="O178" s="8">
        <f t="shared" si="14"/>
        <v>-552244.20111287758</v>
      </c>
    </row>
    <row r="179" spans="1:15">
      <c r="A179" t="s">
        <v>246</v>
      </c>
      <c r="B179">
        <f t="shared" si="12"/>
        <v>4607</v>
      </c>
      <c r="C179" t="s">
        <v>208</v>
      </c>
      <c r="D179" t="s">
        <v>130</v>
      </c>
      <c r="E179" s="9">
        <v>1182</v>
      </c>
      <c r="F179" s="9">
        <v>77942.179999999993</v>
      </c>
      <c r="G179" s="9">
        <v>484121.37300000002</v>
      </c>
      <c r="H179" s="9">
        <v>259957.60499999992</v>
      </c>
      <c r="I179" s="9">
        <v>744078.97799999989</v>
      </c>
      <c r="J179" s="9">
        <v>-666136.79799999995</v>
      </c>
      <c r="K179" s="9">
        <f t="shared" si="14"/>
        <v>65940.930626057525</v>
      </c>
      <c r="L179" s="9">
        <f t="shared" si="14"/>
        <v>409578.14974619291</v>
      </c>
      <c r="M179" s="9">
        <f t="shared" si="14"/>
        <v>219930.29187817252</v>
      </c>
      <c r="N179" s="9">
        <f t="shared" si="14"/>
        <v>629508.44162436528</v>
      </c>
      <c r="O179" s="9">
        <f t="shared" si="14"/>
        <v>-563567.51099830796</v>
      </c>
    </row>
    <row r="180" spans="1:15">
      <c r="A180" s="6" t="s">
        <v>246</v>
      </c>
      <c r="B180" s="6">
        <f t="shared" si="12"/>
        <v>6513</v>
      </c>
      <c r="C180" s="6" t="s">
        <v>207</v>
      </c>
      <c r="D180" s="6" t="s">
        <v>141</v>
      </c>
      <c r="E180" s="8">
        <v>1171</v>
      </c>
      <c r="F180" s="8">
        <v>49088.065000000002</v>
      </c>
      <c r="G180" s="8">
        <v>455587.66299999994</v>
      </c>
      <c r="H180" s="8">
        <v>301380.73900000006</v>
      </c>
      <c r="I180" s="8">
        <v>756968.402</v>
      </c>
      <c r="J180" s="8">
        <v>-707880.33700000006</v>
      </c>
      <c r="K180" s="8">
        <f t="shared" si="14"/>
        <v>41919.782237403932</v>
      </c>
      <c r="L180" s="8">
        <f t="shared" si="14"/>
        <v>389058.63620836887</v>
      </c>
      <c r="M180" s="8">
        <f t="shared" si="14"/>
        <v>257370.40051238262</v>
      </c>
      <c r="N180" s="8">
        <f t="shared" si="14"/>
        <v>646429.03672075144</v>
      </c>
      <c r="O180" s="8">
        <f t="shared" si="14"/>
        <v>-604509.25448334764</v>
      </c>
    </row>
    <row r="181" spans="1:15">
      <c r="A181" t="s">
        <v>246</v>
      </c>
      <c r="B181">
        <f t="shared" si="12"/>
        <v>4100</v>
      </c>
      <c r="C181" t="s">
        <v>209</v>
      </c>
      <c r="D181" t="s">
        <v>126</v>
      </c>
      <c r="E181" s="9">
        <v>997</v>
      </c>
      <c r="F181" s="9">
        <v>27836.562999999998</v>
      </c>
      <c r="G181" s="9">
        <v>467890.31199999998</v>
      </c>
      <c r="H181" s="9">
        <v>118612.16399999999</v>
      </c>
      <c r="I181" s="9">
        <v>586502.47600000002</v>
      </c>
      <c r="J181" s="9">
        <v>-558665.91300000006</v>
      </c>
      <c r="K181" s="9">
        <f t="shared" si="14"/>
        <v>27920.323971915746</v>
      </c>
      <c r="L181" s="9">
        <f t="shared" si="14"/>
        <v>469298.20661985956</v>
      </c>
      <c r="M181" s="9">
        <f t="shared" si="14"/>
        <v>118969.07121364091</v>
      </c>
      <c r="N181" s="9">
        <f t="shared" si="14"/>
        <v>588267.27783350053</v>
      </c>
      <c r="O181" s="9">
        <f t="shared" si="14"/>
        <v>-560346.95386158477</v>
      </c>
    </row>
    <row r="182" spans="1:15">
      <c r="A182" s="6" t="s">
        <v>246</v>
      </c>
      <c r="B182" s="6">
        <f t="shared" si="12"/>
        <v>8508</v>
      </c>
      <c r="C182" s="6" t="s">
        <v>212</v>
      </c>
      <c r="D182" s="6" t="s">
        <v>155</v>
      </c>
      <c r="E182" s="8">
        <v>877</v>
      </c>
      <c r="F182" s="8">
        <v>20581.477999999999</v>
      </c>
      <c r="G182" s="8">
        <v>255064.27600000001</v>
      </c>
      <c r="H182" s="8">
        <v>88790.09599999999</v>
      </c>
      <c r="I182" s="8">
        <v>343854.37199999997</v>
      </c>
      <c r="J182" s="8">
        <v>-323272.89399999997</v>
      </c>
      <c r="K182" s="8">
        <f t="shared" si="14"/>
        <v>23468.047890535916</v>
      </c>
      <c r="L182" s="8">
        <f t="shared" si="14"/>
        <v>290837.25883694418</v>
      </c>
      <c r="M182" s="8">
        <f t="shared" si="14"/>
        <v>101242.98289623717</v>
      </c>
      <c r="N182" s="8">
        <f t="shared" si="14"/>
        <v>392080.24173318123</v>
      </c>
      <c r="O182" s="8">
        <f t="shared" si="14"/>
        <v>-368612.19384264533</v>
      </c>
    </row>
    <row r="183" spans="1:15">
      <c r="A183" t="s">
        <v>246</v>
      </c>
      <c r="B183">
        <f t="shared" si="12"/>
        <v>8710</v>
      </c>
      <c r="C183" t="s">
        <v>211</v>
      </c>
      <c r="D183" t="s">
        <v>160</v>
      </c>
      <c r="E183" s="9">
        <v>874</v>
      </c>
      <c r="F183" s="9">
        <v>103173.52600000001</v>
      </c>
      <c r="G183" s="9">
        <v>383608.94300000003</v>
      </c>
      <c r="H183" s="9">
        <v>164237.783</v>
      </c>
      <c r="I183" s="9">
        <v>547846.72600000002</v>
      </c>
      <c r="J183" s="9">
        <v>-444673.2</v>
      </c>
      <c r="K183" s="9">
        <f t="shared" si="14"/>
        <v>118047.51258581236</v>
      </c>
      <c r="L183" s="9">
        <f t="shared" si="14"/>
        <v>438911.8340961099</v>
      </c>
      <c r="M183" s="9">
        <f t="shared" si="14"/>
        <v>187915.08352402746</v>
      </c>
      <c r="N183" s="9">
        <f t="shared" si="14"/>
        <v>626826.91762013733</v>
      </c>
      <c r="O183" s="9">
        <f t="shared" si="14"/>
        <v>-508779.40503432497</v>
      </c>
    </row>
    <row r="184" spans="1:15">
      <c r="A184" s="6" t="s">
        <v>246</v>
      </c>
      <c r="B184" s="6">
        <f t="shared" si="12"/>
        <v>3709</v>
      </c>
      <c r="C184" s="6" t="s">
        <v>210</v>
      </c>
      <c r="D184" s="6" t="s">
        <v>122</v>
      </c>
      <c r="E184" s="8">
        <v>861</v>
      </c>
      <c r="F184" s="8">
        <v>55905.721999999994</v>
      </c>
      <c r="G184" s="8">
        <v>399448.37099999998</v>
      </c>
      <c r="H184" s="8">
        <v>159731.446</v>
      </c>
      <c r="I184" s="8">
        <v>559179.81700000004</v>
      </c>
      <c r="J184" s="8">
        <v>-503274.09500000003</v>
      </c>
      <c r="K184" s="8">
        <f t="shared" si="14"/>
        <v>64931.15214866434</v>
      </c>
      <c r="L184" s="8">
        <f t="shared" si="14"/>
        <v>463935.3902439024</v>
      </c>
      <c r="M184" s="8">
        <f t="shared" si="14"/>
        <v>185518.52032520325</v>
      </c>
      <c r="N184" s="8">
        <f t="shared" si="14"/>
        <v>649453.91056910565</v>
      </c>
      <c r="O184" s="8">
        <f t="shared" si="14"/>
        <v>-584522.75842044142</v>
      </c>
    </row>
    <row r="185" spans="1:15">
      <c r="A185" t="s">
        <v>246</v>
      </c>
      <c r="B185">
        <f t="shared" si="12"/>
        <v>6515</v>
      </c>
      <c r="C185" t="s">
        <v>214</v>
      </c>
      <c r="D185" t="s">
        <v>142</v>
      </c>
      <c r="E185" s="9">
        <v>780</v>
      </c>
      <c r="F185" s="9">
        <v>49699.597999999998</v>
      </c>
      <c r="G185" s="9">
        <v>373485.06299999997</v>
      </c>
      <c r="H185" s="9">
        <v>195117.40399999998</v>
      </c>
      <c r="I185" s="9">
        <v>568602.46699999995</v>
      </c>
      <c r="J185" s="9">
        <v>-518902.86899999995</v>
      </c>
      <c r="K185" s="9">
        <f t="shared" si="14"/>
        <v>63717.433333333334</v>
      </c>
      <c r="L185" s="9">
        <f t="shared" si="14"/>
        <v>478827.00384615379</v>
      </c>
      <c r="M185" s="9">
        <f t="shared" si="14"/>
        <v>250150.51794871793</v>
      </c>
      <c r="N185" s="9">
        <f t="shared" si="14"/>
        <v>728977.52179487166</v>
      </c>
      <c r="O185" s="9">
        <f t="shared" si="14"/>
        <v>-665260.08846153843</v>
      </c>
    </row>
    <row r="186" spans="1:15">
      <c r="A186" s="6" t="s">
        <v>246</v>
      </c>
      <c r="B186" s="6">
        <f t="shared" si="12"/>
        <v>3511</v>
      </c>
      <c r="C186" s="6" t="s">
        <v>216</v>
      </c>
      <c r="D186" s="6" t="s">
        <v>120</v>
      </c>
      <c r="E186" s="8">
        <v>765</v>
      </c>
      <c r="F186" s="8">
        <v>28490.465000000004</v>
      </c>
      <c r="G186" s="8">
        <v>345600.80099999998</v>
      </c>
      <c r="H186" s="8">
        <v>198573.38099999994</v>
      </c>
      <c r="I186" s="8">
        <v>544174.18199999991</v>
      </c>
      <c r="J186" s="8">
        <v>-515683.71699999989</v>
      </c>
      <c r="K186" s="8">
        <f t="shared" si="14"/>
        <v>37242.437908496737</v>
      </c>
      <c r="L186" s="8">
        <f t="shared" si="14"/>
        <v>451765.75294117647</v>
      </c>
      <c r="M186" s="8">
        <f t="shared" si="14"/>
        <v>259573.04705882343</v>
      </c>
      <c r="N186" s="8">
        <f t="shared" si="14"/>
        <v>711338.79999999993</v>
      </c>
      <c r="O186" s="8">
        <f t="shared" si="14"/>
        <v>-674096.36209150311</v>
      </c>
    </row>
    <row r="187" spans="1:15">
      <c r="A187" t="s">
        <v>246</v>
      </c>
      <c r="B187">
        <f t="shared" si="12"/>
        <v>8722</v>
      </c>
      <c r="C187" t="s">
        <v>213</v>
      </c>
      <c r="D187" t="s">
        <v>166</v>
      </c>
      <c r="E187" s="9">
        <v>708</v>
      </c>
      <c r="F187" s="9">
        <v>57266.755000000005</v>
      </c>
      <c r="G187" s="9">
        <v>411475.20100000006</v>
      </c>
      <c r="H187" s="9">
        <v>218970.584</v>
      </c>
      <c r="I187" s="9">
        <v>630445.78500000003</v>
      </c>
      <c r="J187" s="9">
        <v>-573179.03</v>
      </c>
      <c r="K187" s="9">
        <f t="shared" si="14"/>
        <v>80885.247175141252</v>
      </c>
      <c r="L187" s="9">
        <f t="shared" si="14"/>
        <v>581179.6624293786</v>
      </c>
      <c r="M187" s="9">
        <f t="shared" si="14"/>
        <v>309280.48587570625</v>
      </c>
      <c r="N187" s="9">
        <f t="shared" si="14"/>
        <v>890460.14830508479</v>
      </c>
      <c r="O187" s="9">
        <f t="shared" si="14"/>
        <v>-809574.90112994355</v>
      </c>
    </row>
    <row r="188" spans="1:15">
      <c r="A188" s="6" t="s">
        <v>246</v>
      </c>
      <c r="B188" s="6">
        <f t="shared" si="12"/>
        <v>8509</v>
      </c>
      <c r="C188" s="6" t="s">
        <v>217</v>
      </c>
      <c r="D188" s="6" t="s">
        <v>156</v>
      </c>
      <c r="E188" s="8">
        <v>680</v>
      </c>
      <c r="F188" s="8">
        <v>72155.788</v>
      </c>
      <c r="G188" s="8">
        <v>271640.342</v>
      </c>
      <c r="H188" s="8">
        <v>176765.39399999997</v>
      </c>
      <c r="I188" s="8">
        <v>448405.73599999998</v>
      </c>
      <c r="J188" s="8">
        <v>-376249.94799999997</v>
      </c>
      <c r="K188" s="8">
        <f t="shared" si="14"/>
        <v>106111.45294117647</v>
      </c>
      <c r="L188" s="8">
        <f t="shared" si="14"/>
        <v>399471.09117647063</v>
      </c>
      <c r="M188" s="8">
        <f t="shared" si="14"/>
        <v>259949.10882352936</v>
      </c>
      <c r="N188" s="8">
        <f t="shared" si="14"/>
        <v>659420.19999999995</v>
      </c>
      <c r="O188" s="8">
        <f t="shared" si="14"/>
        <v>-553308.74705882359</v>
      </c>
    </row>
    <row r="189" spans="1:15">
      <c r="A189" t="s">
        <v>246</v>
      </c>
      <c r="B189">
        <f t="shared" si="12"/>
        <v>7502</v>
      </c>
      <c r="C189" t="s">
        <v>215</v>
      </c>
      <c r="D189" t="s">
        <v>150</v>
      </c>
      <c r="E189" s="9">
        <v>661</v>
      </c>
      <c r="F189" s="9">
        <v>39966.319000000003</v>
      </c>
      <c r="G189" s="9">
        <v>345111.96399999998</v>
      </c>
      <c r="H189" s="9">
        <v>152719.815</v>
      </c>
      <c r="I189" s="9">
        <v>497831.77899999998</v>
      </c>
      <c r="J189" s="9">
        <v>-457865.45999999996</v>
      </c>
      <c r="K189" s="9">
        <f t="shared" si="14"/>
        <v>60463.417549167927</v>
      </c>
      <c r="L189" s="9">
        <f t="shared" si="14"/>
        <v>522105.84568835102</v>
      </c>
      <c r="M189" s="9">
        <f t="shared" si="14"/>
        <v>231043.59304084722</v>
      </c>
      <c r="N189" s="9">
        <f t="shared" si="14"/>
        <v>753149.43872919818</v>
      </c>
      <c r="O189" s="9">
        <f t="shared" si="14"/>
        <v>-692686.02118003031</v>
      </c>
    </row>
    <row r="190" spans="1:15">
      <c r="A190" s="6" t="s">
        <v>246</v>
      </c>
      <c r="B190" s="6">
        <f t="shared" si="12"/>
        <v>3811</v>
      </c>
      <c r="C190" s="6" t="s">
        <v>218</v>
      </c>
      <c r="D190" s="6" t="s">
        <v>125</v>
      </c>
      <c r="E190" s="8">
        <v>653</v>
      </c>
      <c r="F190" s="8">
        <v>26202.255000000001</v>
      </c>
      <c r="G190" s="8">
        <v>285014.28099999996</v>
      </c>
      <c r="H190" s="8">
        <v>149773.33799999999</v>
      </c>
      <c r="I190" s="8">
        <v>434787.61899999995</v>
      </c>
      <c r="J190" s="8">
        <v>-408585.36399999994</v>
      </c>
      <c r="K190" s="8">
        <f t="shared" si="14"/>
        <v>40125.964777947935</v>
      </c>
      <c r="L190" s="8">
        <f t="shared" si="14"/>
        <v>436469.03675344557</v>
      </c>
      <c r="M190" s="8">
        <f t="shared" si="14"/>
        <v>229361.92649310871</v>
      </c>
      <c r="N190" s="8">
        <f t="shared" si="14"/>
        <v>665830.96324655425</v>
      </c>
      <c r="O190" s="8">
        <f t="shared" si="14"/>
        <v>-625704.99846860638</v>
      </c>
    </row>
    <row r="191" spans="1:15">
      <c r="A191" t="s">
        <v>246</v>
      </c>
      <c r="B191">
        <v>6710</v>
      </c>
      <c r="C191" t="s">
        <v>1162</v>
      </c>
      <c r="D191" t="s">
        <v>147</v>
      </c>
      <c r="E191" s="9">
        <v>592</v>
      </c>
      <c r="F191" s="9">
        <v>17425.470999999998</v>
      </c>
      <c r="G191" s="9">
        <v>220960.12900000002</v>
      </c>
      <c r="H191" s="9">
        <v>149727.66399999999</v>
      </c>
      <c r="I191" s="9">
        <v>370687.79300000001</v>
      </c>
      <c r="J191" s="9">
        <v>-353262.32199999999</v>
      </c>
      <c r="K191" s="9">
        <f t="shared" si="14"/>
        <v>29434.917229729726</v>
      </c>
      <c r="L191" s="9">
        <f t="shared" si="14"/>
        <v>373243.4611486487</v>
      </c>
      <c r="M191" s="9">
        <f t="shared" si="14"/>
        <v>252918.35135135133</v>
      </c>
      <c r="N191" s="9">
        <f t="shared" si="14"/>
        <v>626161.8125</v>
      </c>
      <c r="O191" s="9">
        <f t="shared" si="14"/>
        <v>-596726.89527027018</v>
      </c>
    </row>
    <row r="192" spans="1:15">
      <c r="A192" s="6" t="s">
        <v>246</v>
      </c>
      <c r="B192" s="6">
        <f t="shared" ref="B192:B209" si="15">(LEFT(C192,4))*1</f>
        <v>8720</v>
      </c>
      <c r="C192" s="6" t="s">
        <v>219</v>
      </c>
      <c r="D192" s="6" t="s">
        <v>164</v>
      </c>
      <c r="E192" s="8">
        <v>577</v>
      </c>
      <c r="F192" s="8">
        <v>36836.733999999997</v>
      </c>
      <c r="G192" s="8">
        <v>245146.27</v>
      </c>
      <c r="H192" s="8">
        <v>214026.52799999999</v>
      </c>
      <c r="I192" s="8">
        <v>459172.79799999995</v>
      </c>
      <c r="J192" s="8">
        <v>-422336.06399999995</v>
      </c>
      <c r="K192" s="8">
        <f t="shared" si="14"/>
        <v>63841.826689774694</v>
      </c>
      <c r="L192" s="8">
        <f t="shared" si="14"/>
        <v>424863.55285961874</v>
      </c>
      <c r="M192" s="8">
        <f t="shared" si="14"/>
        <v>370929.85788561526</v>
      </c>
      <c r="N192" s="8">
        <f t="shared" si="14"/>
        <v>795793.41074523388</v>
      </c>
      <c r="O192" s="8">
        <f t="shared" si="14"/>
        <v>-731951.58405545924</v>
      </c>
    </row>
    <row r="193" spans="1:15">
      <c r="A193" t="s">
        <v>246</v>
      </c>
      <c r="B193">
        <f t="shared" si="15"/>
        <v>8719</v>
      </c>
      <c r="C193" t="s">
        <v>220</v>
      </c>
      <c r="D193" t="s">
        <v>163</v>
      </c>
      <c r="E193" s="9">
        <v>535</v>
      </c>
      <c r="F193" s="9">
        <v>54920.201000000001</v>
      </c>
      <c r="G193" s="9">
        <v>270997.75000000006</v>
      </c>
      <c r="H193" s="9">
        <v>160030.15699999998</v>
      </c>
      <c r="I193" s="9">
        <v>431027.90700000001</v>
      </c>
      <c r="J193" s="9">
        <v>-376107.70600000001</v>
      </c>
      <c r="K193" s="9">
        <f t="shared" si="14"/>
        <v>102654.58130841122</v>
      </c>
      <c r="L193" s="9">
        <f t="shared" si="14"/>
        <v>506537.85046728986</v>
      </c>
      <c r="M193" s="9">
        <f t="shared" si="14"/>
        <v>299121.78878504672</v>
      </c>
      <c r="N193" s="9">
        <f t="shared" si="14"/>
        <v>805659.63925233646</v>
      </c>
      <c r="O193" s="9">
        <f t="shared" si="14"/>
        <v>-703005.05794392526</v>
      </c>
    </row>
    <row r="194" spans="1:15">
      <c r="A194" s="6" t="s">
        <v>246</v>
      </c>
      <c r="B194" s="6">
        <f t="shared" si="15"/>
        <v>6601</v>
      </c>
      <c r="C194" s="6" t="s">
        <v>222</v>
      </c>
      <c r="D194" s="6" t="s">
        <v>143</v>
      </c>
      <c r="E194" s="8">
        <v>485</v>
      </c>
      <c r="F194" s="8">
        <v>15073.034</v>
      </c>
      <c r="G194" s="8">
        <v>250195.68099999998</v>
      </c>
      <c r="H194" s="8">
        <v>130266.10400000001</v>
      </c>
      <c r="I194" s="8">
        <v>380461.78499999997</v>
      </c>
      <c r="J194" s="8">
        <v>-365388.75099999999</v>
      </c>
      <c r="K194" s="8">
        <f t="shared" si="14"/>
        <v>31078.420618556698</v>
      </c>
      <c r="L194" s="8">
        <f t="shared" si="14"/>
        <v>515867.38350515463</v>
      </c>
      <c r="M194" s="8">
        <f t="shared" si="14"/>
        <v>268589.90515463921</v>
      </c>
      <c r="N194" s="8">
        <f t="shared" si="14"/>
        <v>784457.28865979379</v>
      </c>
      <c r="O194" s="8">
        <f t="shared" si="14"/>
        <v>-753378.86804123712</v>
      </c>
    </row>
    <row r="195" spans="1:15">
      <c r="A195" t="s">
        <v>246</v>
      </c>
      <c r="B195">
        <f t="shared" si="15"/>
        <v>5609</v>
      </c>
      <c r="C195" t="s">
        <v>221</v>
      </c>
      <c r="D195" t="s">
        <v>136</v>
      </c>
      <c r="E195" s="9">
        <v>484</v>
      </c>
      <c r="F195" s="9">
        <v>52516.447000000007</v>
      </c>
      <c r="G195" s="9">
        <v>193001.62200000003</v>
      </c>
      <c r="H195" s="9">
        <v>161454.905</v>
      </c>
      <c r="I195" s="9">
        <v>354456.527</v>
      </c>
      <c r="J195" s="9">
        <v>-301940.08</v>
      </c>
      <c r="K195" s="9">
        <f t="shared" si="14"/>
        <v>108505.05578512399</v>
      </c>
      <c r="L195" s="9">
        <f t="shared" si="14"/>
        <v>398763.68181818188</v>
      </c>
      <c r="M195" s="9">
        <f t="shared" si="14"/>
        <v>333584.51446280989</v>
      </c>
      <c r="N195" s="9">
        <f t="shared" si="14"/>
        <v>732348.19628099166</v>
      </c>
      <c r="O195" s="9">
        <f t="shared" si="14"/>
        <v>-623843.14049586782</v>
      </c>
    </row>
    <row r="196" spans="1:15">
      <c r="A196" s="6" t="s">
        <v>246</v>
      </c>
      <c r="B196" s="6">
        <f t="shared" si="15"/>
        <v>4911</v>
      </c>
      <c r="C196" s="6" t="s">
        <v>223</v>
      </c>
      <c r="D196" s="6" t="s">
        <v>134</v>
      </c>
      <c r="E196" s="8">
        <v>428</v>
      </c>
      <c r="F196" s="8">
        <v>17532.704999999998</v>
      </c>
      <c r="G196" s="8">
        <v>221216.28099999999</v>
      </c>
      <c r="H196" s="8">
        <v>79773.941000000006</v>
      </c>
      <c r="I196" s="8">
        <v>300990.22200000001</v>
      </c>
      <c r="J196" s="8">
        <v>-283457.51699999999</v>
      </c>
      <c r="K196" s="8">
        <f t="shared" si="14"/>
        <v>40964.264018691589</v>
      </c>
      <c r="L196" s="8">
        <f t="shared" si="14"/>
        <v>516860.4696261682</v>
      </c>
      <c r="M196" s="8">
        <f t="shared" si="14"/>
        <v>186387.71261682245</v>
      </c>
      <c r="N196" s="8">
        <f t="shared" si="14"/>
        <v>703248.1822429907</v>
      </c>
      <c r="O196" s="8">
        <f t="shared" si="14"/>
        <v>-662283.91822429909</v>
      </c>
    </row>
    <row r="197" spans="1:15">
      <c r="A197" t="s">
        <v>246</v>
      </c>
      <c r="B197">
        <f t="shared" si="15"/>
        <v>6602</v>
      </c>
      <c r="C197" t="s">
        <v>224</v>
      </c>
      <c r="D197" t="s">
        <v>144</v>
      </c>
      <c r="E197" s="9">
        <v>379</v>
      </c>
      <c r="F197" s="9">
        <v>11691.69</v>
      </c>
      <c r="G197" s="9">
        <v>178281.21900000001</v>
      </c>
      <c r="H197" s="9">
        <v>82431.775999999998</v>
      </c>
      <c r="I197" s="9">
        <v>260712.995</v>
      </c>
      <c r="J197" s="9">
        <v>-249021.30499999999</v>
      </c>
      <c r="K197" s="9">
        <f t="shared" si="14"/>
        <v>30848.786279683376</v>
      </c>
      <c r="L197" s="9">
        <f t="shared" si="14"/>
        <v>470398.99472295522</v>
      </c>
      <c r="M197" s="9">
        <f t="shared" si="14"/>
        <v>217498.08970976251</v>
      </c>
      <c r="N197" s="9">
        <f t="shared" si="14"/>
        <v>687897.08443271765</v>
      </c>
      <c r="O197" s="9">
        <f t="shared" si="14"/>
        <v>-657048.29815303429</v>
      </c>
    </row>
    <row r="198" spans="1:15">
      <c r="A198" s="6" t="s">
        <v>246</v>
      </c>
      <c r="B198" s="6">
        <f t="shared" si="15"/>
        <v>8610</v>
      </c>
      <c r="C198" s="6" t="s">
        <v>225</v>
      </c>
      <c r="D198" s="6" t="s">
        <v>157</v>
      </c>
      <c r="E198" s="8">
        <v>295</v>
      </c>
      <c r="F198" s="8">
        <v>17065.129000000001</v>
      </c>
      <c r="G198" s="8">
        <v>124159.15699999999</v>
      </c>
      <c r="H198" s="8">
        <v>75590.12000000001</v>
      </c>
      <c r="I198" s="8">
        <v>199749.277</v>
      </c>
      <c r="J198" s="8">
        <v>-182684.14799999999</v>
      </c>
      <c r="K198" s="8">
        <f t="shared" si="14"/>
        <v>57847.894915254234</v>
      </c>
      <c r="L198" s="8">
        <f t="shared" si="14"/>
        <v>420878.49830508471</v>
      </c>
      <c r="M198" s="8">
        <f t="shared" si="14"/>
        <v>256237.69491525428</v>
      </c>
      <c r="N198" s="8">
        <f t="shared" si="14"/>
        <v>677116.19322033902</v>
      </c>
      <c r="O198" s="8">
        <f t="shared" si="14"/>
        <v>-619268.2983050847</v>
      </c>
    </row>
    <row r="199" spans="1:15">
      <c r="A199" t="s">
        <v>246</v>
      </c>
      <c r="B199">
        <f t="shared" si="15"/>
        <v>1606</v>
      </c>
      <c r="C199" t="s">
        <v>227</v>
      </c>
      <c r="D199" t="s">
        <v>113</v>
      </c>
      <c r="E199" s="9">
        <v>285</v>
      </c>
      <c r="F199" s="9">
        <v>0</v>
      </c>
      <c r="G199" s="9"/>
      <c r="H199" s="9">
        <v>86591.285000000003</v>
      </c>
      <c r="I199" s="9">
        <v>86591.285000000003</v>
      </c>
      <c r="J199" s="9">
        <v>-86591.285000000003</v>
      </c>
      <c r="K199" s="9">
        <f t="shared" si="14"/>
        <v>0</v>
      </c>
      <c r="L199" s="9">
        <f t="shared" si="14"/>
        <v>0</v>
      </c>
      <c r="M199" s="9">
        <f t="shared" si="14"/>
        <v>303829.07017543865</v>
      </c>
      <c r="N199" s="9">
        <f t="shared" si="14"/>
        <v>303829.07017543865</v>
      </c>
      <c r="O199" s="9">
        <f t="shared" si="14"/>
        <v>-303829.07017543865</v>
      </c>
    </row>
    <row r="200" spans="1:15">
      <c r="A200" s="6" t="s">
        <v>246</v>
      </c>
      <c r="B200" s="6">
        <f t="shared" si="15"/>
        <v>4604</v>
      </c>
      <c r="C200" s="6" t="s">
        <v>226</v>
      </c>
      <c r="D200" s="6" t="s">
        <v>129</v>
      </c>
      <c r="E200" s="8">
        <v>268</v>
      </c>
      <c r="F200" s="8">
        <v>7924.14</v>
      </c>
      <c r="G200" s="8">
        <v>133264.731</v>
      </c>
      <c r="H200" s="8">
        <v>57336.884000000013</v>
      </c>
      <c r="I200" s="8">
        <v>190601.61500000002</v>
      </c>
      <c r="J200" s="8">
        <v>-182677.47500000001</v>
      </c>
      <c r="K200" s="8">
        <f t="shared" si="14"/>
        <v>29567.686567164179</v>
      </c>
      <c r="L200" s="8">
        <f t="shared" si="14"/>
        <v>497256.4589552239</v>
      </c>
      <c r="M200" s="8">
        <f t="shared" si="14"/>
        <v>213943.59701492541</v>
      </c>
      <c r="N200" s="8">
        <f t="shared" si="14"/>
        <v>711200.05597014935</v>
      </c>
      <c r="O200" s="8">
        <f t="shared" si="14"/>
        <v>-681632.36940298509</v>
      </c>
    </row>
    <row r="201" spans="1:15">
      <c r="A201" t="s">
        <v>246</v>
      </c>
      <c r="B201">
        <f t="shared" si="15"/>
        <v>4502</v>
      </c>
      <c r="C201" t="s">
        <v>228</v>
      </c>
      <c r="D201" t="s">
        <v>128</v>
      </c>
      <c r="E201" s="9">
        <v>242</v>
      </c>
      <c r="F201" s="9">
        <v>111001.59999999999</v>
      </c>
      <c r="G201" s="9">
        <v>172672.745</v>
      </c>
      <c r="H201" s="9">
        <v>158850.114</v>
      </c>
      <c r="I201" s="9">
        <v>331522.859</v>
      </c>
      <c r="J201" s="9">
        <v>-220521.25900000002</v>
      </c>
      <c r="K201" s="9">
        <f t="shared" si="14"/>
        <v>458684.29752066114</v>
      </c>
      <c r="L201" s="9">
        <f t="shared" si="14"/>
        <v>713523.73966942145</v>
      </c>
      <c r="M201" s="9">
        <f t="shared" si="14"/>
        <v>656405.42975206603</v>
      </c>
      <c r="N201" s="9">
        <f t="shared" si="14"/>
        <v>1369929.1694214875</v>
      </c>
      <c r="O201" s="9">
        <f t="shared" si="14"/>
        <v>-911244.87190082658</v>
      </c>
    </row>
    <row r="202" spans="1:15">
      <c r="A202" s="6" t="s">
        <v>246</v>
      </c>
      <c r="B202" s="6">
        <f t="shared" si="15"/>
        <v>4803</v>
      </c>
      <c r="C202" s="6" t="s">
        <v>229</v>
      </c>
      <c r="D202" s="6" t="s">
        <v>131</v>
      </c>
      <c r="E202" s="8">
        <v>235</v>
      </c>
      <c r="F202" s="8">
        <v>3818.2910000000002</v>
      </c>
      <c r="G202" s="8">
        <v>93147.346000000005</v>
      </c>
      <c r="H202" s="8">
        <v>26908.745000000003</v>
      </c>
      <c r="I202" s="8">
        <v>120056.09100000001</v>
      </c>
      <c r="J202" s="8">
        <v>-116237.80000000002</v>
      </c>
      <c r="K202" s="8">
        <f t="shared" si="14"/>
        <v>16248.04680851064</v>
      </c>
      <c r="L202" s="8">
        <f t="shared" si="14"/>
        <v>396371.685106383</v>
      </c>
      <c r="M202" s="8">
        <f t="shared" si="14"/>
        <v>114505.29787234044</v>
      </c>
      <c r="N202" s="8">
        <f t="shared" si="14"/>
        <v>510876.98297872342</v>
      </c>
      <c r="O202" s="8">
        <f t="shared" si="14"/>
        <v>-494628.93617021287</v>
      </c>
    </row>
    <row r="203" spans="1:15">
      <c r="A203" t="s">
        <v>246</v>
      </c>
      <c r="B203">
        <f t="shared" si="15"/>
        <v>4902</v>
      </c>
      <c r="C203" t="s">
        <v>231</v>
      </c>
      <c r="D203" t="s">
        <v>133</v>
      </c>
      <c r="E203" s="9">
        <v>116</v>
      </c>
      <c r="F203" s="9">
        <v>590.86300000000006</v>
      </c>
      <c r="G203" s="9">
        <v>49108.229000000007</v>
      </c>
      <c r="H203" s="9">
        <v>16706.07</v>
      </c>
      <c r="I203" s="9">
        <v>65814.298999999999</v>
      </c>
      <c r="J203" s="9">
        <v>-65223.436000000002</v>
      </c>
      <c r="K203" s="9">
        <f t="shared" si="14"/>
        <v>5093.6465517241377</v>
      </c>
      <c r="L203" s="9">
        <f t="shared" si="14"/>
        <v>423346.80172413803</v>
      </c>
      <c r="M203" s="9">
        <f t="shared" si="14"/>
        <v>144017.8448275862</v>
      </c>
      <c r="N203" s="9">
        <f t="shared" si="14"/>
        <v>567364.64655172417</v>
      </c>
      <c r="O203" s="9">
        <f t="shared" si="14"/>
        <v>-562271</v>
      </c>
    </row>
    <row r="204" spans="1:15">
      <c r="A204" s="6" t="s">
        <v>246</v>
      </c>
      <c r="B204" s="6">
        <f t="shared" si="15"/>
        <v>3713</v>
      </c>
      <c r="C204" s="6" t="s">
        <v>230</v>
      </c>
      <c r="D204" s="6" t="s">
        <v>123</v>
      </c>
      <c r="E204" s="8">
        <v>114</v>
      </c>
      <c r="F204" s="8">
        <v>13159</v>
      </c>
      <c r="G204" s="8">
        <v>65712</v>
      </c>
      <c r="H204" s="8">
        <v>28579</v>
      </c>
      <c r="I204" s="8">
        <v>94291</v>
      </c>
      <c r="J204" s="8">
        <v>-81132</v>
      </c>
      <c r="K204" s="8">
        <f t="shared" si="14"/>
        <v>115429.82456140351</v>
      </c>
      <c r="L204" s="8">
        <f t="shared" si="14"/>
        <v>576421.05263157899</v>
      </c>
      <c r="M204" s="8">
        <f t="shared" si="14"/>
        <v>250692.98245614037</v>
      </c>
      <c r="N204" s="8">
        <f t="shared" si="14"/>
        <v>827114.03508771933</v>
      </c>
      <c r="O204" s="8">
        <f t="shared" si="14"/>
        <v>-711684.21052631584</v>
      </c>
    </row>
    <row r="205" spans="1:15">
      <c r="A205" t="s">
        <v>246</v>
      </c>
      <c r="B205">
        <f t="shared" si="15"/>
        <v>7505</v>
      </c>
      <c r="C205" t="s">
        <v>232</v>
      </c>
      <c r="D205" t="s">
        <v>151</v>
      </c>
      <c r="E205" s="9">
        <v>96</v>
      </c>
      <c r="F205" s="9">
        <v>0</v>
      </c>
      <c r="G205" s="9"/>
      <c r="H205" s="9">
        <v>18450.558000000001</v>
      </c>
      <c r="I205" s="9">
        <v>18450.558000000001</v>
      </c>
      <c r="J205" s="9">
        <v>-18450.558000000001</v>
      </c>
      <c r="K205" s="9">
        <f t="shared" si="14"/>
        <v>0</v>
      </c>
      <c r="L205" s="9">
        <f t="shared" si="14"/>
        <v>0</v>
      </c>
      <c r="M205" s="9">
        <f t="shared" si="14"/>
        <v>192193.31250000003</v>
      </c>
      <c r="N205" s="9">
        <f t="shared" si="14"/>
        <v>192193.31250000003</v>
      </c>
      <c r="O205" s="9">
        <f t="shared" si="14"/>
        <v>-192193.31250000003</v>
      </c>
    </row>
    <row r="206" spans="1:15">
      <c r="A206" s="6" t="s">
        <v>246</v>
      </c>
      <c r="B206" s="6">
        <f t="shared" si="15"/>
        <v>5611</v>
      </c>
      <c r="C206" s="6" t="s">
        <v>233</v>
      </c>
      <c r="D206" s="6" t="s">
        <v>137</v>
      </c>
      <c r="E206" s="8">
        <v>89</v>
      </c>
      <c r="F206" s="8">
        <v>0</v>
      </c>
      <c r="G206" s="8"/>
      <c r="H206" s="8">
        <v>61476</v>
      </c>
      <c r="I206" s="8">
        <v>61476</v>
      </c>
      <c r="J206" s="8">
        <v>-61476</v>
      </c>
      <c r="K206" s="8">
        <f t="shared" si="14"/>
        <v>0</v>
      </c>
      <c r="L206" s="8">
        <f t="shared" si="14"/>
        <v>0</v>
      </c>
      <c r="M206" s="8">
        <f t="shared" si="14"/>
        <v>690741.5730337078</v>
      </c>
      <c r="N206" s="8">
        <f t="shared" si="14"/>
        <v>690741.5730337078</v>
      </c>
      <c r="O206" s="8">
        <f t="shared" si="14"/>
        <v>-690741.5730337078</v>
      </c>
    </row>
    <row r="207" spans="1:15">
      <c r="A207" t="s">
        <v>246</v>
      </c>
      <c r="B207">
        <f t="shared" si="15"/>
        <v>3506</v>
      </c>
      <c r="C207" t="s">
        <v>234</v>
      </c>
      <c r="D207" t="s">
        <v>119</v>
      </c>
      <c r="E207" s="9">
        <v>75</v>
      </c>
      <c r="F207" s="9">
        <v>0</v>
      </c>
      <c r="G207" s="9">
        <v>215.18100000000001</v>
      </c>
      <c r="H207" s="9">
        <v>35660.446000000004</v>
      </c>
      <c r="I207" s="9">
        <v>35875.627</v>
      </c>
      <c r="J207" s="9">
        <v>-35875.627</v>
      </c>
      <c r="K207" s="9">
        <f t="shared" si="14"/>
        <v>0</v>
      </c>
      <c r="L207" s="9">
        <f t="shared" si="14"/>
        <v>2869.0800000000004</v>
      </c>
      <c r="M207" s="9">
        <f t="shared" si="14"/>
        <v>475472.61333333334</v>
      </c>
      <c r="N207" s="9">
        <f t="shared" si="14"/>
        <v>478341.69333333336</v>
      </c>
      <c r="O207" s="9">
        <f t="shared" si="14"/>
        <v>-478341.69333333336</v>
      </c>
    </row>
    <row r="208" spans="1:15">
      <c r="A208" s="6" t="s">
        <v>246</v>
      </c>
      <c r="B208" s="6">
        <f t="shared" si="15"/>
        <v>6611</v>
      </c>
      <c r="C208" s="6" t="s">
        <v>235</v>
      </c>
      <c r="D208" s="6" t="s">
        <v>145</v>
      </c>
      <c r="E208" s="8">
        <v>60</v>
      </c>
      <c r="F208" s="8">
        <v>0</v>
      </c>
      <c r="G208" s="8"/>
      <c r="H208" s="8">
        <v>8318</v>
      </c>
      <c r="I208" s="8">
        <v>8318</v>
      </c>
      <c r="J208" s="8">
        <v>-8318</v>
      </c>
      <c r="K208" s="8">
        <f t="shared" si="14"/>
        <v>0</v>
      </c>
      <c r="L208" s="8">
        <f t="shared" si="14"/>
        <v>0</v>
      </c>
      <c r="M208" s="8">
        <f t="shared" si="14"/>
        <v>138633.33333333331</v>
      </c>
      <c r="N208" s="8">
        <f t="shared" si="14"/>
        <v>138633.33333333331</v>
      </c>
      <c r="O208" s="8">
        <f t="shared" si="14"/>
        <v>-138633.33333333331</v>
      </c>
    </row>
    <row r="209" spans="1:15">
      <c r="A209" t="s">
        <v>246</v>
      </c>
      <c r="B209">
        <f t="shared" si="15"/>
        <v>4901</v>
      </c>
      <c r="C209" t="s">
        <v>236</v>
      </c>
      <c r="D209" t="s">
        <v>132</v>
      </c>
      <c r="E209" s="9">
        <v>47</v>
      </c>
      <c r="F209" s="9">
        <v>0</v>
      </c>
      <c r="G209" s="9"/>
      <c r="H209" s="9">
        <v>691</v>
      </c>
      <c r="I209" s="9">
        <v>691</v>
      </c>
      <c r="J209" s="9">
        <v>-691</v>
      </c>
      <c r="K209" s="9">
        <f t="shared" si="14"/>
        <v>0</v>
      </c>
      <c r="L209" s="9">
        <f t="shared" si="14"/>
        <v>0</v>
      </c>
      <c r="M209" s="9">
        <f t="shared" si="14"/>
        <v>14702.127659574469</v>
      </c>
      <c r="N209" s="9">
        <f t="shared" si="14"/>
        <v>14702.127659574469</v>
      </c>
      <c r="O209" s="9">
        <f t="shared" si="14"/>
        <v>-14702.127659574469</v>
      </c>
    </row>
    <row r="210" spans="1:15"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spans="1:15" s="19" customFormat="1">
      <c r="E211" s="14">
        <f>SUM(E146:E209)</f>
        <v>387758</v>
      </c>
      <c r="F211" s="14">
        <f t="shared" ref="F211:J211" si="16">SUM(F146:F209)</f>
        <v>16563273.040999997</v>
      </c>
      <c r="G211" s="14">
        <f t="shared" si="16"/>
        <v>141191765.88399997</v>
      </c>
      <c r="H211" s="14">
        <f t="shared" si="16"/>
        <v>75779908.744000018</v>
      </c>
      <c r="I211" s="14">
        <f t="shared" si="16"/>
        <v>216971674.62800008</v>
      </c>
      <c r="J211" s="14">
        <f t="shared" si="16"/>
        <v>-200408401.5870001</v>
      </c>
      <c r="K211" s="14">
        <f t="shared" ref="K211:O211" si="17">(F211/$E211)*1000</f>
        <v>42715.490179441811</v>
      </c>
      <c r="L211" s="14">
        <f t="shared" si="17"/>
        <v>364123.41172587022</v>
      </c>
      <c r="M211" s="14">
        <f t="shared" si="17"/>
        <v>195430.93564542837</v>
      </c>
      <c r="N211" s="14">
        <f t="shared" si="17"/>
        <v>559554.34737129882</v>
      </c>
      <c r="O211" s="14">
        <f t="shared" si="17"/>
        <v>-516838.85719185707</v>
      </c>
    </row>
    <row r="212" spans="1:15"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>
      <c r="D213" s="34" t="s">
        <v>74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>
      <c r="D214" s="42" t="s">
        <v>169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>
      <c r="A215" s="6" t="s">
        <v>247</v>
      </c>
      <c r="B215" s="6">
        <f t="shared" ref="B215:B259" si="18">(LEFT(C215,4))*1</f>
        <v>0</v>
      </c>
      <c r="C215" s="6" t="s">
        <v>180</v>
      </c>
      <c r="D215" s="6" t="s">
        <v>9</v>
      </c>
      <c r="E215" s="8">
        <v>139875</v>
      </c>
      <c r="F215" s="8">
        <v>477365.87799999997</v>
      </c>
      <c r="G215" s="8">
        <v>1853690.6590000002</v>
      </c>
      <c r="H215" s="8">
        <v>4735515.8619999997</v>
      </c>
      <c r="I215" s="8">
        <v>6589206.5209999997</v>
      </c>
      <c r="J215" s="8">
        <v>-6111840.6430000002</v>
      </c>
      <c r="K215" s="8">
        <f t="shared" ref="K215:O246" si="19">(F215/$E215)*1000</f>
        <v>3412.8034173369074</v>
      </c>
      <c r="L215" s="8">
        <f t="shared" si="19"/>
        <v>13252.480135835569</v>
      </c>
      <c r="M215" s="8">
        <f t="shared" si="19"/>
        <v>33855.341283288646</v>
      </c>
      <c r="N215" s="8">
        <f t="shared" si="19"/>
        <v>47107.821419124215</v>
      </c>
      <c r="O215" s="8">
        <f t="shared" si="19"/>
        <v>-43695.018001787314</v>
      </c>
    </row>
    <row r="216" spans="1:15">
      <c r="A216" t="s">
        <v>247</v>
      </c>
      <c r="B216">
        <f t="shared" si="18"/>
        <v>1000</v>
      </c>
      <c r="C216" t="s">
        <v>181</v>
      </c>
      <c r="D216" t="s">
        <v>108</v>
      </c>
      <c r="E216" s="9">
        <v>39810</v>
      </c>
      <c r="F216" s="9">
        <v>235185.39799999999</v>
      </c>
      <c r="G216" s="9">
        <v>443778.37300000002</v>
      </c>
      <c r="H216" s="9">
        <v>568461.58000000007</v>
      </c>
      <c r="I216" s="9">
        <v>1012239.9530000001</v>
      </c>
      <c r="J216" s="9">
        <v>-777054.55500000017</v>
      </c>
      <c r="K216" s="9">
        <f t="shared" si="19"/>
        <v>5907.6965084149715</v>
      </c>
      <c r="L216" s="9">
        <f t="shared" si="19"/>
        <v>11147.40952022105</v>
      </c>
      <c r="M216" s="9">
        <f t="shared" si="19"/>
        <v>14279.366490831451</v>
      </c>
      <c r="N216" s="9">
        <f t="shared" si="19"/>
        <v>25426.776011052501</v>
      </c>
      <c r="O216" s="9">
        <f t="shared" si="19"/>
        <v>-19519.079502637531</v>
      </c>
    </row>
    <row r="217" spans="1:15">
      <c r="A217" s="6" t="s">
        <v>247</v>
      </c>
      <c r="B217" s="6">
        <f t="shared" si="18"/>
        <v>1400</v>
      </c>
      <c r="C217" s="6" t="s">
        <v>182</v>
      </c>
      <c r="D217" s="6" t="s">
        <v>111</v>
      </c>
      <c r="E217" s="8">
        <v>30568</v>
      </c>
      <c r="F217" s="8">
        <v>25674.317999999999</v>
      </c>
      <c r="G217" s="8">
        <v>298983.41699999996</v>
      </c>
      <c r="H217" s="8">
        <v>356837.946</v>
      </c>
      <c r="I217" s="8">
        <v>655821.3629999999</v>
      </c>
      <c r="J217" s="8">
        <v>-630147.04499999993</v>
      </c>
      <c r="K217" s="8">
        <f t="shared" si="19"/>
        <v>839.90833551426329</v>
      </c>
      <c r="L217" s="8">
        <f t="shared" si="19"/>
        <v>9780.9283237372401</v>
      </c>
      <c r="M217" s="8">
        <f t="shared" si="19"/>
        <v>11673.578448050248</v>
      </c>
      <c r="N217" s="8">
        <f t="shared" si="19"/>
        <v>21454.506771787484</v>
      </c>
      <c r="O217" s="8">
        <f t="shared" si="19"/>
        <v>-20614.598436273223</v>
      </c>
    </row>
    <row r="218" spans="1:15">
      <c r="A218" t="s">
        <v>247</v>
      </c>
      <c r="B218">
        <f t="shared" si="18"/>
        <v>2000</v>
      </c>
      <c r="C218" t="s">
        <v>183</v>
      </c>
      <c r="D218" t="s">
        <v>114</v>
      </c>
      <c r="E218" s="9">
        <v>22059</v>
      </c>
      <c r="F218" s="9">
        <v>96509.433999999994</v>
      </c>
      <c r="G218" s="9">
        <v>231751.29</v>
      </c>
      <c r="H218" s="9">
        <v>344955.48499999999</v>
      </c>
      <c r="I218" s="9">
        <v>576706.77500000002</v>
      </c>
      <c r="J218" s="9">
        <v>-480197.34100000001</v>
      </c>
      <c r="K218" s="9">
        <f t="shared" si="19"/>
        <v>4375.0593408586064</v>
      </c>
      <c r="L218" s="9">
        <f t="shared" si="19"/>
        <v>10505.974432204543</v>
      </c>
      <c r="M218" s="9">
        <f t="shared" si="19"/>
        <v>15637.856883811595</v>
      </c>
      <c r="N218" s="9">
        <f t="shared" si="19"/>
        <v>26143.831316016141</v>
      </c>
      <c r="O218" s="9">
        <f t="shared" si="19"/>
        <v>-21768.771975157535</v>
      </c>
    </row>
    <row r="219" spans="1:15">
      <c r="A219" s="6" t="s">
        <v>247</v>
      </c>
      <c r="B219" s="6">
        <f t="shared" si="18"/>
        <v>6000</v>
      </c>
      <c r="C219" s="6" t="s">
        <v>1052</v>
      </c>
      <c r="D219" s="6" t="s">
        <v>1047</v>
      </c>
      <c r="E219" s="8">
        <v>19893</v>
      </c>
      <c r="F219" s="8">
        <v>309458.10800000001</v>
      </c>
      <c r="G219" s="8">
        <v>205420.20600000001</v>
      </c>
      <c r="H219" s="8">
        <v>1102503.1729999997</v>
      </c>
      <c r="I219" s="8">
        <v>1307923.3789999997</v>
      </c>
      <c r="J219" s="8">
        <v>-998465.27099999972</v>
      </c>
      <c r="K219" s="8">
        <f t="shared" si="19"/>
        <v>15556.130699240941</v>
      </c>
      <c r="L219" s="8">
        <f t="shared" si="19"/>
        <v>10326.25576836073</v>
      </c>
      <c r="M219" s="8">
        <f t="shared" si="19"/>
        <v>55421.664555371222</v>
      </c>
      <c r="N219" s="8">
        <f t="shared" si="19"/>
        <v>65747.920323731945</v>
      </c>
      <c r="O219" s="8">
        <f t="shared" si="19"/>
        <v>-50191.789624491015</v>
      </c>
    </row>
    <row r="220" spans="1:15">
      <c r="A220" t="s">
        <v>247</v>
      </c>
      <c r="B220">
        <f t="shared" si="18"/>
        <v>1300</v>
      </c>
      <c r="C220" t="s">
        <v>184</v>
      </c>
      <c r="D220" t="s">
        <v>110</v>
      </c>
      <c r="E220" s="9">
        <v>18891</v>
      </c>
      <c r="F220" s="9">
        <v>41797.163</v>
      </c>
      <c r="G220" s="9">
        <v>107876.05</v>
      </c>
      <c r="H220" s="9">
        <v>197487.32</v>
      </c>
      <c r="I220" s="9">
        <v>305363.37</v>
      </c>
      <c r="J220" s="9">
        <v>-263566.20699999999</v>
      </c>
      <c r="K220" s="9">
        <f t="shared" si="19"/>
        <v>2212.5436980572763</v>
      </c>
      <c r="L220" s="9">
        <f t="shared" si="19"/>
        <v>5710.4467735958924</v>
      </c>
      <c r="M220" s="9">
        <f t="shared" si="19"/>
        <v>10454.042665819703</v>
      </c>
      <c r="N220" s="9">
        <f t="shared" si="19"/>
        <v>16164.489439415593</v>
      </c>
      <c r="O220" s="9">
        <f t="shared" si="19"/>
        <v>-13951.945741358319</v>
      </c>
    </row>
    <row r="221" spans="1:15">
      <c r="A221" s="6" t="s">
        <v>247</v>
      </c>
      <c r="B221" s="6">
        <f t="shared" si="18"/>
        <v>1604</v>
      </c>
      <c r="C221" s="6" t="s">
        <v>185</v>
      </c>
      <c r="D221" s="6" t="s">
        <v>112</v>
      </c>
      <c r="E221" s="8">
        <v>13430</v>
      </c>
      <c r="F221" s="8">
        <v>17178.545000000002</v>
      </c>
      <c r="G221" s="8">
        <v>78971.396999999997</v>
      </c>
      <c r="H221" s="8">
        <v>130370.06100000002</v>
      </c>
      <c r="I221" s="8">
        <v>209341.45800000001</v>
      </c>
      <c r="J221" s="8">
        <v>-192162.913</v>
      </c>
      <c r="K221" s="8">
        <f t="shared" si="19"/>
        <v>1279.1172747580047</v>
      </c>
      <c r="L221" s="8">
        <f t="shared" si="19"/>
        <v>5880.223157110946</v>
      </c>
      <c r="M221" s="8">
        <f t="shared" si="19"/>
        <v>9707.3760982874173</v>
      </c>
      <c r="N221" s="8">
        <f t="shared" si="19"/>
        <v>15587.599255398363</v>
      </c>
      <c r="O221" s="8">
        <f t="shared" si="19"/>
        <v>-14308.481980640358</v>
      </c>
    </row>
    <row r="222" spans="1:15">
      <c r="A222" t="s">
        <v>247</v>
      </c>
      <c r="B222">
        <f t="shared" si="18"/>
        <v>8200</v>
      </c>
      <c r="C222" t="s">
        <v>186</v>
      </c>
      <c r="D222" t="s">
        <v>153</v>
      </c>
      <c r="E222" s="9">
        <v>11239</v>
      </c>
      <c r="F222" s="9">
        <v>3875.5109999999995</v>
      </c>
      <c r="G222" s="9">
        <v>102753.21400000001</v>
      </c>
      <c r="H222" s="9">
        <v>189040.21400000001</v>
      </c>
      <c r="I222" s="9">
        <v>291793.42800000001</v>
      </c>
      <c r="J222" s="9">
        <v>-287917.91700000002</v>
      </c>
      <c r="K222" s="9">
        <f t="shared" si="19"/>
        <v>344.82703087463295</v>
      </c>
      <c r="L222" s="9">
        <f t="shared" si="19"/>
        <v>9142.5584126701669</v>
      </c>
      <c r="M222" s="9">
        <f t="shared" si="19"/>
        <v>16820.020820357684</v>
      </c>
      <c r="N222" s="9">
        <f t="shared" si="19"/>
        <v>25962.579233027849</v>
      </c>
      <c r="O222" s="9">
        <f t="shared" si="19"/>
        <v>-25617.752202153217</v>
      </c>
    </row>
    <row r="223" spans="1:15">
      <c r="A223" s="6" t="s">
        <v>247</v>
      </c>
      <c r="B223" s="6">
        <f t="shared" si="18"/>
        <v>3000</v>
      </c>
      <c r="C223" s="6" t="s">
        <v>187</v>
      </c>
      <c r="D223" s="6" t="s">
        <v>118</v>
      </c>
      <c r="E223" s="8">
        <v>7997</v>
      </c>
      <c r="F223" s="8">
        <v>8830.8009999999995</v>
      </c>
      <c r="G223" s="8">
        <v>79592.358999999997</v>
      </c>
      <c r="H223" s="8">
        <v>185134.51299999998</v>
      </c>
      <c r="I223" s="8">
        <v>264726.87199999997</v>
      </c>
      <c r="J223" s="8">
        <v>-255896.07099999997</v>
      </c>
      <c r="K223" s="8">
        <f t="shared" si="19"/>
        <v>1104.2642240840314</v>
      </c>
      <c r="L223" s="8">
        <f t="shared" si="19"/>
        <v>9952.7771664374141</v>
      </c>
      <c r="M223" s="8">
        <f t="shared" si="19"/>
        <v>23150.495560835308</v>
      </c>
      <c r="N223" s="8">
        <f t="shared" si="19"/>
        <v>33103.272727272721</v>
      </c>
      <c r="O223" s="8">
        <f t="shared" si="19"/>
        <v>-31999.008503188692</v>
      </c>
    </row>
    <row r="224" spans="1:15">
      <c r="A224" t="s">
        <v>247</v>
      </c>
      <c r="B224">
        <f t="shared" si="18"/>
        <v>7300</v>
      </c>
      <c r="C224" t="s">
        <v>188</v>
      </c>
      <c r="D224" t="s">
        <v>148</v>
      </c>
      <c r="E224" s="9">
        <v>5262</v>
      </c>
      <c r="F224" s="9">
        <v>86256.487999999998</v>
      </c>
      <c r="G224" s="9">
        <v>120611.414</v>
      </c>
      <c r="H224" s="9">
        <v>260876.698</v>
      </c>
      <c r="I224" s="9">
        <v>381488.11200000002</v>
      </c>
      <c r="J224" s="9">
        <v>-295231.62400000001</v>
      </c>
      <c r="K224" s="9">
        <f t="shared" si="19"/>
        <v>16392.339034587607</v>
      </c>
      <c r="L224" s="9">
        <f t="shared" si="19"/>
        <v>22921.21132649183</v>
      </c>
      <c r="M224" s="9">
        <f t="shared" si="19"/>
        <v>49577.479665526422</v>
      </c>
      <c r="N224" s="9">
        <f t="shared" si="19"/>
        <v>72498.690992018252</v>
      </c>
      <c r="O224" s="9">
        <f t="shared" si="19"/>
        <v>-56106.351957430641</v>
      </c>
    </row>
    <row r="225" spans="1:15">
      <c r="A225" s="6" t="s">
        <v>247</v>
      </c>
      <c r="B225" s="6">
        <f t="shared" si="18"/>
        <v>7400</v>
      </c>
      <c r="C225" s="6" t="s">
        <v>189</v>
      </c>
      <c r="D225" s="6" t="s">
        <v>149</v>
      </c>
      <c r="E225" s="8">
        <v>5208</v>
      </c>
      <c r="F225" s="8">
        <v>20961.186000000002</v>
      </c>
      <c r="G225" s="8">
        <v>71712.444000000003</v>
      </c>
      <c r="H225" s="8">
        <v>197949.34700000004</v>
      </c>
      <c r="I225" s="8">
        <v>269661.79100000003</v>
      </c>
      <c r="J225" s="8">
        <v>-248700.60500000004</v>
      </c>
      <c r="K225" s="8">
        <f t="shared" si="19"/>
        <v>4024.8052995391708</v>
      </c>
      <c r="L225" s="8">
        <f t="shared" si="19"/>
        <v>13769.670506912442</v>
      </c>
      <c r="M225" s="8">
        <f t="shared" si="19"/>
        <v>38008.707181259611</v>
      </c>
      <c r="N225" s="8">
        <f t="shared" si="19"/>
        <v>51778.377688172048</v>
      </c>
      <c r="O225" s="8">
        <f t="shared" si="19"/>
        <v>-47753.572388632885</v>
      </c>
    </row>
    <row r="226" spans="1:15">
      <c r="A226" t="s">
        <v>247</v>
      </c>
      <c r="B226">
        <f t="shared" si="18"/>
        <v>1100</v>
      </c>
      <c r="C226" t="s">
        <v>271</v>
      </c>
      <c r="D226" t="s">
        <v>109</v>
      </c>
      <c r="E226" s="9">
        <v>4674</v>
      </c>
      <c r="F226" s="9">
        <v>2671.8530000000001</v>
      </c>
      <c r="G226" s="9">
        <v>70923.697</v>
      </c>
      <c r="H226" s="9">
        <v>71036.462999999989</v>
      </c>
      <c r="I226" s="9">
        <v>141960.15999999997</v>
      </c>
      <c r="J226" s="9">
        <v>-139288.30699999997</v>
      </c>
      <c r="K226" s="9">
        <f t="shared" si="19"/>
        <v>571.64163457424047</v>
      </c>
      <c r="L226" s="9">
        <f t="shared" si="19"/>
        <v>15174.090072742832</v>
      </c>
      <c r="M226" s="9">
        <f t="shared" si="19"/>
        <v>15198.2163029525</v>
      </c>
      <c r="N226" s="9">
        <f t="shared" si="19"/>
        <v>30372.306375695331</v>
      </c>
      <c r="O226" s="9">
        <f t="shared" si="19"/>
        <v>-29800.664741121091</v>
      </c>
    </row>
    <row r="227" spans="1:15">
      <c r="A227" s="6" t="s">
        <v>247</v>
      </c>
      <c r="B227" s="6">
        <f t="shared" si="18"/>
        <v>8000</v>
      </c>
      <c r="C227" s="6" t="s">
        <v>190</v>
      </c>
      <c r="D227" s="6" t="s">
        <v>152</v>
      </c>
      <c r="E227" s="8">
        <v>4523</v>
      </c>
      <c r="F227" s="8">
        <v>123740.196</v>
      </c>
      <c r="G227" s="8">
        <v>153001.91500000001</v>
      </c>
      <c r="H227" s="8">
        <v>183728.55500000002</v>
      </c>
      <c r="I227" s="8">
        <v>336730.47000000003</v>
      </c>
      <c r="J227" s="8">
        <v>-212990.27400000003</v>
      </c>
      <c r="K227" s="8">
        <f t="shared" si="19"/>
        <v>27357.99159849657</v>
      </c>
      <c r="L227" s="8">
        <f t="shared" si="19"/>
        <v>33827.529294715903</v>
      </c>
      <c r="M227" s="8">
        <f t="shared" si="19"/>
        <v>40620.949590979442</v>
      </c>
      <c r="N227" s="8">
        <f t="shared" si="19"/>
        <v>74448.478885695338</v>
      </c>
      <c r="O227" s="8">
        <f t="shared" si="19"/>
        <v>-47090.487287198768</v>
      </c>
    </row>
    <row r="228" spans="1:15">
      <c r="A228" t="s">
        <v>247</v>
      </c>
      <c r="B228">
        <f t="shared" si="18"/>
        <v>5716</v>
      </c>
      <c r="C228" t="s">
        <v>1158</v>
      </c>
      <c r="D228" t="s">
        <v>1156</v>
      </c>
      <c r="E228" s="9">
        <v>4306</v>
      </c>
      <c r="F228" s="9">
        <v>131213.326</v>
      </c>
      <c r="G228" s="9">
        <v>150903.35200000001</v>
      </c>
      <c r="H228" s="9">
        <v>170908.66499999998</v>
      </c>
      <c r="I228" s="9">
        <v>321812.01699999999</v>
      </c>
      <c r="J228" s="9">
        <v>-190598.69099999999</v>
      </c>
      <c r="K228" s="9">
        <f t="shared" si="19"/>
        <v>30472.207617278214</v>
      </c>
      <c r="L228" s="9">
        <f t="shared" si="19"/>
        <v>35044.90292614956</v>
      </c>
      <c r="M228" s="9">
        <f t="shared" si="19"/>
        <v>39690.818625174172</v>
      </c>
      <c r="N228" s="9">
        <f t="shared" si="19"/>
        <v>74735.721551323732</v>
      </c>
      <c r="O228" s="9">
        <f t="shared" si="19"/>
        <v>-44263.513934045513</v>
      </c>
    </row>
    <row r="229" spans="1:15">
      <c r="A229" s="6" t="s">
        <v>247</v>
      </c>
      <c r="B229" s="6">
        <f t="shared" si="18"/>
        <v>3609</v>
      </c>
      <c r="C229" s="6" t="s">
        <v>192</v>
      </c>
      <c r="D229" s="6" t="s">
        <v>121</v>
      </c>
      <c r="E229" s="8">
        <v>4090</v>
      </c>
      <c r="F229" s="8">
        <v>16965.502</v>
      </c>
      <c r="G229" s="8">
        <v>61499.473000000005</v>
      </c>
      <c r="H229" s="8">
        <v>84748.342000000004</v>
      </c>
      <c r="I229" s="8">
        <v>146247.815</v>
      </c>
      <c r="J229" s="8">
        <v>-129282.31299999999</v>
      </c>
      <c r="K229" s="8">
        <f t="shared" si="19"/>
        <v>4148.0444987775063</v>
      </c>
      <c r="L229" s="8">
        <f t="shared" si="19"/>
        <v>15036.545965770172</v>
      </c>
      <c r="M229" s="8">
        <f t="shared" si="19"/>
        <v>20720.866014669926</v>
      </c>
      <c r="N229" s="8">
        <f t="shared" si="19"/>
        <v>35757.411980440098</v>
      </c>
      <c r="O229" s="8">
        <f t="shared" si="19"/>
        <v>-31609.36748166259</v>
      </c>
    </row>
    <row r="230" spans="1:15">
      <c r="A230" t="s">
        <v>247</v>
      </c>
      <c r="B230">
        <f t="shared" si="18"/>
        <v>2510</v>
      </c>
      <c r="C230" t="s">
        <v>193</v>
      </c>
      <c r="D230" t="s">
        <v>117</v>
      </c>
      <c r="E230" s="9">
        <v>3925</v>
      </c>
      <c r="F230" s="9">
        <v>11964.864999999998</v>
      </c>
      <c r="G230" s="9">
        <v>43765.415000000008</v>
      </c>
      <c r="H230" s="9">
        <v>64563.901000000005</v>
      </c>
      <c r="I230" s="9">
        <v>108329.31600000002</v>
      </c>
      <c r="J230" s="9">
        <v>-96364.45100000003</v>
      </c>
      <c r="K230" s="9">
        <f t="shared" si="19"/>
        <v>3048.3732484076427</v>
      </c>
      <c r="L230" s="9">
        <f t="shared" si="19"/>
        <v>11150.424203821658</v>
      </c>
      <c r="M230" s="9">
        <f t="shared" si="19"/>
        <v>16449.40152866242</v>
      </c>
      <c r="N230" s="9">
        <f t="shared" si="19"/>
        <v>27599.825732484082</v>
      </c>
      <c r="O230" s="9">
        <f t="shared" si="19"/>
        <v>-24551.452484076442</v>
      </c>
    </row>
    <row r="231" spans="1:15">
      <c r="A231" s="6" t="s">
        <v>247</v>
      </c>
      <c r="B231" s="6">
        <f t="shared" si="18"/>
        <v>4200</v>
      </c>
      <c r="C231" s="6" t="s">
        <v>191</v>
      </c>
      <c r="D231" s="6" t="s">
        <v>127</v>
      </c>
      <c r="E231" s="8">
        <v>3864</v>
      </c>
      <c r="F231" s="8">
        <v>30354.054</v>
      </c>
      <c r="G231" s="8">
        <v>77884.986999999994</v>
      </c>
      <c r="H231" s="8">
        <v>137520.33600000001</v>
      </c>
      <c r="I231" s="8">
        <v>215405.323</v>
      </c>
      <c r="J231" s="8">
        <v>-185051.269</v>
      </c>
      <c r="K231" s="8">
        <f t="shared" si="19"/>
        <v>7855.6040372670805</v>
      </c>
      <c r="L231" s="8">
        <f t="shared" si="19"/>
        <v>20156.570134575566</v>
      </c>
      <c r="M231" s="8">
        <f t="shared" si="19"/>
        <v>35590.149068322986</v>
      </c>
      <c r="N231" s="8">
        <f t="shared" si="19"/>
        <v>55746.719202898552</v>
      </c>
      <c r="O231" s="8">
        <f t="shared" si="19"/>
        <v>-47891.115165631469</v>
      </c>
    </row>
    <row r="232" spans="1:15">
      <c r="A232" t="s">
        <v>247</v>
      </c>
      <c r="B232">
        <f t="shared" si="18"/>
        <v>2300</v>
      </c>
      <c r="C232" t="s">
        <v>194</v>
      </c>
      <c r="D232" t="s">
        <v>115</v>
      </c>
      <c r="E232" s="9">
        <v>3669</v>
      </c>
      <c r="F232" s="9">
        <v>11604.166999999999</v>
      </c>
      <c r="G232" s="9">
        <v>50352.428999999996</v>
      </c>
      <c r="H232" s="9">
        <v>98327.372999999992</v>
      </c>
      <c r="I232" s="9">
        <v>148679.802</v>
      </c>
      <c r="J232" s="9">
        <v>-137075.63500000001</v>
      </c>
      <c r="K232" s="9">
        <f t="shared" si="19"/>
        <v>3162.7601526301441</v>
      </c>
      <c r="L232" s="9">
        <f t="shared" si="19"/>
        <v>13723.747342600163</v>
      </c>
      <c r="M232" s="9">
        <f t="shared" si="19"/>
        <v>26799.50204415372</v>
      </c>
      <c r="N232" s="9">
        <f t="shared" si="19"/>
        <v>40523.24938675388</v>
      </c>
      <c r="O232" s="9">
        <f t="shared" si="19"/>
        <v>-37360.489234123743</v>
      </c>
    </row>
    <row r="233" spans="1:15">
      <c r="A233" s="6" t="s">
        <v>247</v>
      </c>
      <c r="B233" s="6">
        <f t="shared" si="18"/>
        <v>8716</v>
      </c>
      <c r="C233" s="6" t="s">
        <v>196</v>
      </c>
      <c r="D233" s="6" t="s">
        <v>161</v>
      </c>
      <c r="E233" s="8">
        <v>3196</v>
      </c>
      <c r="F233" s="8">
        <v>1000.42</v>
      </c>
      <c r="G233" s="8">
        <v>26188.959999999999</v>
      </c>
      <c r="H233" s="8">
        <v>61357.224000000002</v>
      </c>
      <c r="I233" s="8">
        <v>87546.184000000008</v>
      </c>
      <c r="J233" s="8">
        <v>-86545.76400000001</v>
      </c>
      <c r="K233" s="8">
        <f t="shared" si="19"/>
        <v>313.02252816020024</v>
      </c>
      <c r="L233" s="8">
        <f t="shared" si="19"/>
        <v>8194.2928660826037</v>
      </c>
      <c r="M233" s="8">
        <f t="shared" si="19"/>
        <v>19198.130162703379</v>
      </c>
      <c r="N233" s="8">
        <f t="shared" si="19"/>
        <v>27392.423028785983</v>
      </c>
      <c r="O233" s="8">
        <f t="shared" si="19"/>
        <v>-27079.400500625783</v>
      </c>
    </row>
    <row r="234" spans="1:15">
      <c r="A234" t="s">
        <v>247</v>
      </c>
      <c r="B234">
        <f t="shared" si="18"/>
        <v>6100</v>
      </c>
      <c r="C234" t="s">
        <v>195</v>
      </c>
      <c r="D234" t="s">
        <v>138</v>
      </c>
      <c r="E234" s="9">
        <v>3156</v>
      </c>
      <c r="F234" s="9">
        <v>5949.4110000000001</v>
      </c>
      <c r="G234" s="9">
        <v>29392.22</v>
      </c>
      <c r="H234" s="9">
        <v>63617.953000000001</v>
      </c>
      <c r="I234" s="9">
        <v>93010.17300000001</v>
      </c>
      <c r="J234" s="9">
        <v>-87060.762000000017</v>
      </c>
      <c r="K234" s="9">
        <f t="shared" si="19"/>
        <v>1885.1112167300382</v>
      </c>
      <c r="L234" s="9">
        <f t="shared" si="19"/>
        <v>9313.124207858049</v>
      </c>
      <c r="M234" s="9">
        <f t="shared" si="19"/>
        <v>20157.77978453739</v>
      </c>
      <c r="N234" s="9">
        <f t="shared" si="19"/>
        <v>29470.903992395441</v>
      </c>
      <c r="O234" s="9">
        <f t="shared" si="19"/>
        <v>-27585.792775665403</v>
      </c>
    </row>
    <row r="235" spans="1:15">
      <c r="A235" s="6" t="s">
        <v>247</v>
      </c>
      <c r="B235" s="6">
        <f t="shared" si="18"/>
        <v>8717</v>
      </c>
      <c r="C235" s="6" t="s">
        <v>198</v>
      </c>
      <c r="D235" s="6" t="s">
        <v>162</v>
      </c>
      <c r="E235" s="8">
        <v>2573</v>
      </c>
      <c r="F235" s="8">
        <v>6499.2249999999995</v>
      </c>
      <c r="G235" s="8">
        <v>12980.027999999998</v>
      </c>
      <c r="H235" s="8">
        <v>72467.724000000002</v>
      </c>
      <c r="I235" s="8">
        <v>85447.752000000008</v>
      </c>
      <c r="J235" s="8">
        <v>-78948.527000000002</v>
      </c>
      <c r="K235" s="8">
        <f t="shared" si="19"/>
        <v>2525.9327633113094</v>
      </c>
      <c r="L235" s="8">
        <f t="shared" si="19"/>
        <v>5044.7057909055575</v>
      </c>
      <c r="M235" s="8">
        <f t="shared" si="19"/>
        <v>28164.680917217258</v>
      </c>
      <c r="N235" s="8">
        <f t="shared" si="19"/>
        <v>33209.386708122816</v>
      </c>
      <c r="O235" s="8">
        <f t="shared" si="19"/>
        <v>-30683.453944811503</v>
      </c>
    </row>
    <row r="236" spans="1:15">
      <c r="A236" t="s">
        <v>247</v>
      </c>
      <c r="B236">
        <f t="shared" si="18"/>
        <v>8401</v>
      </c>
      <c r="C236" t="s">
        <v>197</v>
      </c>
      <c r="D236" t="s">
        <v>154</v>
      </c>
      <c r="E236" s="9">
        <v>2547</v>
      </c>
      <c r="F236" s="9">
        <v>26917.988000000001</v>
      </c>
      <c r="G236" s="9">
        <v>78915.372999999992</v>
      </c>
      <c r="H236" s="9">
        <v>55005.444000000003</v>
      </c>
      <c r="I236" s="9">
        <v>133920.81699999998</v>
      </c>
      <c r="J236" s="9">
        <v>-107002.82899999998</v>
      </c>
      <c r="K236" s="9">
        <f t="shared" si="19"/>
        <v>10568.507263447193</v>
      </c>
      <c r="L236" s="9">
        <f t="shared" si="19"/>
        <v>30983.656458578716</v>
      </c>
      <c r="M236" s="9">
        <f t="shared" si="19"/>
        <v>21596.169611307421</v>
      </c>
      <c r="N236" s="9">
        <f t="shared" si="19"/>
        <v>52579.826069886134</v>
      </c>
      <c r="O236" s="9">
        <f t="shared" si="19"/>
        <v>-42011.318806438947</v>
      </c>
    </row>
    <row r="237" spans="1:15">
      <c r="A237" s="6" t="s">
        <v>247</v>
      </c>
      <c r="B237" s="6">
        <f t="shared" si="18"/>
        <v>8613</v>
      </c>
      <c r="C237" s="6" t="s">
        <v>200</v>
      </c>
      <c r="D237" s="6" t="s">
        <v>158</v>
      </c>
      <c r="E237" s="8">
        <v>2035</v>
      </c>
      <c r="F237" s="8">
        <v>29369.864999999998</v>
      </c>
      <c r="G237" s="8">
        <v>17432.740999999998</v>
      </c>
      <c r="H237" s="8">
        <v>171149.46599999999</v>
      </c>
      <c r="I237" s="8">
        <v>188582.20699999999</v>
      </c>
      <c r="J237" s="8">
        <v>-159212.342</v>
      </c>
      <c r="K237" s="8">
        <f t="shared" si="19"/>
        <v>14432.366093366092</v>
      </c>
      <c r="L237" s="8">
        <f t="shared" si="19"/>
        <v>8566.4574938574933</v>
      </c>
      <c r="M237" s="8">
        <f t="shared" si="19"/>
        <v>84102.931695331688</v>
      </c>
      <c r="N237" s="8">
        <f t="shared" si="19"/>
        <v>92669.389189189184</v>
      </c>
      <c r="O237" s="8">
        <f t="shared" si="19"/>
        <v>-78237.023095823111</v>
      </c>
    </row>
    <row r="238" spans="1:15">
      <c r="A238" t="s">
        <v>247</v>
      </c>
      <c r="B238">
        <f t="shared" si="18"/>
        <v>6250</v>
      </c>
      <c r="C238" t="s">
        <v>199</v>
      </c>
      <c r="D238" t="s">
        <v>139</v>
      </c>
      <c r="E238" s="9">
        <v>1977</v>
      </c>
      <c r="F238" s="9">
        <v>6228.2939999999999</v>
      </c>
      <c r="G238" s="9">
        <v>44486.078999999998</v>
      </c>
      <c r="H238" s="9">
        <v>50308.031999999992</v>
      </c>
      <c r="I238" s="9">
        <v>94794.11099999999</v>
      </c>
      <c r="J238" s="9">
        <v>-88565.816999999995</v>
      </c>
      <c r="K238" s="9">
        <f t="shared" si="19"/>
        <v>3150.3763277693474</v>
      </c>
      <c r="L238" s="9">
        <f t="shared" si="19"/>
        <v>22501.81031866464</v>
      </c>
      <c r="M238" s="9">
        <f t="shared" si="19"/>
        <v>25446.652503793623</v>
      </c>
      <c r="N238" s="9">
        <f t="shared" si="19"/>
        <v>47948.46282245827</v>
      </c>
      <c r="O238" s="9">
        <f t="shared" si="19"/>
        <v>-44798.08649468892</v>
      </c>
    </row>
    <row r="239" spans="1:15">
      <c r="A239" s="6" t="s">
        <v>247</v>
      </c>
      <c r="B239" s="6">
        <f t="shared" si="18"/>
        <v>6400</v>
      </c>
      <c r="C239" s="6" t="s">
        <v>201</v>
      </c>
      <c r="D239" s="6" t="s">
        <v>140</v>
      </c>
      <c r="E239" s="8">
        <v>1906</v>
      </c>
      <c r="F239" s="8">
        <v>4172.4269999999997</v>
      </c>
      <c r="G239" s="8">
        <v>36291.717000000004</v>
      </c>
      <c r="H239" s="8">
        <v>64808.603000000003</v>
      </c>
      <c r="I239" s="8">
        <v>101100.32</v>
      </c>
      <c r="J239" s="8">
        <v>-96927.893000000011</v>
      </c>
      <c r="K239" s="8">
        <f t="shared" si="19"/>
        <v>2189.1012591815315</v>
      </c>
      <c r="L239" s="8">
        <f t="shared" si="19"/>
        <v>19040.774921301156</v>
      </c>
      <c r="M239" s="8">
        <f t="shared" si="19"/>
        <v>34002.415005246592</v>
      </c>
      <c r="N239" s="8">
        <f t="shared" si="19"/>
        <v>53043.189926547748</v>
      </c>
      <c r="O239" s="8">
        <f t="shared" si="19"/>
        <v>-50854.088667366217</v>
      </c>
    </row>
    <row r="240" spans="1:15">
      <c r="A240" t="s">
        <v>247</v>
      </c>
      <c r="B240">
        <f t="shared" si="18"/>
        <v>8614</v>
      </c>
      <c r="C240" t="s">
        <v>202</v>
      </c>
      <c r="D240" t="s">
        <v>159</v>
      </c>
      <c r="E240" s="9">
        <v>1866</v>
      </c>
      <c r="F240" s="9">
        <v>68.504000000000005</v>
      </c>
      <c r="G240" s="9"/>
      <c r="H240" s="9">
        <v>22114.781999999999</v>
      </c>
      <c r="I240" s="9">
        <v>22114.781999999999</v>
      </c>
      <c r="J240" s="9">
        <v>-22046.277999999998</v>
      </c>
      <c r="K240" s="9">
        <f t="shared" si="19"/>
        <v>36.711682743837088</v>
      </c>
      <c r="L240" s="9">
        <f t="shared" si="19"/>
        <v>0</v>
      </c>
      <c r="M240" s="9">
        <f t="shared" si="19"/>
        <v>11851.43729903537</v>
      </c>
      <c r="N240" s="9">
        <f t="shared" si="19"/>
        <v>11851.43729903537</v>
      </c>
      <c r="O240" s="9">
        <f t="shared" si="19"/>
        <v>-11814.725616291533</v>
      </c>
    </row>
    <row r="241" spans="1:15">
      <c r="A241" s="6" t="s">
        <v>247</v>
      </c>
      <c r="B241" s="6">
        <f t="shared" si="18"/>
        <v>3714</v>
      </c>
      <c r="C241" s="6" t="s">
        <v>203</v>
      </c>
      <c r="D241" s="6" t="s">
        <v>124</v>
      </c>
      <c r="E241" s="8">
        <v>1678</v>
      </c>
      <c r="F241" s="8">
        <v>2686.7930000000001</v>
      </c>
      <c r="G241" s="8">
        <v>6758.6350000000002</v>
      </c>
      <c r="H241" s="8">
        <v>64464.661999999997</v>
      </c>
      <c r="I241" s="8">
        <v>71223.296999999991</v>
      </c>
      <c r="J241" s="8">
        <v>-68536.503999999986</v>
      </c>
      <c r="K241" s="8">
        <f t="shared" si="19"/>
        <v>1601.1877234803337</v>
      </c>
      <c r="L241" s="8">
        <f t="shared" si="19"/>
        <v>4027.7920143027418</v>
      </c>
      <c r="M241" s="8">
        <f t="shared" si="19"/>
        <v>38417.557806912992</v>
      </c>
      <c r="N241" s="8">
        <f t="shared" si="19"/>
        <v>42445.349821215728</v>
      </c>
      <c r="O241" s="8">
        <f t="shared" si="19"/>
        <v>-40844.162097735389</v>
      </c>
    </row>
    <row r="242" spans="1:15">
      <c r="A242" t="s">
        <v>247</v>
      </c>
      <c r="B242">
        <f t="shared" si="18"/>
        <v>2506</v>
      </c>
      <c r="C242" t="s">
        <v>204</v>
      </c>
      <c r="D242" t="s">
        <v>116</v>
      </c>
      <c r="E242" s="9">
        <v>1396</v>
      </c>
      <c r="F242" s="9">
        <v>518.53699999999992</v>
      </c>
      <c r="G242" s="9">
        <v>17779.743999999999</v>
      </c>
      <c r="H242" s="9">
        <v>31018.844000000001</v>
      </c>
      <c r="I242" s="9">
        <v>48798.588000000003</v>
      </c>
      <c r="J242" s="9">
        <v>-48280.051000000007</v>
      </c>
      <c r="K242" s="9">
        <f t="shared" si="19"/>
        <v>371.44484240687677</v>
      </c>
      <c r="L242" s="9">
        <f t="shared" si="19"/>
        <v>12736.206303724926</v>
      </c>
      <c r="M242" s="9">
        <f t="shared" si="19"/>
        <v>22219.802292263612</v>
      </c>
      <c r="N242" s="9">
        <f t="shared" si="19"/>
        <v>34956.00859598854</v>
      </c>
      <c r="O242" s="9">
        <f t="shared" si="19"/>
        <v>-34584.563753581671</v>
      </c>
    </row>
    <row r="243" spans="1:15">
      <c r="A243" s="6" t="s">
        <v>247</v>
      </c>
      <c r="B243" s="6">
        <f t="shared" si="18"/>
        <v>6613</v>
      </c>
      <c r="C243" s="6" t="s">
        <v>1159</v>
      </c>
      <c r="D243" s="6" t="s">
        <v>146</v>
      </c>
      <c r="E243" s="8">
        <v>1393</v>
      </c>
      <c r="F243" s="8">
        <v>13217.049000000001</v>
      </c>
      <c r="G243" s="8">
        <v>26638.364999999994</v>
      </c>
      <c r="H243" s="8">
        <v>95292.481000000014</v>
      </c>
      <c r="I243" s="8">
        <v>121930.84600000001</v>
      </c>
      <c r="J243" s="8">
        <v>-108713.79700000001</v>
      </c>
      <c r="K243" s="8">
        <f t="shared" si="19"/>
        <v>9488.1902368987812</v>
      </c>
      <c r="L243" s="8">
        <f t="shared" si="19"/>
        <v>19123.01866475233</v>
      </c>
      <c r="M243" s="8">
        <f t="shared" si="19"/>
        <v>68408.098348887303</v>
      </c>
      <c r="N243" s="8">
        <f t="shared" si="19"/>
        <v>87531.117013639625</v>
      </c>
      <c r="O243" s="8">
        <f t="shared" si="19"/>
        <v>-78042.92677674086</v>
      </c>
    </row>
    <row r="244" spans="1:15">
      <c r="A244" t="s">
        <v>247</v>
      </c>
      <c r="B244">
        <f t="shared" si="18"/>
        <v>3716</v>
      </c>
      <c r="C244" t="s">
        <v>1160</v>
      </c>
      <c r="D244" t="s">
        <v>1154</v>
      </c>
      <c r="E244" s="9">
        <v>1308</v>
      </c>
      <c r="F244" s="9">
        <v>37203.050000000003</v>
      </c>
      <c r="G244" s="9">
        <v>31253.195</v>
      </c>
      <c r="H244" s="9">
        <v>73056.865000000005</v>
      </c>
      <c r="I244" s="9">
        <v>104310.06</v>
      </c>
      <c r="J244" s="9">
        <v>-67107.009999999995</v>
      </c>
      <c r="K244" s="9">
        <f t="shared" si="19"/>
        <v>28442.698776758411</v>
      </c>
      <c r="L244" s="9">
        <f t="shared" si="19"/>
        <v>23893.879969418962</v>
      </c>
      <c r="M244" s="9">
        <f t="shared" si="19"/>
        <v>55853.872324159027</v>
      </c>
      <c r="N244" s="9">
        <f t="shared" si="19"/>
        <v>79747.752293577971</v>
      </c>
      <c r="O244" s="9">
        <f t="shared" si="19"/>
        <v>-51305.053516819571</v>
      </c>
    </row>
    <row r="245" spans="1:15">
      <c r="A245" s="6" t="s">
        <v>247</v>
      </c>
      <c r="B245" s="6">
        <f t="shared" si="18"/>
        <v>5613</v>
      </c>
      <c r="C245" s="6" t="s">
        <v>1161</v>
      </c>
      <c r="D245" s="6" t="s">
        <v>1155</v>
      </c>
      <c r="E245" s="8">
        <v>1295</v>
      </c>
      <c r="F245" s="8">
        <v>4128.6000000000004</v>
      </c>
      <c r="G245" s="8">
        <v>12537.602999999999</v>
      </c>
      <c r="H245" s="8">
        <v>41263.173999999999</v>
      </c>
      <c r="I245" s="8">
        <v>53800.777000000002</v>
      </c>
      <c r="J245" s="8">
        <v>-49672.177000000003</v>
      </c>
      <c r="K245" s="8">
        <f t="shared" si="19"/>
        <v>3188.1081081081084</v>
      </c>
      <c r="L245" s="8">
        <f t="shared" si="19"/>
        <v>9681.5467181467175</v>
      </c>
      <c r="M245" s="8">
        <f t="shared" si="19"/>
        <v>31863.454826254827</v>
      </c>
      <c r="N245" s="8">
        <f t="shared" si="19"/>
        <v>41545.001544401544</v>
      </c>
      <c r="O245" s="8">
        <f t="shared" si="19"/>
        <v>-38356.893436293438</v>
      </c>
    </row>
    <row r="246" spans="1:15">
      <c r="A246" t="s">
        <v>247</v>
      </c>
      <c r="B246">
        <f t="shared" si="18"/>
        <v>8721</v>
      </c>
      <c r="C246" t="s">
        <v>206</v>
      </c>
      <c r="D246" t="s">
        <v>165</v>
      </c>
      <c r="E246" s="9">
        <v>1280</v>
      </c>
      <c r="F246" s="9">
        <v>57979.558000000005</v>
      </c>
      <c r="G246" s="9">
        <v>26549.31</v>
      </c>
      <c r="H246" s="9">
        <v>67856.216</v>
      </c>
      <c r="I246" s="9">
        <v>94405.525999999998</v>
      </c>
      <c r="J246" s="9">
        <v>-36425.967999999993</v>
      </c>
      <c r="K246" s="9">
        <f t="shared" si="19"/>
        <v>45296.529687500006</v>
      </c>
      <c r="L246" s="9">
        <f t="shared" si="19"/>
        <v>20741.6484375</v>
      </c>
      <c r="M246" s="9">
        <f t="shared" si="19"/>
        <v>53012.668750000004</v>
      </c>
      <c r="N246" s="9">
        <f t="shared" si="19"/>
        <v>73754.317187499997</v>
      </c>
      <c r="O246" s="9">
        <f t="shared" si="19"/>
        <v>-28457.787499999995</v>
      </c>
    </row>
    <row r="247" spans="1:15">
      <c r="A247" s="6" t="s">
        <v>247</v>
      </c>
      <c r="B247" s="6">
        <f t="shared" si="18"/>
        <v>5508</v>
      </c>
      <c r="C247" s="6" t="s">
        <v>205</v>
      </c>
      <c r="D247" s="6" t="s">
        <v>135</v>
      </c>
      <c r="E247" s="8">
        <v>1258</v>
      </c>
      <c r="F247" s="8">
        <v>40799.767</v>
      </c>
      <c r="G247" s="8">
        <v>43515.183000000005</v>
      </c>
      <c r="H247" s="8">
        <v>73351.487999999998</v>
      </c>
      <c r="I247" s="8">
        <v>116866.671</v>
      </c>
      <c r="J247" s="8">
        <v>-76066.90400000001</v>
      </c>
      <c r="K247" s="8">
        <f t="shared" ref="K247:O278" si="20">(F247/$E247)*1000</f>
        <v>32432.247217806045</v>
      </c>
      <c r="L247" s="8">
        <f t="shared" si="20"/>
        <v>34590.765500794914</v>
      </c>
      <c r="M247" s="8">
        <f t="shared" si="20"/>
        <v>58308.01907790143</v>
      </c>
      <c r="N247" s="8">
        <f t="shared" si="20"/>
        <v>92898.784578696344</v>
      </c>
      <c r="O247" s="8">
        <f t="shared" si="20"/>
        <v>-60466.53736089031</v>
      </c>
    </row>
    <row r="248" spans="1:15">
      <c r="A248" t="s">
        <v>247</v>
      </c>
      <c r="B248">
        <f t="shared" si="18"/>
        <v>4607</v>
      </c>
      <c r="C248" t="s">
        <v>208</v>
      </c>
      <c r="D248" t="s">
        <v>130</v>
      </c>
      <c r="E248" s="9">
        <v>1182</v>
      </c>
      <c r="F248" s="9">
        <v>8528.5200000000023</v>
      </c>
      <c r="G248" s="9">
        <v>16153.452000000001</v>
      </c>
      <c r="H248" s="9">
        <v>44677.154999999999</v>
      </c>
      <c r="I248" s="9">
        <v>60830.607000000004</v>
      </c>
      <c r="J248" s="9">
        <v>-52302.087</v>
      </c>
      <c r="K248" s="9">
        <f t="shared" si="20"/>
        <v>7215.3299492385804</v>
      </c>
      <c r="L248" s="9">
        <f t="shared" si="20"/>
        <v>13666.203045685281</v>
      </c>
      <c r="M248" s="9">
        <f t="shared" si="20"/>
        <v>37797.931472081218</v>
      </c>
      <c r="N248" s="9">
        <f t="shared" si="20"/>
        <v>51464.134517766506</v>
      </c>
      <c r="O248" s="9">
        <f t="shared" si="20"/>
        <v>-44248.804568527914</v>
      </c>
    </row>
    <row r="249" spans="1:15">
      <c r="A249" s="6" t="s">
        <v>247</v>
      </c>
      <c r="B249" s="6">
        <f t="shared" si="18"/>
        <v>6513</v>
      </c>
      <c r="C249" s="6" t="s">
        <v>207</v>
      </c>
      <c r="D249" s="6" t="s">
        <v>141</v>
      </c>
      <c r="E249" s="8">
        <v>1171</v>
      </c>
      <c r="F249" s="8">
        <v>6868.9010000000007</v>
      </c>
      <c r="G249" s="8">
        <v>9122.5510000000013</v>
      </c>
      <c r="H249" s="8">
        <v>43811.506999999991</v>
      </c>
      <c r="I249" s="8">
        <v>52934.05799999999</v>
      </c>
      <c r="J249" s="8">
        <v>-46065.156999999992</v>
      </c>
      <c r="K249" s="8">
        <f t="shared" si="20"/>
        <v>5865.8420153714778</v>
      </c>
      <c r="L249" s="8">
        <f t="shared" si="20"/>
        <v>7790.3936806148604</v>
      </c>
      <c r="M249" s="8">
        <f t="shared" si="20"/>
        <v>37413.754910333038</v>
      </c>
      <c r="N249" s="8">
        <f t="shared" si="20"/>
        <v>45204.148590947902</v>
      </c>
      <c r="O249" s="8">
        <f t="shared" si="20"/>
        <v>-39338.306575576426</v>
      </c>
    </row>
    <row r="250" spans="1:15">
      <c r="A250" t="s">
        <v>247</v>
      </c>
      <c r="B250">
        <f t="shared" si="18"/>
        <v>4100</v>
      </c>
      <c r="C250" t="s">
        <v>209</v>
      </c>
      <c r="D250" t="s">
        <v>126</v>
      </c>
      <c r="E250" s="9">
        <v>997</v>
      </c>
      <c r="F250" s="9">
        <v>9272.9509999999991</v>
      </c>
      <c r="G250" s="9">
        <v>4718.3679999999995</v>
      </c>
      <c r="H250" s="9">
        <v>20132.741000000002</v>
      </c>
      <c r="I250" s="9">
        <v>24851.109</v>
      </c>
      <c r="J250" s="9">
        <v>-15578.158000000001</v>
      </c>
      <c r="K250" s="9">
        <f t="shared" si="20"/>
        <v>9300.8535606820442</v>
      </c>
      <c r="L250" s="9">
        <f t="shared" si="20"/>
        <v>4732.5656970912742</v>
      </c>
      <c r="M250" s="9">
        <f t="shared" si="20"/>
        <v>20193.320962888665</v>
      </c>
      <c r="N250" s="9">
        <f t="shared" si="20"/>
        <v>24925.88665997994</v>
      </c>
      <c r="O250" s="9">
        <f t="shared" si="20"/>
        <v>-15625.033099297894</v>
      </c>
    </row>
    <row r="251" spans="1:15">
      <c r="A251" s="6" t="s">
        <v>247</v>
      </c>
      <c r="B251" s="6">
        <f t="shared" si="18"/>
        <v>8508</v>
      </c>
      <c r="C251" s="6" t="s">
        <v>212</v>
      </c>
      <c r="D251" s="6" t="s">
        <v>155</v>
      </c>
      <c r="E251" s="8">
        <v>877</v>
      </c>
      <c r="F251" s="8">
        <v>2326.4879999999998</v>
      </c>
      <c r="G251" s="8">
        <v>4085.2339999999995</v>
      </c>
      <c r="H251" s="8">
        <v>30888.987999999998</v>
      </c>
      <c r="I251" s="8">
        <v>34974.221999999994</v>
      </c>
      <c r="J251" s="8">
        <v>-32647.733999999993</v>
      </c>
      <c r="K251" s="8">
        <f t="shared" si="20"/>
        <v>2652.7799315849484</v>
      </c>
      <c r="L251" s="8">
        <f t="shared" si="20"/>
        <v>4658.191562143671</v>
      </c>
      <c r="M251" s="8">
        <f t="shared" si="20"/>
        <v>35221.194982896239</v>
      </c>
      <c r="N251" s="8">
        <f t="shared" si="20"/>
        <v>39879.386545039903</v>
      </c>
      <c r="O251" s="8">
        <f t="shared" si="20"/>
        <v>-37226.606613454955</v>
      </c>
    </row>
    <row r="252" spans="1:15">
      <c r="A252" t="s">
        <v>247</v>
      </c>
      <c r="B252">
        <f t="shared" si="18"/>
        <v>8710</v>
      </c>
      <c r="C252" t="s">
        <v>211</v>
      </c>
      <c r="D252" t="s">
        <v>160</v>
      </c>
      <c r="E252" s="9">
        <v>874</v>
      </c>
      <c r="F252" s="9">
        <v>10475.456000000002</v>
      </c>
      <c r="G252" s="9">
        <v>14682.741999999998</v>
      </c>
      <c r="H252" s="9">
        <v>23411.159</v>
      </c>
      <c r="I252" s="9">
        <v>38093.900999999998</v>
      </c>
      <c r="J252" s="9">
        <v>-27618.444999999996</v>
      </c>
      <c r="K252" s="9">
        <f t="shared" si="20"/>
        <v>11985.647597254007</v>
      </c>
      <c r="L252" s="9">
        <f t="shared" si="20"/>
        <v>16799.475972540044</v>
      </c>
      <c r="M252" s="9">
        <f t="shared" si="20"/>
        <v>26786.223112128144</v>
      </c>
      <c r="N252" s="9">
        <f t="shared" si="20"/>
        <v>43585.699084668195</v>
      </c>
      <c r="O252" s="9">
        <f t="shared" si="20"/>
        <v>-31600.051487414185</v>
      </c>
    </row>
    <row r="253" spans="1:15">
      <c r="A253" s="6" t="s">
        <v>247</v>
      </c>
      <c r="B253" s="6">
        <f t="shared" si="18"/>
        <v>3709</v>
      </c>
      <c r="C253" s="6" t="s">
        <v>210</v>
      </c>
      <c r="D253" s="6" t="s">
        <v>122</v>
      </c>
      <c r="E253" s="8">
        <v>861</v>
      </c>
      <c r="F253" s="8">
        <v>3518.7659999999996</v>
      </c>
      <c r="G253" s="8">
        <v>9312.7170000000006</v>
      </c>
      <c r="H253" s="8">
        <v>18800.379000000001</v>
      </c>
      <c r="I253" s="8">
        <v>28113.096000000001</v>
      </c>
      <c r="J253" s="8">
        <v>-24594.33</v>
      </c>
      <c r="K253" s="8">
        <f t="shared" si="20"/>
        <v>4086.8362369337979</v>
      </c>
      <c r="L253" s="8">
        <f t="shared" si="20"/>
        <v>10816.163763066204</v>
      </c>
      <c r="M253" s="8">
        <f t="shared" si="20"/>
        <v>21835.515679442509</v>
      </c>
      <c r="N253" s="8">
        <f t="shared" si="20"/>
        <v>32651.679442508717</v>
      </c>
      <c r="O253" s="8">
        <f t="shared" si="20"/>
        <v>-28564.843205574914</v>
      </c>
    </row>
    <row r="254" spans="1:15">
      <c r="A254" t="s">
        <v>247</v>
      </c>
      <c r="B254">
        <f t="shared" si="18"/>
        <v>6515</v>
      </c>
      <c r="C254" t="s">
        <v>214</v>
      </c>
      <c r="D254" t="s">
        <v>142</v>
      </c>
      <c r="E254" s="9">
        <v>780</v>
      </c>
      <c r="F254" s="9">
        <v>0</v>
      </c>
      <c r="G254" s="9">
        <v>631.79999999999995</v>
      </c>
      <c r="H254" s="9">
        <v>6742.4279999999999</v>
      </c>
      <c r="I254" s="9">
        <v>7374.2280000000001</v>
      </c>
      <c r="J254" s="9">
        <v>-7374.2280000000001</v>
      </c>
      <c r="K254" s="9">
        <f t="shared" si="20"/>
        <v>0</v>
      </c>
      <c r="L254" s="9">
        <f t="shared" si="20"/>
        <v>809.99999999999989</v>
      </c>
      <c r="M254" s="9">
        <f t="shared" si="20"/>
        <v>8644.1384615384613</v>
      </c>
      <c r="N254" s="9">
        <f t="shared" si="20"/>
        <v>9454.1384615384613</v>
      </c>
      <c r="O254" s="9">
        <f t="shared" si="20"/>
        <v>-9454.1384615384613</v>
      </c>
    </row>
    <row r="255" spans="1:15">
      <c r="A255" s="6" t="s">
        <v>247</v>
      </c>
      <c r="B255" s="6">
        <f t="shared" si="18"/>
        <v>3511</v>
      </c>
      <c r="C255" s="6" t="s">
        <v>216</v>
      </c>
      <c r="D255" s="6" t="s">
        <v>120</v>
      </c>
      <c r="E255" s="8">
        <v>765</v>
      </c>
      <c r="F255" s="8">
        <v>6722.6409999999996</v>
      </c>
      <c r="G255" s="8">
        <v>4211.5940000000001</v>
      </c>
      <c r="H255" s="8">
        <v>31224.674999999996</v>
      </c>
      <c r="I255" s="8">
        <v>35436.268999999993</v>
      </c>
      <c r="J255" s="8">
        <v>-28713.627999999993</v>
      </c>
      <c r="K255" s="8">
        <f t="shared" si="20"/>
        <v>8787.7660130718959</v>
      </c>
      <c r="L255" s="8">
        <f t="shared" si="20"/>
        <v>5505.3516339869284</v>
      </c>
      <c r="M255" s="8">
        <f t="shared" si="20"/>
        <v>40816.568627450979</v>
      </c>
      <c r="N255" s="8">
        <f t="shared" si="20"/>
        <v>46321.920261437896</v>
      </c>
      <c r="O255" s="8">
        <f t="shared" si="20"/>
        <v>-37534.154248366009</v>
      </c>
    </row>
    <row r="256" spans="1:15">
      <c r="A256" t="s">
        <v>247</v>
      </c>
      <c r="B256">
        <f t="shared" si="18"/>
        <v>8722</v>
      </c>
      <c r="C256" t="s">
        <v>213</v>
      </c>
      <c r="D256" t="s">
        <v>166</v>
      </c>
      <c r="E256" s="9">
        <v>708</v>
      </c>
      <c r="F256" s="9">
        <v>11827.603000000001</v>
      </c>
      <c r="G256" s="9">
        <v>13637.800999999999</v>
      </c>
      <c r="H256" s="9">
        <v>55543.435000000012</v>
      </c>
      <c r="I256" s="9">
        <v>69181.236000000004</v>
      </c>
      <c r="J256" s="9">
        <v>-57353.633000000002</v>
      </c>
      <c r="K256" s="9">
        <f t="shared" si="20"/>
        <v>16705.653954802263</v>
      </c>
      <c r="L256" s="9">
        <f t="shared" si="20"/>
        <v>19262.43079096045</v>
      </c>
      <c r="M256" s="9">
        <f t="shared" si="20"/>
        <v>78451.179378531087</v>
      </c>
      <c r="N256" s="9">
        <f t="shared" si="20"/>
        <v>97713.610169491527</v>
      </c>
      <c r="O256" s="9">
        <f t="shared" si="20"/>
        <v>-81007.956214689271</v>
      </c>
    </row>
    <row r="257" spans="1:15">
      <c r="A257" s="6" t="s">
        <v>247</v>
      </c>
      <c r="B257" s="6">
        <f t="shared" si="18"/>
        <v>8509</v>
      </c>
      <c r="C257" s="6" t="s">
        <v>217</v>
      </c>
      <c r="D257" s="6" t="s">
        <v>156</v>
      </c>
      <c r="E257" s="8">
        <v>680</v>
      </c>
      <c r="F257" s="8">
        <v>4653.3940000000002</v>
      </c>
      <c r="G257" s="8">
        <v>5516.1550000000007</v>
      </c>
      <c r="H257" s="8">
        <v>17621.036000000004</v>
      </c>
      <c r="I257" s="8">
        <v>23137.191000000006</v>
      </c>
      <c r="J257" s="8">
        <v>-18483.797000000006</v>
      </c>
      <c r="K257" s="8">
        <f t="shared" si="20"/>
        <v>6843.2264705882353</v>
      </c>
      <c r="L257" s="8">
        <f t="shared" si="20"/>
        <v>8111.9926470588252</v>
      </c>
      <c r="M257" s="8">
        <f t="shared" si="20"/>
        <v>25913.288235294123</v>
      </c>
      <c r="N257" s="8">
        <f t="shared" si="20"/>
        <v>34025.280882352949</v>
      </c>
      <c r="O257" s="8">
        <f t="shared" si="20"/>
        <v>-27182.054411764715</v>
      </c>
    </row>
    <row r="258" spans="1:15">
      <c r="A258" t="s">
        <v>247</v>
      </c>
      <c r="B258">
        <f t="shared" si="18"/>
        <v>7502</v>
      </c>
      <c r="C258" t="s">
        <v>215</v>
      </c>
      <c r="D258" t="s">
        <v>150</v>
      </c>
      <c r="E258" s="9">
        <v>661</v>
      </c>
      <c r="F258" s="9">
        <v>3529.7530000000002</v>
      </c>
      <c r="G258" s="9">
        <v>9934.1970000000001</v>
      </c>
      <c r="H258" s="9">
        <v>17900.614000000001</v>
      </c>
      <c r="I258" s="9">
        <v>27834.811000000002</v>
      </c>
      <c r="J258" s="9">
        <v>-24305.058000000001</v>
      </c>
      <c r="K258" s="9">
        <f t="shared" si="20"/>
        <v>5340.0196671709527</v>
      </c>
      <c r="L258" s="9">
        <f t="shared" si="20"/>
        <v>15029.042360060515</v>
      </c>
      <c r="M258" s="9">
        <f t="shared" si="20"/>
        <v>27081.1104387292</v>
      </c>
      <c r="N258" s="9">
        <f t="shared" si="20"/>
        <v>42110.152798789713</v>
      </c>
      <c r="O258" s="9">
        <f t="shared" si="20"/>
        <v>-36770.133131618764</v>
      </c>
    </row>
    <row r="259" spans="1:15">
      <c r="A259" s="6" t="s">
        <v>247</v>
      </c>
      <c r="B259" s="6">
        <f t="shared" si="18"/>
        <v>3811</v>
      </c>
      <c r="C259" s="6" t="s">
        <v>218</v>
      </c>
      <c r="D259" s="6" t="s">
        <v>125</v>
      </c>
      <c r="E259" s="8">
        <v>653</v>
      </c>
      <c r="F259" s="8">
        <v>12454.511</v>
      </c>
      <c r="G259" s="8">
        <v>13775.956</v>
      </c>
      <c r="H259" s="8">
        <v>57983.301999999996</v>
      </c>
      <c r="I259" s="8">
        <v>71759.258000000002</v>
      </c>
      <c r="J259" s="8">
        <v>-59304.747000000003</v>
      </c>
      <c r="K259" s="8">
        <f t="shared" si="20"/>
        <v>19072.758039816232</v>
      </c>
      <c r="L259" s="8">
        <f t="shared" si="20"/>
        <v>21096.410413476264</v>
      </c>
      <c r="M259" s="8">
        <f t="shared" si="20"/>
        <v>88795.255742725873</v>
      </c>
      <c r="N259" s="8">
        <f t="shared" si="20"/>
        <v>109891.66615620215</v>
      </c>
      <c r="O259" s="8">
        <f t="shared" si="20"/>
        <v>-90818.908116385908</v>
      </c>
    </row>
    <row r="260" spans="1:15">
      <c r="A260" t="s">
        <v>247</v>
      </c>
      <c r="B260">
        <v>6710</v>
      </c>
      <c r="C260" t="s">
        <v>1162</v>
      </c>
      <c r="D260" t="s">
        <v>147</v>
      </c>
      <c r="E260" s="9">
        <v>592</v>
      </c>
      <c r="F260" s="9">
        <v>4119.6239999999998</v>
      </c>
      <c r="G260" s="9">
        <v>4336.723</v>
      </c>
      <c r="H260" s="9">
        <v>22220.108999999997</v>
      </c>
      <c r="I260" s="9">
        <v>26556.831999999995</v>
      </c>
      <c r="J260" s="9">
        <v>-22437.207999999995</v>
      </c>
      <c r="K260" s="9">
        <f t="shared" si="20"/>
        <v>6958.8243243243242</v>
      </c>
      <c r="L260" s="9">
        <f t="shared" si="20"/>
        <v>7325.5456081081074</v>
      </c>
      <c r="M260" s="9">
        <f t="shared" si="20"/>
        <v>37533.9679054054</v>
      </c>
      <c r="N260" s="9">
        <f t="shared" si="20"/>
        <v>44859.513513513506</v>
      </c>
      <c r="O260" s="9">
        <f t="shared" si="20"/>
        <v>-37900.689189189179</v>
      </c>
    </row>
    <row r="261" spans="1:15">
      <c r="A261" s="6" t="s">
        <v>247</v>
      </c>
      <c r="B261" s="6">
        <f t="shared" ref="B261:B278" si="21">(LEFT(C261,4))*1</f>
        <v>8720</v>
      </c>
      <c r="C261" s="6" t="s">
        <v>219</v>
      </c>
      <c r="D261" s="6" t="s">
        <v>164</v>
      </c>
      <c r="E261" s="8">
        <v>577</v>
      </c>
      <c r="F261" s="8">
        <v>3974.0540000000001</v>
      </c>
      <c r="G261" s="8">
        <v>2474.386</v>
      </c>
      <c r="H261" s="8">
        <v>34210.253000000004</v>
      </c>
      <c r="I261" s="8">
        <v>36684.639000000003</v>
      </c>
      <c r="J261" s="8">
        <v>-32710.585000000003</v>
      </c>
      <c r="K261" s="8">
        <f t="shared" si="20"/>
        <v>6887.4419410745231</v>
      </c>
      <c r="L261" s="8">
        <f t="shared" si="20"/>
        <v>4288.3639514731367</v>
      </c>
      <c r="M261" s="8">
        <f t="shared" si="20"/>
        <v>59289.866551126521</v>
      </c>
      <c r="N261" s="8">
        <f t="shared" si="20"/>
        <v>63578.230502599661</v>
      </c>
      <c r="O261" s="8">
        <f t="shared" si="20"/>
        <v>-56690.788561525129</v>
      </c>
    </row>
    <row r="262" spans="1:15">
      <c r="A262" t="s">
        <v>247</v>
      </c>
      <c r="B262">
        <f t="shared" si="21"/>
        <v>8719</v>
      </c>
      <c r="C262" t="s">
        <v>220</v>
      </c>
      <c r="D262" t="s">
        <v>163</v>
      </c>
      <c r="E262" s="9">
        <v>535</v>
      </c>
      <c r="F262" s="9">
        <v>4202.0889999999999</v>
      </c>
      <c r="G262" s="9">
        <v>13847.739</v>
      </c>
      <c r="H262" s="9">
        <v>14260.449000000002</v>
      </c>
      <c r="I262" s="9">
        <v>28108.188000000002</v>
      </c>
      <c r="J262" s="9">
        <v>-23906.099000000002</v>
      </c>
      <c r="K262" s="9">
        <f t="shared" si="20"/>
        <v>7854.3719626168222</v>
      </c>
      <c r="L262" s="9">
        <f t="shared" si="20"/>
        <v>25883.624299065421</v>
      </c>
      <c r="M262" s="9">
        <f t="shared" si="20"/>
        <v>26655.04485981309</v>
      </c>
      <c r="N262" s="9">
        <f t="shared" si="20"/>
        <v>52538.669158878503</v>
      </c>
      <c r="O262" s="9">
        <f t="shared" si="20"/>
        <v>-44684.297196261687</v>
      </c>
    </row>
    <row r="263" spans="1:15">
      <c r="A263" s="6" t="s">
        <v>247</v>
      </c>
      <c r="B263" s="6">
        <f t="shared" si="21"/>
        <v>6601</v>
      </c>
      <c r="C263" s="6" t="s">
        <v>222</v>
      </c>
      <c r="D263" s="6" t="s">
        <v>143</v>
      </c>
      <c r="E263" s="8">
        <v>485</v>
      </c>
      <c r="F263" s="8">
        <v>100</v>
      </c>
      <c r="G263" s="8">
        <v>1427.7349999999999</v>
      </c>
      <c r="H263" s="8">
        <v>6479.893</v>
      </c>
      <c r="I263" s="8">
        <v>7907.6279999999997</v>
      </c>
      <c r="J263" s="8">
        <v>-7807.6279999999997</v>
      </c>
      <c r="K263" s="8">
        <f t="shared" si="20"/>
        <v>206.18556701030926</v>
      </c>
      <c r="L263" s="8">
        <f t="shared" si="20"/>
        <v>2943.783505154639</v>
      </c>
      <c r="M263" s="8">
        <f t="shared" si="20"/>
        <v>13360.60412371134</v>
      </c>
      <c r="N263" s="8">
        <f t="shared" si="20"/>
        <v>16304.387628865978</v>
      </c>
      <c r="O263" s="8">
        <f t="shared" si="20"/>
        <v>-16098.202061855669</v>
      </c>
    </row>
    <row r="264" spans="1:15">
      <c r="A264" t="s">
        <v>247</v>
      </c>
      <c r="B264">
        <f t="shared" si="21"/>
        <v>5609</v>
      </c>
      <c r="C264" t="s">
        <v>221</v>
      </c>
      <c r="D264" t="s">
        <v>136</v>
      </c>
      <c r="E264" s="9">
        <v>484</v>
      </c>
      <c r="F264" s="9">
        <v>3564.8609999999999</v>
      </c>
      <c r="G264" s="9">
        <v>4021.0770000000002</v>
      </c>
      <c r="H264" s="9">
        <v>15566.008</v>
      </c>
      <c r="I264" s="9">
        <v>19587.084999999999</v>
      </c>
      <c r="J264" s="9">
        <v>-16022.223999999998</v>
      </c>
      <c r="K264" s="9">
        <f t="shared" si="20"/>
        <v>7365.4152892561979</v>
      </c>
      <c r="L264" s="9">
        <f t="shared" si="20"/>
        <v>8308.0103305785142</v>
      </c>
      <c r="M264" s="9">
        <f t="shared" si="20"/>
        <v>32161.173553719011</v>
      </c>
      <c r="N264" s="9">
        <f t="shared" si="20"/>
        <v>40469.183884297519</v>
      </c>
      <c r="O264" s="9">
        <f t="shared" si="20"/>
        <v>-33103.768595041314</v>
      </c>
    </row>
    <row r="265" spans="1:15">
      <c r="A265" s="6" t="s">
        <v>247</v>
      </c>
      <c r="B265" s="6">
        <f t="shared" si="21"/>
        <v>4911</v>
      </c>
      <c r="C265" s="6" t="s">
        <v>223</v>
      </c>
      <c r="D265" s="6" t="s">
        <v>134</v>
      </c>
      <c r="E265" s="8">
        <v>428</v>
      </c>
      <c r="F265" s="8">
        <v>1971.2370000000001</v>
      </c>
      <c r="G265" s="8">
        <v>1079.4670000000001</v>
      </c>
      <c r="H265" s="8">
        <v>13612.858</v>
      </c>
      <c r="I265" s="8">
        <v>14692.325000000001</v>
      </c>
      <c r="J265" s="8">
        <v>-12721.088</v>
      </c>
      <c r="K265" s="8">
        <f t="shared" si="20"/>
        <v>4605.6939252336451</v>
      </c>
      <c r="L265" s="8">
        <f t="shared" si="20"/>
        <v>2522.119158878505</v>
      </c>
      <c r="M265" s="8">
        <f t="shared" si="20"/>
        <v>31805.742990654206</v>
      </c>
      <c r="N265" s="8">
        <f t="shared" si="20"/>
        <v>34327.86214953271</v>
      </c>
      <c r="O265" s="8">
        <f t="shared" si="20"/>
        <v>-29722.168224299065</v>
      </c>
    </row>
    <row r="266" spans="1:15">
      <c r="A266" t="s">
        <v>247</v>
      </c>
      <c r="B266">
        <f t="shared" si="21"/>
        <v>6602</v>
      </c>
      <c r="C266" t="s">
        <v>224</v>
      </c>
      <c r="D266" t="s">
        <v>144</v>
      </c>
      <c r="E266" s="9">
        <v>379</v>
      </c>
      <c r="F266" s="9">
        <v>724</v>
      </c>
      <c r="G266" s="9">
        <v>772.76499999999999</v>
      </c>
      <c r="H266" s="9">
        <v>3793.0130000000004</v>
      </c>
      <c r="I266" s="9">
        <v>4565.7780000000002</v>
      </c>
      <c r="J266" s="9">
        <v>-3841.7780000000002</v>
      </c>
      <c r="K266" s="9">
        <f t="shared" si="20"/>
        <v>1910.2902374670186</v>
      </c>
      <c r="L266" s="9">
        <f t="shared" si="20"/>
        <v>2038.9577836411609</v>
      </c>
      <c r="M266" s="9">
        <f t="shared" si="20"/>
        <v>10007.94986807388</v>
      </c>
      <c r="N266" s="9">
        <f t="shared" si="20"/>
        <v>12046.907651715041</v>
      </c>
      <c r="O266" s="9">
        <f t="shared" si="20"/>
        <v>-10136.617414248021</v>
      </c>
    </row>
    <row r="267" spans="1:15">
      <c r="A267" s="6" t="s">
        <v>247</v>
      </c>
      <c r="B267" s="6">
        <f t="shared" si="21"/>
        <v>8610</v>
      </c>
      <c r="C267" s="6" t="s">
        <v>225</v>
      </c>
      <c r="D267" s="6" t="s">
        <v>157</v>
      </c>
      <c r="E267" s="8">
        <v>295</v>
      </c>
      <c r="F267" s="8">
        <v>0</v>
      </c>
      <c r="G267" s="8"/>
      <c r="H267" s="8">
        <v>5973.6530000000012</v>
      </c>
      <c r="I267" s="8">
        <v>5973.6530000000012</v>
      </c>
      <c r="J267" s="8">
        <v>-5973.6530000000012</v>
      </c>
      <c r="K267" s="8">
        <f t="shared" si="20"/>
        <v>0</v>
      </c>
      <c r="L267" s="8">
        <f t="shared" si="20"/>
        <v>0</v>
      </c>
      <c r="M267" s="8">
        <f t="shared" si="20"/>
        <v>20249.671186440683</v>
      </c>
      <c r="N267" s="8">
        <f t="shared" si="20"/>
        <v>20249.671186440683</v>
      </c>
      <c r="O267" s="8">
        <f t="shared" si="20"/>
        <v>-20249.671186440683</v>
      </c>
    </row>
    <row r="268" spans="1:15">
      <c r="A268" t="s">
        <v>247</v>
      </c>
      <c r="B268">
        <f t="shared" si="21"/>
        <v>1606</v>
      </c>
      <c r="C268" t="s">
        <v>227</v>
      </c>
      <c r="D268" t="s">
        <v>113</v>
      </c>
      <c r="E268" s="9">
        <v>285</v>
      </c>
      <c r="F268" s="9">
        <v>0</v>
      </c>
      <c r="G268" s="9">
        <v>634.42500000000007</v>
      </c>
      <c r="H268" s="9">
        <v>1465.018</v>
      </c>
      <c r="I268" s="9">
        <v>2099.4430000000002</v>
      </c>
      <c r="J268" s="9">
        <v>-2099.4430000000002</v>
      </c>
      <c r="K268" s="9">
        <f t="shared" si="20"/>
        <v>0</v>
      </c>
      <c r="L268" s="9">
        <f t="shared" si="20"/>
        <v>2226.0526315789475</v>
      </c>
      <c r="M268" s="9">
        <f t="shared" si="20"/>
        <v>5140.4140350877196</v>
      </c>
      <c r="N268" s="9">
        <f t="shared" si="20"/>
        <v>7366.4666666666672</v>
      </c>
      <c r="O268" s="9">
        <f t="shared" si="20"/>
        <v>-7366.4666666666672</v>
      </c>
    </row>
    <row r="269" spans="1:15">
      <c r="A269" s="6" t="s">
        <v>247</v>
      </c>
      <c r="B269" s="6">
        <f t="shared" si="21"/>
        <v>4604</v>
      </c>
      <c r="C269" s="6" t="s">
        <v>226</v>
      </c>
      <c r="D269" s="6" t="s">
        <v>129</v>
      </c>
      <c r="E269" s="8">
        <v>268</v>
      </c>
      <c r="F269" s="8">
        <v>3940.1970000000001</v>
      </c>
      <c r="G269" s="8">
        <v>2081.2840000000001</v>
      </c>
      <c r="H269" s="8">
        <v>9347.9519999999993</v>
      </c>
      <c r="I269" s="8">
        <v>11429.235999999999</v>
      </c>
      <c r="J269" s="8">
        <v>-7489.0389999999989</v>
      </c>
      <c r="K269" s="8">
        <f t="shared" si="20"/>
        <v>14702.227611940298</v>
      </c>
      <c r="L269" s="8">
        <f t="shared" si="20"/>
        <v>7765.9850746268658</v>
      </c>
      <c r="M269" s="8">
        <f t="shared" si="20"/>
        <v>34880.417910447759</v>
      </c>
      <c r="N269" s="8">
        <f t="shared" si="20"/>
        <v>42646.402985074623</v>
      </c>
      <c r="O269" s="8">
        <f t="shared" si="20"/>
        <v>-27944.175373134323</v>
      </c>
    </row>
    <row r="270" spans="1:15">
      <c r="A270" t="s">
        <v>247</v>
      </c>
      <c r="B270">
        <f t="shared" si="21"/>
        <v>4502</v>
      </c>
      <c r="C270" t="s">
        <v>228</v>
      </c>
      <c r="D270" t="s">
        <v>128</v>
      </c>
      <c r="E270" s="9">
        <v>242</v>
      </c>
      <c r="F270" s="9">
        <v>370.88099999999997</v>
      </c>
      <c r="G270" s="9">
        <v>115.03800000000001</v>
      </c>
      <c r="H270" s="9">
        <v>6959.585</v>
      </c>
      <c r="I270" s="9">
        <v>7074.6229999999996</v>
      </c>
      <c r="J270" s="9">
        <v>-6703.7419999999993</v>
      </c>
      <c r="K270" s="9">
        <f t="shared" si="20"/>
        <v>1532.5661157024792</v>
      </c>
      <c r="L270" s="9">
        <f t="shared" si="20"/>
        <v>475.36363636363643</v>
      </c>
      <c r="M270" s="9">
        <f t="shared" si="20"/>
        <v>28758.615702479339</v>
      </c>
      <c r="N270" s="9">
        <f t="shared" si="20"/>
        <v>29233.979338842975</v>
      </c>
      <c r="O270" s="9">
        <f t="shared" si="20"/>
        <v>-27701.413223140491</v>
      </c>
    </row>
    <row r="271" spans="1:15">
      <c r="A271" s="6" t="s">
        <v>247</v>
      </c>
      <c r="B271" s="6">
        <f t="shared" si="21"/>
        <v>4803</v>
      </c>
      <c r="C271" s="6" t="s">
        <v>229</v>
      </c>
      <c r="D271" s="6" t="s">
        <v>131</v>
      </c>
      <c r="E271" s="8">
        <v>235</v>
      </c>
      <c r="F271" s="8">
        <v>30.024000000000001</v>
      </c>
      <c r="G271" s="8"/>
      <c r="H271" s="8">
        <v>4904.5290000000005</v>
      </c>
      <c r="I271" s="8">
        <v>4904.5290000000005</v>
      </c>
      <c r="J271" s="8">
        <v>-4874.5050000000001</v>
      </c>
      <c r="K271" s="8">
        <f t="shared" si="20"/>
        <v>127.76170212765959</v>
      </c>
      <c r="L271" s="8">
        <f t="shared" si="20"/>
        <v>0</v>
      </c>
      <c r="M271" s="8">
        <f t="shared" si="20"/>
        <v>20870.336170212766</v>
      </c>
      <c r="N271" s="8">
        <f t="shared" si="20"/>
        <v>20870.336170212766</v>
      </c>
      <c r="O271" s="8">
        <f t="shared" si="20"/>
        <v>-20742.574468085106</v>
      </c>
    </row>
    <row r="272" spans="1:15">
      <c r="A272" t="s">
        <v>247</v>
      </c>
      <c r="B272">
        <f t="shared" si="21"/>
        <v>4902</v>
      </c>
      <c r="C272" t="s">
        <v>231</v>
      </c>
      <c r="D272" t="s">
        <v>133</v>
      </c>
      <c r="E272" s="9">
        <v>116</v>
      </c>
      <c r="F272" s="9">
        <v>0</v>
      </c>
      <c r="G272" s="9"/>
      <c r="H272" s="9">
        <v>874.95699999999999</v>
      </c>
      <c r="I272" s="9">
        <v>874.95699999999999</v>
      </c>
      <c r="J272" s="9">
        <v>-874.95699999999999</v>
      </c>
      <c r="K272" s="9">
        <f t="shared" si="20"/>
        <v>0</v>
      </c>
      <c r="L272" s="9">
        <f t="shared" si="20"/>
        <v>0</v>
      </c>
      <c r="M272" s="9">
        <f t="shared" si="20"/>
        <v>7542.7327586206902</v>
      </c>
      <c r="N272" s="9">
        <f t="shared" si="20"/>
        <v>7542.7327586206902</v>
      </c>
      <c r="O272" s="9">
        <f t="shared" si="20"/>
        <v>-7542.7327586206902</v>
      </c>
    </row>
    <row r="273" spans="1:15">
      <c r="A273" s="6" t="s">
        <v>247</v>
      </c>
      <c r="B273" s="6">
        <f t="shared" si="21"/>
        <v>3713</v>
      </c>
      <c r="C273" s="6" t="s">
        <v>230</v>
      </c>
      <c r="D273" s="6" t="s">
        <v>123</v>
      </c>
      <c r="E273" s="8">
        <v>114</v>
      </c>
      <c r="F273" s="8">
        <v>0</v>
      </c>
      <c r="G273" s="8"/>
      <c r="H273" s="8">
        <v>449</v>
      </c>
      <c r="I273" s="8">
        <v>449</v>
      </c>
      <c r="J273" s="8">
        <v>-449</v>
      </c>
      <c r="K273" s="8">
        <f t="shared" si="20"/>
        <v>0</v>
      </c>
      <c r="L273" s="8">
        <f t="shared" si="20"/>
        <v>0</v>
      </c>
      <c r="M273" s="8">
        <f t="shared" si="20"/>
        <v>3938.5964912280701</v>
      </c>
      <c r="N273" s="8">
        <f t="shared" si="20"/>
        <v>3938.5964912280701</v>
      </c>
      <c r="O273" s="8">
        <f t="shared" si="20"/>
        <v>-3938.5964912280701</v>
      </c>
    </row>
    <row r="274" spans="1:15">
      <c r="A274" t="s">
        <v>247</v>
      </c>
      <c r="B274">
        <f t="shared" si="21"/>
        <v>7505</v>
      </c>
      <c r="C274" t="s">
        <v>232</v>
      </c>
      <c r="D274" t="s">
        <v>151</v>
      </c>
      <c r="E274" s="9">
        <v>96</v>
      </c>
      <c r="F274" s="9">
        <v>228.12799999999999</v>
      </c>
      <c r="G274" s="9">
        <v>118.371</v>
      </c>
      <c r="H274" s="9">
        <v>16620.097000000002</v>
      </c>
      <c r="I274" s="9">
        <v>16738.468000000001</v>
      </c>
      <c r="J274" s="9">
        <v>-16510.34</v>
      </c>
      <c r="K274" s="9">
        <f t="shared" si="20"/>
        <v>2376.333333333333</v>
      </c>
      <c r="L274" s="9">
        <f t="shared" si="20"/>
        <v>1233.03125</v>
      </c>
      <c r="M274" s="9">
        <f t="shared" si="20"/>
        <v>173126.01041666669</v>
      </c>
      <c r="N274" s="9">
        <f t="shared" si="20"/>
        <v>174359.04166666669</v>
      </c>
      <c r="O274" s="9">
        <f t="shared" si="20"/>
        <v>-171982.70833333334</v>
      </c>
    </row>
    <row r="275" spans="1:15">
      <c r="A275" s="6" t="s">
        <v>247</v>
      </c>
      <c r="B275" s="6">
        <f t="shared" si="21"/>
        <v>5611</v>
      </c>
      <c r="C275" s="6" t="s">
        <v>233</v>
      </c>
      <c r="D275" s="6" t="s">
        <v>137</v>
      </c>
      <c r="E275" s="8">
        <v>89</v>
      </c>
      <c r="F275" s="8">
        <v>411</v>
      </c>
      <c r="G275" s="8">
        <v>331</v>
      </c>
      <c r="H275" s="8">
        <v>6259</v>
      </c>
      <c r="I275" s="8">
        <v>6590</v>
      </c>
      <c r="J275" s="8">
        <v>-6179</v>
      </c>
      <c r="K275" s="8">
        <f t="shared" si="20"/>
        <v>4617.9775280898884</v>
      </c>
      <c r="L275" s="8">
        <f t="shared" si="20"/>
        <v>3719.1011235955057</v>
      </c>
      <c r="M275" s="8">
        <f t="shared" si="20"/>
        <v>70325.842696629203</v>
      </c>
      <c r="N275" s="8">
        <f t="shared" si="20"/>
        <v>74044.943820224711</v>
      </c>
      <c r="O275" s="8">
        <f t="shared" si="20"/>
        <v>-69426.966292134835</v>
      </c>
    </row>
    <row r="276" spans="1:15">
      <c r="A276" t="s">
        <v>247</v>
      </c>
      <c r="B276">
        <f t="shared" si="21"/>
        <v>3506</v>
      </c>
      <c r="C276" t="s">
        <v>234</v>
      </c>
      <c r="D276" t="s">
        <v>119</v>
      </c>
      <c r="E276" s="9">
        <v>75</v>
      </c>
      <c r="F276" s="9">
        <v>0</v>
      </c>
      <c r="G276" s="9"/>
      <c r="H276" s="9">
        <v>1113.2190000000001</v>
      </c>
      <c r="I276" s="9">
        <v>1113.2190000000001</v>
      </c>
      <c r="J276" s="9">
        <v>-1113.2190000000001</v>
      </c>
      <c r="K276" s="9">
        <f t="shared" si="20"/>
        <v>0</v>
      </c>
      <c r="L276" s="9">
        <f t="shared" si="20"/>
        <v>0</v>
      </c>
      <c r="M276" s="9">
        <f t="shared" si="20"/>
        <v>14842.920000000002</v>
      </c>
      <c r="N276" s="9">
        <f t="shared" si="20"/>
        <v>14842.920000000002</v>
      </c>
      <c r="O276" s="9">
        <f t="shared" si="20"/>
        <v>-14842.920000000002</v>
      </c>
    </row>
    <row r="277" spans="1:15">
      <c r="A277" s="6" t="s">
        <v>247</v>
      </c>
      <c r="B277" s="6">
        <f t="shared" si="21"/>
        <v>6611</v>
      </c>
      <c r="C277" s="6" t="s">
        <v>235</v>
      </c>
      <c r="D277" s="6" t="s">
        <v>145</v>
      </c>
      <c r="E277" s="8">
        <v>60</v>
      </c>
      <c r="F277" s="8">
        <v>159.4</v>
      </c>
      <c r="G277" s="8">
        <v>687</v>
      </c>
      <c r="H277" s="8">
        <v>2584</v>
      </c>
      <c r="I277" s="8">
        <v>3271</v>
      </c>
      <c r="J277" s="8">
        <v>-3111.6</v>
      </c>
      <c r="K277" s="8">
        <f t="shared" si="20"/>
        <v>2656.6666666666665</v>
      </c>
      <c r="L277" s="8">
        <f t="shared" si="20"/>
        <v>11450</v>
      </c>
      <c r="M277" s="8">
        <f t="shared" si="20"/>
        <v>43066.666666666672</v>
      </c>
      <c r="N277" s="8">
        <f t="shared" si="20"/>
        <v>54516.666666666664</v>
      </c>
      <c r="O277" s="8">
        <f t="shared" si="20"/>
        <v>-51860</v>
      </c>
    </row>
    <row r="278" spans="1:15">
      <c r="A278" t="s">
        <v>247</v>
      </c>
      <c r="B278">
        <f t="shared" si="21"/>
        <v>4901</v>
      </c>
      <c r="C278" t="s">
        <v>236</v>
      </c>
      <c r="D278" t="s">
        <v>132</v>
      </c>
      <c r="E278" s="9">
        <v>47</v>
      </c>
      <c r="F278" s="9">
        <v>0</v>
      </c>
      <c r="G278" s="9"/>
      <c r="H278" s="9">
        <v>2128</v>
      </c>
      <c r="I278" s="9">
        <v>2128</v>
      </c>
      <c r="J278" s="9">
        <v>-2128</v>
      </c>
      <c r="K278" s="9">
        <f t="shared" si="20"/>
        <v>0</v>
      </c>
      <c r="L278" s="9">
        <f t="shared" si="20"/>
        <v>0</v>
      </c>
      <c r="M278" s="9">
        <f t="shared" si="20"/>
        <v>45276.595744680853</v>
      </c>
      <c r="N278" s="9">
        <f t="shared" si="20"/>
        <v>45276.595744680853</v>
      </c>
      <c r="O278" s="9">
        <f t="shared" si="20"/>
        <v>-45276.595744680853</v>
      </c>
    </row>
    <row r="279" spans="1:15"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 spans="1:15" s="19" customFormat="1">
      <c r="E280" s="14">
        <f>SUM(E215:E278)</f>
        <v>387758</v>
      </c>
      <c r="F280" s="14">
        <f t="shared" ref="F280:J280" si="22">SUM(F215:F278)</f>
        <v>1992320.7599999995</v>
      </c>
      <c r="G280" s="14">
        <f t="shared" si="22"/>
        <v>4751900.8209999995</v>
      </c>
      <c r="H280" s="14">
        <f t="shared" si="22"/>
        <v>10624657.803999996</v>
      </c>
      <c r="I280" s="14">
        <f t="shared" si="22"/>
        <v>15376558.625000004</v>
      </c>
      <c r="J280" s="14">
        <f t="shared" si="22"/>
        <v>-13384237.865000004</v>
      </c>
      <c r="K280" s="14">
        <f t="shared" ref="K280:O280" si="23">(F280/$E280)*1000</f>
        <v>5138.0519808746676</v>
      </c>
      <c r="L280" s="14">
        <f t="shared" si="23"/>
        <v>12254.810528731836</v>
      </c>
      <c r="M280" s="14">
        <f t="shared" si="23"/>
        <v>27400.228503344861</v>
      </c>
      <c r="N280" s="14">
        <f t="shared" si="23"/>
        <v>39655.039032076718</v>
      </c>
      <c r="O280" s="14">
        <f t="shared" si="23"/>
        <v>-34516.98705120205</v>
      </c>
    </row>
    <row r="281" spans="1:15"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 spans="1:15">
      <c r="D282" s="34" t="s">
        <v>248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 spans="1:15">
      <c r="D283" s="42" t="s">
        <v>169</v>
      </c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 spans="1:15">
      <c r="A284" s="6" t="s">
        <v>249</v>
      </c>
      <c r="B284" s="6">
        <f t="shared" ref="B284:B328" si="24">(LEFT(C284,4))*1</f>
        <v>0</v>
      </c>
      <c r="C284" s="6" t="s">
        <v>180</v>
      </c>
      <c r="D284" s="6" t="s">
        <v>9</v>
      </c>
      <c r="E284" s="8">
        <v>139875</v>
      </c>
      <c r="F284" s="8">
        <v>2182762.5450000004</v>
      </c>
      <c r="G284" s="8">
        <v>5584111.9739999995</v>
      </c>
      <c r="H284" s="8">
        <v>9225026.6489999946</v>
      </c>
      <c r="I284" s="8">
        <v>14809138.622999994</v>
      </c>
      <c r="J284" s="8">
        <v>-12626376.077999994</v>
      </c>
      <c r="K284" s="8">
        <f t="shared" ref="K284:O315" si="25">(F284/$E284)*1000</f>
        <v>15605.094155495981</v>
      </c>
      <c r="L284" s="8">
        <f t="shared" si="25"/>
        <v>39922.15888471849</v>
      </c>
      <c r="M284" s="8">
        <f t="shared" si="25"/>
        <v>65951.933147453048</v>
      </c>
      <c r="N284" s="8">
        <f t="shared" si="25"/>
        <v>105874.09203217155</v>
      </c>
      <c r="O284" s="8">
        <f t="shared" si="25"/>
        <v>-90268.997876675552</v>
      </c>
    </row>
    <row r="285" spans="1:15">
      <c r="A285" t="s">
        <v>249</v>
      </c>
      <c r="B285">
        <f t="shared" si="24"/>
        <v>1000</v>
      </c>
      <c r="C285" t="s">
        <v>181</v>
      </c>
      <c r="D285" t="s">
        <v>108</v>
      </c>
      <c r="E285" s="9">
        <v>39810</v>
      </c>
      <c r="F285" s="9">
        <v>2425138.1779999998</v>
      </c>
      <c r="G285" s="9">
        <v>1709207.9609999999</v>
      </c>
      <c r="H285" s="9">
        <v>4372509.8159999978</v>
      </c>
      <c r="I285" s="9">
        <v>6081717.7769999979</v>
      </c>
      <c r="J285" s="9">
        <v>-3656579.5989999981</v>
      </c>
      <c r="K285" s="9">
        <f t="shared" si="25"/>
        <v>60917.81406681738</v>
      </c>
      <c r="L285" s="9">
        <f t="shared" si="25"/>
        <v>42934.136171816121</v>
      </c>
      <c r="M285" s="9">
        <f t="shared" si="25"/>
        <v>109834.45908063295</v>
      </c>
      <c r="N285" s="9">
        <f t="shared" si="25"/>
        <v>152768.59525244907</v>
      </c>
      <c r="O285" s="9">
        <f t="shared" si="25"/>
        <v>-91850.781185631698</v>
      </c>
    </row>
    <row r="286" spans="1:15">
      <c r="A286" s="6" t="s">
        <v>249</v>
      </c>
      <c r="B286" s="6">
        <f t="shared" si="24"/>
        <v>1400</v>
      </c>
      <c r="C286" s="6" t="s">
        <v>182</v>
      </c>
      <c r="D286" s="6" t="s">
        <v>111</v>
      </c>
      <c r="E286" s="8">
        <v>30568</v>
      </c>
      <c r="F286" s="8">
        <v>653038.53900000011</v>
      </c>
      <c r="G286" s="8">
        <v>1130686.6399999999</v>
      </c>
      <c r="H286" s="8">
        <v>2354880.8599999994</v>
      </c>
      <c r="I286" s="8">
        <v>3485567.4999999991</v>
      </c>
      <c r="J286" s="8">
        <v>-2832528.9609999992</v>
      </c>
      <c r="K286" s="8">
        <f t="shared" si="25"/>
        <v>21363.469608741168</v>
      </c>
      <c r="L286" s="8">
        <f t="shared" si="25"/>
        <v>36989.225333682276</v>
      </c>
      <c r="M286" s="8">
        <f t="shared" si="25"/>
        <v>77037.452891913097</v>
      </c>
      <c r="N286" s="8">
        <f t="shared" si="25"/>
        <v>114026.67822559536</v>
      </c>
      <c r="O286" s="8">
        <f t="shared" si="25"/>
        <v>-92663.208616854201</v>
      </c>
    </row>
    <row r="287" spans="1:15">
      <c r="A287" t="s">
        <v>249</v>
      </c>
      <c r="B287">
        <f t="shared" si="24"/>
        <v>2000</v>
      </c>
      <c r="C287" t="s">
        <v>183</v>
      </c>
      <c r="D287" t="s">
        <v>114</v>
      </c>
      <c r="E287" s="9">
        <v>22059</v>
      </c>
      <c r="F287" s="9">
        <v>444751.5400000001</v>
      </c>
      <c r="G287" s="9">
        <v>490152.22000000009</v>
      </c>
      <c r="H287" s="9">
        <v>1177244.0060000001</v>
      </c>
      <c r="I287" s="9">
        <v>1667396.2260000003</v>
      </c>
      <c r="J287" s="9">
        <v>-1222644.6860000002</v>
      </c>
      <c r="K287" s="9">
        <f t="shared" si="25"/>
        <v>20161.908518065193</v>
      </c>
      <c r="L287" s="9">
        <f t="shared" si="25"/>
        <v>22220.056212883635</v>
      </c>
      <c r="M287" s="9">
        <f t="shared" si="25"/>
        <v>53367.967994922707</v>
      </c>
      <c r="N287" s="9">
        <f t="shared" si="25"/>
        <v>75588.02420780636</v>
      </c>
      <c r="O287" s="9">
        <f t="shared" si="25"/>
        <v>-55426.115689741157</v>
      </c>
    </row>
    <row r="288" spans="1:15">
      <c r="A288" s="6" t="s">
        <v>249</v>
      </c>
      <c r="B288" s="6">
        <f t="shared" si="24"/>
        <v>6000</v>
      </c>
      <c r="C288" s="6" t="s">
        <v>1052</v>
      </c>
      <c r="D288" s="6" t="s">
        <v>1047</v>
      </c>
      <c r="E288" s="8">
        <v>19893</v>
      </c>
      <c r="F288" s="8">
        <v>1327723.1409999998</v>
      </c>
      <c r="G288" s="8">
        <v>704006.61499999999</v>
      </c>
      <c r="H288" s="8">
        <v>3001615.5449999995</v>
      </c>
      <c r="I288" s="8">
        <v>3705622.1599999992</v>
      </c>
      <c r="J288" s="8">
        <v>-2377899.0189999994</v>
      </c>
      <c r="K288" s="8">
        <f t="shared" si="25"/>
        <v>66743.233348414011</v>
      </c>
      <c r="L288" s="8">
        <f t="shared" si="25"/>
        <v>35389.665460212134</v>
      </c>
      <c r="M288" s="8">
        <f t="shared" si="25"/>
        <v>150888.02820087466</v>
      </c>
      <c r="N288" s="8">
        <f t="shared" si="25"/>
        <v>186277.69366108679</v>
      </c>
      <c r="O288" s="8">
        <f t="shared" si="25"/>
        <v>-119534.46031267276</v>
      </c>
    </row>
    <row r="289" spans="1:15">
      <c r="A289" t="s">
        <v>249</v>
      </c>
      <c r="B289">
        <f t="shared" si="24"/>
        <v>1300</v>
      </c>
      <c r="C289" t="s">
        <v>184</v>
      </c>
      <c r="D289" t="s">
        <v>110</v>
      </c>
      <c r="E289" s="9">
        <v>18891</v>
      </c>
      <c r="F289" s="9">
        <v>314161.842</v>
      </c>
      <c r="G289" s="9">
        <v>755088.3870000001</v>
      </c>
      <c r="H289" s="9">
        <v>2202208.9550000005</v>
      </c>
      <c r="I289" s="9">
        <v>2957297.3420000006</v>
      </c>
      <c r="J289" s="9">
        <v>-2643135.5000000005</v>
      </c>
      <c r="K289" s="9">
        <f t="shared" si="25"/>
        <v>16630.238843893916</v>
      </c>
      <c r="L289" s="9">
        <f t="shared" si="25"/>
        <v>39970.8002223281</v>
      </c>
      <c r="M289" s="9">
        <f t="shared" si="25"/>
        <v>116574.50399661217</v>
      </c>
      <c r="N289" s="9">
        <f t="shared" si="25"/>
        <v>156545.30421894026</v>
      </c>
      <c r="O289" s="9">
        <f t="shared" si="25"/>
        <v>-139915.06537504634</v>
      </c>
    </row>
    <row r="290" spans="1:15">
      <c r="A290" s="6" t="s">
        <v>249</v>
      </c>
      <c r="B290" s="6">
        <f t="shared" si="24"/>
        <v>1604</v>
      </c>
      <c r="C290" s="6" t="s">
        <v>185</v>
      </c>
      <c r="D290" s="6" t="s">
        <v>112</v>
      </c>
      <c r="E290" s="8">
        <v>13430</v>
      </c>
      <c r="F290" s="8">
        <v>605868.84299999999</v>
      </c>
      <c r="G290" s="8">
        <v>603701.95500000007</v>
      </c>
      <c r="H290" s="8">
        <v>1460453.7709999999</v>
      </c>
      <c r="I290" s="8">
        <v>2064155.726</v>
      </c>
      <c r="J290" s="8">
        <v>-1458286.8829999999</v>
      </c>
      <c r="K290" s="8">
        <f t="shared" si="25"/>
        <v>45113.093298585256</v>
      </c>
      <c r="L290" s="8">
        <f t="shared" si="25"/>
        <v>44951.746463142219</v>
      </c>
      <c r="M290" s="8">
        <f t="shared" si="25"/>
        <v>108745.62702903946</v>
      </c>
      <c r="N290" s="8">
        <f t="shared" si="25"/>
        <v>153697.37349218171</v>
      </c>
      <c r="O290" s="8">
        <f t="shared" si="25"/>
        <v>-108584.28019359641</v>
      </c>
    </row>
    <row r="291" spans="1:15">
      <c r="A291" t="s">
        <v>249</v>
      </c>
      <c r="B291">
        <f t="shared" si="24"/>
        <v>8200</v>
      </c>
      <c r="C291" t="s">
        <v>186</v>
      </c>
      <c r="D291" t="s">
        <v>153</v>
      </c>
      <c r="E291" s="9">
        <v>11239</v>
      </c>
      <c r="F291" s="9">
        <v>1025942.764</v>
      </c>
      <c r="G291" s="9">
        <v>524532.91799999995</v>
      </c>
      <c r="H291" s="9">
        <v>1666040.196</v>
      </c>
      <c r="I291" s="9">
        <v>2190573.1140000001</v>
      </c>
      <c r="J291" s="9">
        <v>-1164630.3500000001</v>
      </c>
      <c r="K291" s="9">
        <f t="shared" si="25"/>
        <v>91284.167986475659</v>
      </c>
      <c r="L291" s="9">
        <f t="shared" si="25"/>
        <v>46670.781920099653</v>
      </c>
      <c r="M291" s="9">
        <f t="shared" si="25"/>
        <v>148237.40510721595</v>
      </c>
      <c r="N291" s="9">
        <f t="shared" si="25"/>
        <v>194908.18702731558</v>
      </c>
      <c r="O291" s="9">
        <f t="shared" si="25"/>
        <v>-103624.01904083994</v>
      </c>
    </row>
    <row r="292" spans="1:15">
      <c r="A292" s="6" t="s">
        <v>249</v>
      </c>
      <c r="B292" s="6">
        <f t="shared" si="24"/>
        <v>3000</v>
      </c>
      <c r="C292" s="6" t="s">
        <v>187</v>
      </c>
      <c r="D292" s="6" t="s">
        <v>118</v>
      </c>
      <c r="E292" s="8">
        <v>7997</v>
      </c>
      <c r="F292" s="8">
        <v>379673.53599999996</v>
      </c>
      <c r="G292" s="8">
        <v>488467.90999999992</v>
      </c>
      <c r="H292" s="8">
        <v>806699.93200000003</v>
      </c>
      <c r="I292" s="8">
        <v>1295167.8419999999</v>
      </c>
      <c r="J292" s="8">
        <v>-915494.30599999998</v>
      </c>
      <c r="K292" s="8">
        <f t="shared" si="25"/>
        <v>47476.995873452535</v>
      </c>
      <c r="L292" s="8">
        <f t="shared" si="25"/>
        <v>61081.394272852311</v>
      </c>
      <c r="M292" s="8">
        <f t="shared" si="25"/>
        <v>100875.31974490435</v>
      </c>
      <c r="N292" s="8">
        <f t="shared" si="25"/>
        <v>161956.71401775663</v>
      </c>
      <c r="O292" s="8">
        <f t="shared" si="25"/>
        <v>-114479.71814430412</v>
      </c>
    </row>
    <row r="293" spans="1:15">
      <c r="A293" t="s">
        <v>249</v>
      </c>
      <c r="B293">
        <f t="shared" si="24"/>
        <v>7300</v>
      </c>
      <c r="C293" t="s">
        <v>188</v>
      </c>
      <c r="D293" t="s">
        <v>148</v>
      </c>
      <c r="E293" s="9">
        <v>5262</v>
      </c>
      <c r="F293" s="9">
        <v>127324.62</v>
      </c>
      <c r="G293" s="9">
        <v>413576.33099999989</v>
      </c>
      <c r="H293" s="9">
        <v>722908.7860000002</v>
      </c>
      <c r="I293" s="9">
        <v>1136485.1170000001</v>
      </c>
      <c r="J293" s="9">
        <v>-1009160.4970000001</v>
      </c>
      <c r="K293" s="9">
        <f t="shared" si="25"/>
        <v>24197.001140250853</v>
      </c>
      <c r="L293" s="9">
        <f t="shared" si="25"/>
        <v>78596.794184720624</v>
      </c>
      <c r="M293" s="9">
        <f t="shared" si="25"/>
        <v>137382.89357658688</v>
      </c>
      <c r="N293" s="9">
        <f t="shared" si="25"/>
        <v>215979.68776130749</v>
      </c>
      <c r="O293" s="9">
        <f t="shared" si="25"/>
        <v>-191782.68662105667</v>
      </c>
    </row>
    <row r="294" spans="1:15">
      <c r="A294" s="6" t="s">
        <v>249</v>
      </c>
      <c r="B294" s="6">
        <f t="shared" si="24"/>
        <v>7400</v>
      </c>
      <c r="C294" s="6" t="s">
        <v>189</v>
      </c>
      <c r="D294" s="6" t="s">
        <v>149</v>
      </c>
      <c r="E294" s="8">
        <v>5208</v>
      </c>
      <c r="F294" s="8">
        <v>213031.462</v>
      </c>
      <c r="G294" s="8">
        <v>328490.00100000005</v>
      </c>
      <c r="H294" s="8">
        <v>529541.39500000002</v>
      </c>
      <c r="I294" s="8">
        <v>858031.39600000007</v>
      </c>
      <c r="J294" s="8">
        <v>-644999.93400000012</v>
      </c>
      <c r="K294" s="8">
        <f t="shared" si="25"/>
        <v>40904.658602150543</v>
      </c>
      <c r="L294" s="8">
        <f t="shared" si="25"/>
        <v>63074.116935483878</v>
      </c>
      <c r="M294" s="8">
        <f t="shared" si="25"/>
        <v>101678.45526113673</v>
      </c>
      <c r="N294" s="8">
        <f t="shared" si="25"/>
        <v>164752.5721966206</v>
      </c>
      <c r="O294" s="8">
        <f t="shared" si="25"/>
        <v>-123847.91359447007</v>
      </c>
    </row>
    <row r="295" spans="1:15">
      <c r="A295" t="s">
        <v>249</v>
      </c>
      <c r="B295">
        <f t="shared" si="24"/>
        <v>1100</v>
      </c>
      <c r="C295" t="s">
        <v>271</v>
      </c>
      <c r="D295" t="s">
        <v>109</v>
      </c>
      <c r="E295" s="9">
        <v>4674</v>
      </c>
      <c r="F295" s="9">
        <v>138475.79999999999</v>
      </c>
      <c r="G295" s="9">
        <v>208553.084</v>
      </c>
      <c r="H295" s="9">
        <v>625489.90399999998</v>
      </c>
      <c r="I295" s="9">
        <v>834042.98800000001</v>
      </c>
      <c r="J295" s="9">
        <v>-695567.18800000008</v>
      </c>
      <c r="K295" s="9">
        <f t="shared" si="25"/>
        <v>29626.82926829268</v>
      </c>
      <c r="L295" s="9">
        <f t="shared" si="25"/>
        <v>44619.8296961917</v>
      </c>
      <c r="M295" s="9">
        <f t="shared" si="25"/>
        <v>133823.2571673085</v>
      </c>
      <c r="N295" s="9">
        <f t="shared" si="25"/>
        <v>178443.08686350021</v>
      </c>
      <c r="O295" s="9">
        <f t="shared" si="25"/>
        <v>-148816.25759520757</v>
      </c>
    </row>
    <row r="296" spans="1:15">
      <c r="A296" s="6" t="s">
        <v>249</v>
      </c>
      <c r="B296" s="6">
        <f t="shared" si="24"/>
        <v>8000</v>
      </c>
      <c r="C296" s="6" t="s">
        <v>190</v>
      </c>
      <c r="D296" s="6" t="s">
        <v>152</v>
      </c>
      <c r="E296" s="8">
        <v>4523</v>
      </c>
      <c r="F296" s="8">
        <v>197738.05</v>
      </c>
      <c r="G296" s="8">
        <v>208860.41899999999</v>
      </c>
      <c r="H296" s="8">
        <v>546801.47499999986</v>
      </c>
      <c r="I296" s="8">
        <v>755661.89399999985</v>
      </c>
      <c r="J296" s="8">
        <v>-557923.84399999981</v>
      </c>
      <c r="K296" s="8">
        <f t="shared" si="25"/>
        <v>43718.339597612197</v>
      </c>
      <c r="L296" s="8">
        <f t="shared" si="25"/>
        <v>46177.408578377181</v>
      </c>
      <c r="M296" s="8">
        <f t="shared" si="25"/>
        <v>120893.53858058807</v>
      </c>
      <c r="N296" s="8">
        <f t="shared" si="25"/>
        <v>167070.94715896525</v>
      </c>
      <c r="O296" s="8">
        <f t="shared" si="25"/>
        <v>-123352.60756135304</v>
      </c>
    </row>
    <row r="297" spans="1:15">
      <c r="A297" t="s">
        <v>249</v>
      </c>
      <c r="B297">
        <f t="shared" si="24"/>
        <v>5716</v>
      </c>
      <c r="C297" t="s">
        <v>1158</v>
      </c>
      <c r="D297" t="s">
        <v>1156</v>
      </c>
      <c r="E297" s="9">
        <v>4306</v>
      </c>
      <c r="F297" s="9">
        <v>141486.242</v>
      </c>
      <c r="G297" s="9">
        <v>279892.71299999999</v>
      </c>
      <c r="H297" s="9">
        <v>445760.39699999994</v>
      </c>
      <c r="I297" s="9">
        <v>725653.10999999987</v>
      </c>
      <c r="J297" s="9">
        <v>-584166.8679999999</v>
      </c>
      <c r="K297" s="9">
        <f t="shared" si="25"/>
        <v>32857.928936367854</v>
      </c>
      <c r="L297" s="9">
        <f t="shared" si="25"/>
        <v>65000.630051091488</v>
      </c>
      <c r="M297" s="9">
        <f t="shared" si="25"/>
        <v>103520.76103111934</v>
      </c>
      <c r="N297" s="9">
        <f t="shared" si="25"/>
        <v>168521.39108221084</v>
      </c>
      <c r="O297" s="9">
        <f t="shared" si="25"/>
        <v>-135663.46214584299</v>
      </c>
    </row>
    <row r="298" spans="1:15">
      <c r="A298" s="6" t="s">
        <v>249</v>
      </c>
      <c r="B298" s="6">
        <f t="shared" si="24"/>
        <v>3609</v>
      </c>
      <c r="C298" s="6" t="s">
        <v>192</v>
      </c>
      <c r="D298" s="6" t="s">
        <v>121</v>
      </c>
      <c r="E298" s="8">
        <v>4090</v>
      </c>
      <c r="F298" s="8">
        <v>113785.01600000003</v>
      </c>
      <c r="G298" s="8">
        <v>204820.674</v>
      </c>
      <c r="H298" s="8">
        <v>289177.05100000004</v>
      </c>
      <c r="I298" s="8">
        <v>493997.72500000003</v>
      </c>
      <c r="J298" s="8">
        <v>-380212.70900000003</v>
      </c>
      <c r="K298" s="8">
        <f t="shared" si="25"/>
        <v>27820.297310513455</v>
      </c>
      <c r="L298" s="8">
        <f t="shared" si="25"/>
        <v>50078.404400977997</v>
      </c>
      <c r="M298" s="8">
        <f t="shared" si="25"/>
        <v>70703.435452322752</v>
      </c>
      <c r="N298" s="8">
        <f t="shared" si="25"/>
        <v>120781.83985330074</v>
      </c>
      <c r="O298" s="8">
        <f t="shared" si="25"/>
        <v>-92961.542542787298</v>
      </c>
    </row>
    <row r="299" spans="1:15">
      <c r="A299" t="s">
        <v>249</v>
      </c>
      <c r="B299">
        <f t="shared" si="24"/>
        <v>2510</v>
      </c>
      <c r="C299" t="s">
        <v>193</v>
      </c>
      <c r="D299" t="s">
        <v>117</v>
      </c>
      <c r="E299" s="9">
        <v>3925</v>
      </c>
      <c r="F299" s="9">
        <v>79387.824999999997</v>
      </c>
      <c r="G299" s="9">
        <v>289730.99900000001</v>
      </c>
      <c r="H299" s="9">
        <v>246382.46600000001</v>
      </c>
      <c r="I299" s="9">
        <v>536113.46500000008</v>
      </c>
      <c r="J299" s="9">
        <v>-456725.64000000007</v>
      </c>
      <c r="K299" s="9">
        <f t="shared" si="25"/>
        <v>20226.197452229299</v>
      </c>
      <c r="L299" s="9">
        <f t="shared" si="25"/>
        <v>73816.815031847145</v>
      </c>
      <c r="M299" s="9">
        <f t="shared" si="25"/>
        <v>62772.602802547772</v>
      </c>
      <c r="N299" s="9">
        <f t="shared" si="25"/>
        <v>136589.41783439493</v>
      </c>
      <c r="O299" s="9">
        <f t="shared" si="25"/>
        <v>-116363.22038216561</v>
      </c>
    </row>
    <row r="300" spans="1:15">
      <c r="A300" s="6" t="s">
        <v>249</v>
      </c>
      <c r="B300" s="6">
        <f t="shared" si="24"/>
        <v>4200</v>
      </c>
      <c r="C300" s="6" t="s">
        <v>191</v>
      </c>
      <c r="D300" s="6" t="s">
        <v>127</v>
      </c>
      <c r="E300" s="8">
        <v>3864</v>
      </c>
      <c r="F300" s="8">
        <v>158646.11900000004</v>
      </c>
      <c r="G300" s="8">
        <v>219824.43000000002</v>
      </c>
      <c r="H300" s="8">
        <v>499433.95299999992</v>
      </c>
      <c r="I300" s="8">
        <v>719258.38299999991</v>
      </c>
      <c r="J300" s="8">
        <v>-560612.26399999985</v>
      </c>
      <c r="K300" s="8">
        <f t="shared" si="25"/>
        <v>41057.484213250522</v>
      </c>
      <c r="L300" s="8">
        <f t="shared" si="25"/>
        <v>56890.380434782615</v>
      </c>
      <c r="M300" s="8">
        <f t="shared" si="25"/>
        <v>129253.09342650101</v>
      </c>
      <c r="N300" s="8">
        <f t="shared" si="25"/>
        <v>186143.47386128362</v>
      </c>
      <c r="O300" s="8">
        <f t="shared" si="25"/>
        <v>-145085.98964803308</v>
      </c>
    </row>
    <row r="301" spans="1:15">
      <c r="A301" t="s">
        <v>249</v>
      </c>
      <c r="B301">
        <f t="shared" si="24"/>
        <v>2300</v>
      </c>
      <c r="C301" t="s">
        <v>194</v>
      </c>
      <c r="D301" t="s">
        <v>115</v>
      </c>
      <c r="E301" s="9">
        <v>3669</v>
      </c>
      <c r="F301" s="9">
        <v>143293.81700000001</v>
      </c>
      <c r="G301" s="9">
        <v>250882.008</v>
      </c>
      <c r="H301" s="9">
        <v>536235.26799999992</v>
      </c>
      <c r="I301" s="9">
        <v>787117.27599999995</v>
      </c>
      <c r="J301" s="9">
        <v>-643823.45899999992</v>
      </c>
      <c r="K301" s="9">
        <f t="shared" si="25"/>
        <v>39055.278550013631</v>
      </c>
      <c r="L301" s="9">
        <f t="shared" si="25"/>
        <v>68378.852003270658</v>
      </c>
      <c r="M301" s="9">
        <f t="shared" si="25"/>
        <v>146152.97574270918</v>
      </c>
      <c r="N301" s="9">
        <f t="shared" si="25"/>
        <v>214531.82774597983</v>
      </c>
      <c r="O301" s="9">
        <f t="shared" si="25"/>
        <v>-175476.54919596619</v>
      </c>
    </row>
    <row r="302" spans="1:15">
      <c r="A302" s="6" t="s">
        <v>249</v>
      </c>
      <c r="B302" s="6">
        <f t="shared" si="24"/>
        <v>8716</v>
      </c>
      <c r="C302" s="6" t="s">
        <v>196</v>
      </c>
      <c r="D302" s="6" t="s">
        <v>161</v>
      </c>
      <c r="E302" s="8">
        <v>3196</v>
      </c>
      <c r="F302" s="8">
        <v>113195.19100000002</v>
      </c>
      <c r="G302" s="8">
        <v>169609.04800000001</v>
      </c>
      <c r="H302" s="8">
        <v>286418.83300000004</v>
      </c>
      <c r="I302" s="8">
        <v>456027.88100000005</v>
      </c>
      <c r="J302" s="8">
        <v>-342832.69000000006</v>
      </c>
      <c r="K302" s="8">
        <f t="shared" si="25"/>
        <v>35417.769399249068</v>
      </c>
      <c r="L302" s="8">
        <f t="shared" si="25"/>
        <v>53069.16395494368</v>
      </c>
      <c r="M302" s="8">
        <f t="shared" si="25"/>
        <v>89617.907697121409</v>
      </c>
      <c r="N302" s="8">
        <f t="shared" si="25"/>
        <v>142687.07165206509</v>
      </c>
      <c r="O302" s="8">
        <f t="shared" si="25"/>
        <v>-107269.30225281604</v>
      </c>
    </row>
    <row r="303" spans="1:15">
      <c r="A303" t="s">
        <v>249</v>
      </c>
      <c r="B303">
        <f t="shared" si="24"/>
        <v>6100</v>
      </c>
      <c r="C303" t="s">
        <v>195</v>
      </c>
      <c r="D303" t="s">
        <v>138</v>
      </c>
      <c r="E303" s="9">
        <v>3156</v>
      </c>
      <c r="F303" s="9">
        <v>54595.247000000003</v>
      </c>
      <c r="G303" s="9">
        <v>170755.66600000003</v>
      </c>
      <c r="H303" s="9">
        <v>248362.90199999997</v>
      </c>
      <c r="I303" s="9">
        <v>419118.56799999997</v>
      </c>
      <c r="J303" s="9">
        <v>-364523.321</v>
      </c>
      <c r="K303" s="9">
        <f t="shared" si="25"/>
        <v>17298.874207858047</v>
      </c>
      <c r="L303" s="9">
        <f t="shared" si="25"/>
        <v>54105.090621039293</v>
      </c>
      <c r="M303" s="9">
        <f t="shared" si="25"/>
        <v>78695.469581749043</v>
      </c>
      <c r="N303" s="9">
        <f t="shared" si="25"/>
        <v>132800.56020278833</v>
      </c>
      <c r="O303" s="9">
        <f t="shared" si="25"/>
        <v>-115501.68599493029</v>
      </c>
    </row>
    <row r="304" spans="1:15">
      <c r="A304" s="6" t="s">
        <v>249</v>
      </c>
      <c r="B304" s="6">
        <f t="shared" si="24"/>
        <v>8717</v>
      </c>
      <c r="C304" s="6" t="s">
        <v>198</v>
      </c>
      <c r="D304" s="6" t="s">
        <v>162</v>
      </c>
      <c r="E304" s="8">
        <v>2573</v>
      </c>
      <c r="F304" s="8">
        <v>58721.502</v>
      </c>
      <c r="G304" s="8">
        <v>143477.58600000001</v>
      </c>
      <c r="H304" s="8">
        <v>271054.30099999998</v>
      </c>
      <c r="I304" s="8">
        <v>414531.88699999999</v>
      </c>
      <c r="J304" s="8">
        <v>-355810.38500000001</v>
      </c>
      <c r="K304" s="8">
        <f t="shared" si="25"/>
        <v>22822.192771084337</v>
      </c>
      <c r="L304" s="8">
        <f t="shared" si="25"/>
        <v>55762.761756704247</v>
      </c>
      <c r="M304" s="8">
        <f t="shared" si="25"/>
        <v>105345.62806062961</v>
      </c>
      <c r="N304" s="8">
        <f t="shared" si="25"/>
        <v>161108.38981733387</v>
      </c>
      <c r="O304" s="8">
        <f t="shared" si="25"/>
        <v>-138286.19704624952</v>
      </c>
    </row>
    <row r="305" spans="1:15">
      <c r="A305" t="s">
        <v>249</v>
      </c>
      <c r="B305">
        <f t="shared" si="24"/>
        <v>8401</v>
      </c>
      <c r="C305" t="s">
        <v>197</v>
      </c>
      <c r="D305" t="s">
        <v>154</v>
      </c>
      <c r="E305" s="9">
        <v>2547</v>
      </c>
      <c r="F305" s="9">
        <v>38817.303</v>
      </c>
      <c r="G305" s="9">
        <v>152547.234</v>
      </c>
      <c r="H305" s="9">
        <v>255825.34800000003</v>
      </c>
      <c r="I305" s="9">
        <v>408372.58200000005</v>
      </c>
      <c r="J305" s="9">
        <v>-369555.27900000004</v>
      </c>
      <c r="K305" s="9">
        <f t="shared" si="25"/>
        <v>15240.401648998821</v>
      </c>
      <c r="L305" s="9">
        <f t="shared" si="25"/>
        <v>59892.906949352182</v>
      </c>
      <c r="M305" s="9">
        <f t="shared" si="25"/>
        <v>100441.83274440518</v>
      </c>
      <c r="N305" s="9">
        <f t="shared" si="25"/>
        <v>160334.73969375738</v>
      </c>
      <c r="O305" s="9">
        <f t="shared" si="25"/>
        <v>-145094.33804475857</v>
      </c>
    </row>
    <row r="306" spans="1:15">
      <c r="A306" s="6" t="s">
        <v>249</v>
      </c>
      <c r="B306" s="6">
        <f t="shared" si="24"/>
        <v>8613</v>
      </c>
      <c r="C306" s="6" t="s">
        <v>200</v>
      </c>
      <c r="D306" s="6" t="s">
        <v>158</v>
      </c>
      <c r="E306" s="8">
        <v>2035</v>
      </c>
      <c r="F306" s="8">
        <v>71649.872000000018</v>
      </c>
      <c r="G306" s="8">
        <v>103127.49400000002</v>
      </c>
      <c r="H306" s="8">
        <v>160336.04600000006</v>
      </c>
      <c r="I306" s="8">
        <v>263463.5400000001</v>
      </c>
      <c r="J306" s="8">
        <v>-191813.66800000006</v>
      </c>
      <c r="K306" s="8">
        <f t="shared" si="25"/>
        <v>35208.782309582319</v>
      </c>
      <c r="L306" s="8">
        <f t="shared" si="25"/>
        <v>50676.901228501236</v>
      </c>
      <c r="M306" s="8">
        <f t="shared" si="25"/>
        <v>78789.21179361183</v>
      </c>
      <c r="N306" s="8">
        <f t="shared" si="25"/>
        <v>129466.11302211306</v>
      </c>
      <c r="O306" s="8">
        <f t="shared" si="25"/>
        <v>-94257.330712530747</v>
      </c>
    </row>
    <row r="307" spans="1:15">
      <c r="A307" t="s">
        <v>249</v>
      </c>
      <c r="B307">
        <f t="shared" si="24"/>
        <v>6250</v>
      </c>
      <c r="C307" t="s">
        <v>199</v>
      </c>
      <c r="D307" t="s">
        <v>139</v>
      </c>
      <c r="E307" s="9">
        <v>1977</v>
      </c>
      <c r="F307" s="9">
        <v>60752.147999999994</v>
      </c>
      <c r="G307" s="9">
        <v>149426.00699999998</v>
      </c>
      <c r="H307" s="9">
        <v>289627.90399999998</v>
      </c>
      <c r="I307" s="9">
        <v>439053.91099999996</v>
      </c>
      <c r="J307" s="9">
        <v>-378301.76299999998</v>
      </c>
      <c r="K307" s="9">
        <f t="shared" si="25"/>
        <v>30729.462822458267</v>
      </c>
      <c r="L307" s="9">
        <f t="shared" si="25"/>
        <v>75582.198786039444</v>
      </c>
      <c r="M307" s="9">
        <f t="shared" si="25"/>
        <v>146498.68689934243</v>
      </c>
      <c r="N307" s="9">
        <f t="shared" si="25"/>
        <v>222080.88568538189</v>
      </c>
      <c r="O307" s="9">
        <f t="shared" si="25"/>
        <v>-191351.42286292362</v>
      </c>
    </row>
    <row r="308" spans="1:15">
      <c r="A308" s="6" t="s">
        <v>249</v>
      </c>
      <c r="B308" s="6">
        <f t="shared" si="24"/>
        <v>6400</v>
      </c>
      <c r="C308" s="6" t="s">
        <v>201</v>
      </c>
      <c r="D308" s="6" t="s">
        <v>140</v>
      </c>
      <c r="E308" s="8">
        <v>1906</v>
      </c>
      <c r="F308" s="8">
        <v>41342.783000000003</v>
      </c>
      <c r="G308" s="8">
        <v>106200.136</v>
      </c>
      <c r="H308" s="8">
        <v>293452.13700000005</v>
      </c>
      <c r="I308" s="8">
        <v>399652.27300000004</v>
      </c>
      <c r="J308" s="8">
        <v>-358309.49000000005</v>
      </c>
      <c r="K308" s="8">
        <f t="shared" si="25"/>
        <v>21690.862014690454</v>
      </c>
      <c r="L308" s="8">
        <f t="shared" si="25"/>
        <v>55718.854144805875</v>
      </c>
      <c r="M308" s="8">
        <f t="shared" si="25"/>
        <v>153962.29643231901</v>
      </c>
      <c r="N308" s="8">
        <f t="shared" si="25"/>
        <v>209681.15057712491</v>
      </c>
      <c r="O308" s="8">
        <f t="shared" si="25"/>
        <v>-187990.28856243443</v>
      </c>
    </row>
    <row r="309" spans="1:15">
      <c r="A309" t="s">
        <v>249</v>
      </c>
      <c r="B309">
        <f t="shared" si="24"/>
        <v>8614</v>
      </c>
      <c r="C309" t="s">
        <v>202</v>
      </c>
      <c r="D309" t="s">
        <v>159</v>
      </c>
      <c r="E309" s="9">
        <v>1866</v>
      </c>
      <c r="F309" s="9">
        <v>128064.15399999999</v>
      </c>
      <c r="G309" s="9">
        <v>102194.72100000002</v>
      </c>
      <c r="H309" s="9">
        <v>243988.81000000008</v>
      </c>
      <c r="I309" s="9">
        <v>346183.53100000008</v>
      </c>
      <c r="J309" s="9">
        <v>-218119.37700000009</v>
      </c>
      <c r="K309" s="9">
        <f t="shared" si="25"/>
        <v>68630.307609860669</v>
      </c>
      <c r="L309" s="9">
        <f t="shared" si="25"/>
        <v>54766.731511254031</v>
      </c>
      <c r="M309" s="9">
        <f t="shared" si="25"/>
        <v>130754.98928188642</v>
      </c>
      <c r="N309" s="9">
        <f t="shared" si="25"/>
        <v>185521.72079314044</v>
      </c>
      <c r="O309" s="9">
        <f t="shared" si="25"/>
        <v>-116891.4131832798</v>
      </c>
    </row>
    <row r="310" spans="1:15">
      <c r="A310" s="6" t="s">
        <v>249</v>
      </c>
      <c r="B310" s="6">
        <f t="shared" si="24"/>
        <v>3714</v>
      </c>
      <c r="C310" s="6" t="s">
        <v>203</v>
      </c>
      <c r="D310" s="6" t="s">
        <v>124</v>
      </c>
      <c r="E310" s="8">
        <v>1678</v>
      </c>
      <c r="F310" s="8">
        <v>38360.226000000002</v>
      </c>
      <c r="G310" s="8">
        <v>128709.46199999998</v>
      </c>
      <c r="H310" s="8">
        <v>130803.719</v>
      </c>
      <c r="I310" s="8">
        <v>259513.18099999998</v>
      </c>
      <c r="J310" s="8">
        <v>-221152.95499999999</v>
      </c>
      <c r="K310" s="8">
        <f t="shared" si="25"/>
        <v>22860.682955899883</v>
      </c>
      <c r="L310" s="8">
        <f t="shared" si="25"/>
        <v>76704.089392133479</v>
      </c>
      <c r="M310" s="8">
        <f t="shared" si="25"/>
        <v>77952.156734207398</v>
      </c>
      <c r="N310" s="8">
        <f t="shared" si="25"/>
        <v>154656.24612634088</v>
      </c>
      <c r="O310" s="8">
        <f t="shared" si="25"/>
        <v>-131795.56317044099</v>
      </c>
    </row>
    <row r="311" spans="1:15">
      <c r="A311" t="s">
        <v>249</v>
      </c>
      <c r="B311">
        <f t="shared" si="24"/>
        <v>2506</v>
      </c>
      <c r="C311" t="s">
        <v>204</v>
      </c>
      <c r="D311" t="s">
        <v>116</v>
      </c>
      <c r="E311" s="9">
        <v>1396</v>
      </c>
      <c r="F311" s="9">
        <v>20573.649000000001</v>
      </c>
      <c r="G311" s="9">
        <v>56815.27</v>
      </c>
      <c r="H311" s="9">
        <v>147978.48800000001</v>
      </c>
      <c r="I311" s="9">
        <v>204793.758</v>
      </c>
      <c r="J311" s="9">
        <v>-184220.109</v>
      </c>
      <c r="K311" s="9">
        <f t="shared" si="25"/>
        <v>14737.570916905446</v>
      </c>
      <c r="L311" s="9">
        <f t="shared" si="25"/>
        <v>40698.617478510023</v>
      </c>
      <c r="M311" s="9">
        <f t="shared" si="25"/>
        <v>106001.78223495703</v>
      </c>
      <c r="N311" s="9">
        <f t="shared" si="25"/>
        <v>146700.39971346705</v>
      </c>
      <c r="O311" s="9">
        <f t="shared" si="25"/>
        <v>-131962.8287965616</v>
      </c>
    </row>
    <row r="312" spans="1:15">
      <c r="A312" s="6" t="s">
        <v>249</v>
      </c>
      <c r="B312" s="6">
        <f t="shared" si="24"/>
        <v>6613</v>
      </c>
      <c r="C312" s="6" t="s">
        <v>1159</v>
      </c>
      <c r="D312" s="6" t="s">
        <v>146</v>
      </c>
      <c r="E312" s="8">
        <v>1393</v>
      </c>
      <c r="F312" s="8">
        <v>22701.307000000001</v>
      </c>
      <c r="G312" s="8">
        <v>63399.894999999997</v>
      </c>
      <c r="H312" s="8">
        <v>54711.359999999993</v>
      </c>
      <c r="I312" s="8">
        <v>118111.25499999999</v>
      </c>
      <c r="J312" s="8">
        <v>-95409.947999999989</v>
      </c>
      <c r="K312" s="8">
        <f t="shared" si="25"/>
        <v>16296.70279971285</v>
      </c>
      <c r="L312" s="8">
        <f t="shared" si="25"/>
        <v>45513.205312275662</v>
      </c>
      <c r="M312" s="8">
        <f t="shared" si="25"/>
        <v>39275.922469490302</v>
      </c>
      <c r="N312" s="8">
        <f t="shared" si="25"/>
        <v>84789.127781765972</v>
      </c>
      <c r="O312" s="8">
        <f t="shared" si="25"/>
        <v>-68492.424982053111</v>
      </c>
    </row>
    <row r="313" spans="1:15">
      <c r="A313" t="s">
        <v>249</v>
      </c>
      <c r="B313">
        <f t="shared" si="24"/>
        <v>3716</v>
      </c>
      <c r="C313" t="s">
        <v>1160</v>
      </c>
      <c r="D313" t="s">
        <v>1154</v>
      </c>
      <c r="E313" s="9">
        <v>1308</v>
      </c>
      <c r="F313" s="9">
        <v>88810.286999999997</v>
      </c>
      <c r="G313" s="9">
        <v>117819.056</v>
      </c>
      <c r="H313" s="9">
        <v>164456.511</v>
      </c>
      <c r="I313" s="9">
        <v>282275.56699999998</v>
      </c>
      <c r="J313" s="9">
        <v>-193465.27999999997</v>
      </c>
      <c r="K313" s="9">
        <f t="shared" si="25"/>
        <v>67897.772935779809</v>
      </c>
      <c r="L313" s="9">
        <f t="shared" si="25"/>
        <v>90075.730886850157</v>
      </c>
      <c r="M313" s="9">
        <f t="shared" si="25"/>
        <v>125731.27752293578</v>
      </c>
      <c r="N313" s="9">
        <f t="shared" si="25"/>
        <v>215807.00840978592</v>
      </c>
      <c r="O313" s="9">
        <f t="shared" si="25"/>
        <v>-147909.2354740061</v>
      </c>
    </row>
    <row r="314" spans="1:15">
      <c r="A314" s="6" t="s">
        <v>249</v>
      </c>
      <c r="B314" s="6">
        <f t="shared" si="24"/>
        <v>5613</v>
      </c>
      <c r="C314" s="6" t="s">
        <v>1161</v>
      </c>
      <c r="D314" s="6" t="s">
        <v>1155</v>
      </c>
      <c r="E314" s="8">
        <v>1295</v>
      </c>
      <c r="F314" s="8">
        <v>61144.401000000005</v>
      </c>
      <c r="G314" s="8">
        <v>103912.45299999999</v>
      </c>
      <c r="H314" s="8">
        <v>181757.60200000001</v>
      </c>
      <c r="I314" s="8">
        <v>285670.05499999999</v>
      </c>
      <c r="J314" s="8">
        <v>-224525.65399999998</v>
      </c>
      <c r="K314" s="8">
        <f t="shared" si="25"/>
        <v>47215.753667953672</v>
      </c>
      <c r="L314" s="8">
        <f t="shared" si="25"/>
        <v>80241.276447876444</v>
      </c>
      <c r="M314" s="8">
        <f t="shared" si="25"/>
        <v>140353.36061776063</v>
      </c>
      <c r="N314" s="8">
        <f t="shared" si="25"/>
        <v>220594.63706563707</v>
      </c>
      <c r="O314" s="8">
        <f t="shared" si="25"/>
        <v>-173378.88339768338</v>
      </c>
    </row>
    <row r="315" spans="1:15">
      <c r="A315" t="s">
        <v>249</v>
      </c>
      <c r="B315">
        <f t="shared" si="24"/>
        <v>8721</v>
      </c>
      <c r="C315" t="s">
        <v>206</v>
      </c>
      <c r="D315" t="s">
        <v>165</v>
      </c>
      <c r="E315" s="9">
        <v>1280</v>
      </c>
      <c r="F315" s="9">
        <v>61704.837000000007</v>
      </c>
      <c r="G315" s="9">
        <v>107272.31699999998</v>
      </c>
      <c r="H315" s="9">
        <v>84716.877000000008</v>
      </c>
      <c r="I315" s="9">
        <v>191989.19399999999</v>
      </c>
      <c r="J315" s="9">
        <v>-130284.35699999999</v>
      </c>
      <c r="K315" s="9">
        <f t="shared" si="25"/>
        <v>48206.903906250009</v>
      </c>
      <c r="L315" s="9">
        <f t="shared" si="25"/>
        <v>83806.497656249994</v>
      </c>
      <c r="M315" s="9">
        <f t="shared" si="25"/>
        <v>66185.060156250009</v>
      </c>
      <c r="N315" s="9">
        <f t="shared" si="25"/>
        <v>149991.55781249999</v>
      </c>
      <c r="O315" s="9">
        <f t="shared" si="25"/>
        <v>-101784.65390624998</v>
      </c>
    </row>
    <row r="316" spans="1:15">
      <c r="A316" s="6" t="s">
        <v>249</v>
      </c>
      <c r="B316" s="6">
        <f t="shared" si="24"/>
        <v>5508</v>
      </c>
      <c r="C316" s="6" t="s">
        <v>205</v>
      </c>
      <c r="D316" s="6" t="s">
        <v>135</v>
      </c>
      <c r="E316" s="8">
        <v>1258</v>
      </c>
      <c r="F316" s="8">
        <v>41221.414000000004</v>
      </c>
      <c r="G316" s="8">
        <v>72742.611000000004</v>
      </c>
      <c r="H316" s="8">
        <v>85022.758000000016</v>
      </c>
      <c r="I316" s="8">
        <v>157765.36900000001</v>
      </c>
      <c r="J316" s="8">
        <v>-116543.955</v>
      </c>
      <c r="K316" s="8">
        <f t="shared" ref="K316:O347" si="26">(F316/$E316)*1000</f>
        <v>32767.419713831481</v>
      </c>
      <c r="L316" s="8">
        <f t="shared" si="26"/>
        <v>57824.015103338636</v>
      </c>
      <c r="M316" s="8">
        <f t="shared" si="26"/>
        <v>67585.658187599372</v>
      </c>
      <c r="N316" s="8">
        <f t="shared" si="26"/>
        <v>125409.67329093801</v>
      </c>
      <c r="O316" s="8">
        <f t="shared" si="26"/>
        <v>-92642.253577106516</v>
      </c>
    </row>
    <row r="317" spans="1:15">
      <c r="A317" t="s">
        <v>249</v>
      </c>
      <c r="B317">
        <f t="shared" si="24"/>
        <v>4607</v>
      </c>
      <c r="C317" t="s">
        <v>208</v>
      </c>
      <c r="D317" t="s">
        <v>130</v>
      </c>
      <c r="E317" s="9">
        <v>1182</v>
      </c>
      <c r="F317" s="9">
        <v>34259.75</v>
      </c>
      <c r="G317" s="9">
        <v>101400.84599999999</v>
      </c>
      <c r="H317" s="9">
        <v>93397.370999999999</v>
      </c>
      <c r="I317" s="9">
        <v>194798.217</v>
      </c>
      <c r="J317" s="9">
        <v>-160538.467</v>
      </c>
      <c r="K317" s="9">
        <f t="shared" si="26"/>
        <v>28984.560067681894</v>
      </c>
      <c r="L317" s="9">
        <f t="shared" si="26"/>
        <v>85787.517766497462</v>
      </c>
      <c r="M317" s="9">
        <f t="shared" si="26"/>
        <v>79016.388324873085</v>
      </c>
      <c r="N317" s="9">
        <f t="shared" si="26"/>
        <v>164803.90609137056</v>
      </c>
      <c r="O317" s="9">
        <f t="shared" si="26"/>
        <v>-135819.34602368867</v>
      </c>
    </row>
    <row r="318" spans="1:15">
      <c r="A318" s="6" t="s">
        <v>249</v>
      </c>
      <c r="B318" s="6">
        <f t="shared" si="24"/>
        <v>6513</v>
      </c>
      <c r="C318" s="6" t="s">
        <v>207</v>
      </c>
      <c r="D318" s="6" t="s">
        <v>141</v>
      </c>
      <c r="E318" s="8">
        <v>1171</v>
      </c>
      <c r="F318" s="8">
        <v>38437.312999999995</v>
      </c>
      <c r="G318" s="8">
        <v>88548.095000000016</v>
      </c>
      <c r="H318" s="8">
        <v>90034.5</v>
      </c>
      <c r="I318" s="8">
        <v>178582.59500000003</v>
      </c>
      <c r="J318" s="8">
        <v>-140145.28200000004</v>
      </c>
      <c r="K318" s="8">
        <f t="shared" si="26"/>
        <v>32824.349274124681</v>
      </c>
      <c r="L318" s="8">
        <f t="shared" si="26"/>
        <v>75617.502134927418</v>
      </c>
      <c r="M318" s="8">
        <f t="shared" si="26"/>
        <v>76886.84884713919</v>
      </c>
      <c r="N318" s="8">
        <f t="shared" si="26"/>
        <v>152504.35098206662</v>
      </c>
      <c r="O318" s="8">
        <f t="shared" si="26"/>
        <v>-119680.00170794195</v>
      </c>
    </row>
    <row r="319" spans="1:15">
      <c r="A319" t="s">
        <v>249</v>
      </c>
      <c r="B319">
        <f t="shared" si="24"/>
        <v>4100</v>
      </c>
      <c r="C319" t="s">
        <v>209</v>
      </c>
      <c r="D319" t="s">
        <v>126</v>
      </c>
      <c r="E319" s="9">
        <v>997</v>
      </c>
      <c r="F319" s="9">
        <v>57404.701999999997</v>
      </c>
      <c r="G319" s="9">
        <v>78830.372000000003</v>
      </c>
      <c r="H319" s="9">
        <v>75618.554999999993</v>
      </c>
      <c r="I319" s="9">
        <v>154448.927</v>
      </c>
      <c r="J319" s="9">
        <v>-97044.225000000006</v>
      </c>
      <c r="K319" s="9">
        <f t="shared" si="26"/>
        <v>57577.434302908718</v>
      </c>
      <c r="L319" s="9">
        <f t="shared" si="26"/>
        <v>79067.574724172518</v>
      </c>
      <c r="M319" s="9">
        <f t="shared" si="26"/>
        <v>75846.093279839508</v>
      </c>
      <c r="N319" s="9">
        <f t="shared" si="26"/>
        <v>154913.66800401203</v>
      </c>
      <c r="O319" s="9">
        <f t="shared" si="26"/>
        <v>-97336.233701103309</v>
      </c>
    </row>
    <row r="320" spans="1:15">
      <c r="A320" s="6" t="s">
        <v>249</v>
      </c>
      <c r="B320" s="6">
        <f t="shared" si="24"/>
        <v>8508</v>
      </c>
      <c r="C320" s="6" t="s">
        <v>212</v>
      </c>
      <c r="D320" s="6" t="s">
        <v>155</v>
      </c>
      <c r="E320" s="8">
        <v>877</v>
      </c>
      <c r="F320" s="8">
        <v>23469.413999999997</v>
      </c>
      <c r="G320" s="8">
        <v>50445.419000000002</v>
      </c>
      <c r="H320" s="8">
        <v>45217.342000000011</v>
      </c>
      <c r="I320" s="8">
        <v>95662.761000000013</v>
      </c>
      <c r="J320" s="8">
        <v>-72193.347000000009</v>
      </c>
      <c r="K320" s="8">
        <f t="shared" si="26"/>
        <v>26761.019384264535</v>
      </c>
      <c r="L320" s="8">
        <f t="shared" si="26"/>
        <v>57520.432155074115</v>
      </c>
      <c r="M320" s="8">
        <f t="shared" si="26"/>
        <v>51559.112884834678</v>
      </c>
      <c r="N320" s="8">
        <f t="shared" si="26"/>
        <v>109079.5450399088</v>
      </c>
      <c r="O320" s="8">
        <f t="shared" si="26"/>
        <v>-82318.525655644247</v>
      </c>
    </row>
    <row r="321" spans="1:15">
      <c r="A321" t="s">
        <v>249</v>
      </c>
      <c r="B321">
        <f t="shared" si="24"/>
        <v>8710</v>
      </c>
      <c r="C321" t="s">
        <v>211</v>
      </c>
      <c r="D321" t="s">
        <v>160</v>
      </c>
      <c r="E321" s="9">
        <v>874</v>
      </c>
      <c r="F321" s="9">
        <v>55281.127000000008</v>
      </c>
      <c r="G321" s="9">
        <v>52258.22</v>
      </c>
      <c r="H321" s="9">
        <v>87233.436000000002</v>
      </c>
      <c r="I321" s="9">
        <v>139491.65600000002</v>
      </c>
      <c r="J321" s="9">
        <v>-84210.52900000001</v>
      </c>
      <c r="K321" s="9">
        <f t="shared" si="26"/>
        <v>63250.717391304359</v>
      </c>
      <c r="L321" s="9">
        <f t="shared" si="26"/>
        <v>59792.013729977123</v>
      </c>
      <c r="M321" s="9">
        <f t="shared" si="26"/>
        <v>99809.423340961104</v>
      </c>
      <c r="N321" s="9">
        <f t="shared" si="26"/>
        <v>159601.43707093823</v>
      </c>
      <c r="O321" s="9">
        <f t="shared" si="26"/>
        <v>-96350.719679633883</v>
      </c>
    </row>
    <row r="322" spans="1:15">
      <c r="A322" s="6" t="s">
        <v>249</v>
      </c>
      <c r="B322" s="6">
        <f t="shared" si="24"/>
        <v>3709</v>
      </c>
      <c r="C322" s="6" t="s">
        <v>210</v>
      </c>
      <c r="D322" s="6" t="s">
        <v>122</v>
      </c>
      <c r="E322" s="8">
        <v>861</v>
      </c>
      <c r="F322" s="8">
        <v>23206.151000000002</v>
      </c>
      <c r="G322" s="8">
        <v>28597.094000000001</v>
      </c>
      <c r="H322" s="8">
        <v>64803.386999999995</v>
      </c>
      <c r="I322" s="8">
        <v>93400.481</v>
      </c>
      <c r="J322" s="8">
        <v>-70194.33</v>
      </c>
      <c r="K322" s="8">
        <f t="shared" si="26"/>
        <v>26952.556329849012</v>
      </c>
      <c r="L322" s="8">
        <f t="shared" si="26"/>
        <v>33213.814169570272</v>
      </c>
      <c r="M322" s="8">
        <f t="shared" si="26"/>
        <v>75265.257839721249</v>
      </c>
      <c r="N322" s="8">
        <f t="shared" si="26"/>
        <v>108479.07200929153</v>
      </c>
      <c r="O322" s="8">
        <f t="shared" si="26"/>
        <v>-81526.515679442513</v>
      </c>
    </row>
    <row r="323" spans="1:15">
      <c r="A323" t="s">
        <v>249</v>
      </c>
      <c r="B323">
        <f t="shared" si="24"/>
        <v>6515</v>
      </c>
      <c r="C323" t="s">
        <v>214</v>
      </c>
      <c r="D323" t="s">
        <v>142</v>
      </c>
      <c r="E323" s="9">
        <v>780</v>
      </c>
      <c r="F323" s="9">
        <v>34706.514999999999</v>
      </c>
      <c r="G323" s="9">
        <v>52696.079000000005</v>
      </c>
      <c r="H323" s="9">
        <v>60257.798999999999</v>
      </c>
      <c r="I323" s="9">
        <v>112953.878</v>
      </c>
      <c r="J323" s="9">
        <v>-78247.362999999998</v>
      </c>
      <c r="K323" s="9">
        <f t="shared" si="26"/>
        <v>44495.532051282047</v>
      </c>
      <c r="L323" s="9">
        <f t="shared" si="26"/>
        <v>67559.075641025644</v>
      </c>
      <c r="M323" s="9">
        <f t="shared" si="26"/>
        <v>77253.588461538457</v>
      </c>
      <c r="N323" s="9">
        <f t="shared" si="26"/>
        <v>144812.6641025641</v>
      </c>
      <c r="O323" s="9">
        <f t="shared" si="26"/>
        <v>-100317.13205128204</v>
      </c>
    </row>
    <row r="324" spans="1:15">
      <c r="A324" s="6" t="s">
        <v>249</v>
      </c>
      <c r="B324" s="6">
        <f t="shared" si="24"/>
        <v>3511</v>
      </c>
      <c r="C324" s="6" t="s">
        <v>216</v>
      </c>
      <c r="D324" s="6" t="s">
        <v>120</v>
      </c>
      <c r="E324" s="8">
        <v>765</v>
      </c>
      <c r="F324" s="8">
        <v>9126.8790000000008</v>
      </c>
      <c r="G324" s="8">
        <v>31357.976999999999</v>
      </c>
      <c r="H324" s="8">
        <v>36251.735999999997</v>
      </c>
      <c r="I324" s="8">
        <v>67609.712999999989</v>
      </c>
      <c r="J324" s="8">
        <v>-58482.833999999988</v>
      </c>
      <c r="K324" s="8">
        <f t="shared" si="26"/>
        <v>11930.560784313726</v>
      </c>
      <c r="L324" s="8">
        <f t="shared" si="26"/>
        <v>40990.819607843136</v>
      </c>
      <c r="M324" s="8">
        <f t="shared" si="26"/>
        <v>47387.890196078428</v>
      </c>
      <c r="N324" s="8">
        <f t="shared" si="26"/>
        <v>88378.709803921549</v>
      </c>
      <c r="O324" s="8">
        <f t="shared" si="26"/>
        <v>-76448.149019607823</v>
      </c>
    </row>
    <row r="325" spans="1:15">
      <c r="A325" t="s">
        <v>249</v>
      </c>
      <c r="B325">
        <f t="shared" si="24"/>
        <v>8722</v>
      </c>
      <c r="C325" t="s">
        <v>213</v>
      </c>
      <c r="D325" t="s">
        <v>166</v>
      </c>
      <c r="E325" s="9">
        <v>708</v>
      </c>
      <c r="F325" s="9">
        <v>193.10499999999999</v>
      </c>
      <c r="G325" s="9">
        <v>10241.026000000002</v>
      </c>
      <c r="H325" s="9">
        <v>7271.7779999999984</v>
      </c>
      <c r="I325" s="9">
        <v>17512.804</v>
      </c>
      <c r="J325" s="9">
        <v>-17319.699000000001</v>
      </c>
      <c r="K325" s="9">
        <f t="shared" si="26"/>
        <v>272.74717514124291</v>
      </c>
      <c r="L325" s="9">
        <f t="shared" si="26"/>
        <v>14464.725988700568</v>
      </c>
      <c r="M325" s="9">
        <f t="shared" si="26"/>
        <v>10270.87288135593</v>
      </c>
      <c r="N325" s="9">
        <f t="shared" si="26"/>
        <v>24735.598870056496</v>
      </c>
      <c r="O325" s="9">
        <f t="shared" si="26"/>
        <v>-24462.851694915254</v>
      </c>
    </row>
    <row r="326" spans="1:15">
      <c r="A326" s="6" t="s">
        <v>249</v>
      </c>
      <c r="B326" s="6">
        <f t="shared" si="24"/>
        <v>8509</v>
      </c>
      <c r="C326" s="6" t="s">
        <v>217</v>
      </c>
      <c r="D326" s="6" t="s">
        <v>156</v>
      </c>
      <c r="E326" s="8">
        <v>680</v>
      </c>
      <c r="F326" s="8">
        <v>15529.244000000001</v>
      </c>
      <c r="G326" s="8">
        <v>52373.379000000001</v>
      </c>
      <c r="H326" s="8">
        <v>61101.883999999998</v>
      </c>
      <c r="I326" s="8">
        <v>113475.26300000001</v>
      </c>
      <c r="J326" s="8">
        <v>-97946.019</v>
      </c>
      <c r="K326" s="8">
        <f t="shared" si="26"/>
        <v>22837.123529411765</v>
      </c>
      <c r="L326" s="8">
        <f t="shared" si="26"/>
        <v>77019.675000000003</v>
      </c>
      <c r="M326" s="8">
        <f t="shared" si="26"/>
        <v>89855.711764705877</v>
      </c>
      <c r="N326" s="8">
        <f t="shared" si="26"/>
        <v>166875.38676470588</v>
      </c>
      <c r="O326" s="8">
        <f t="shared" si="26"/>
        <v>-144038.26323529411</v>
      </c>
    </row>
    <row r="327" spans="1:15">
      <c r="A327" t="s">
        <v>249</v>
      </c>
      <c r="B327">
        <f t="shared" si="24"/>
        <v>7502</v>
      </c>
      <c r="C327" t="s">
        <v>215</v>
      </c>
      <c r="D327" t="s">
        <v>150</v>
      </c>
      <c r="E327" s="9">
        <v>661</v>
      </c>
      <c r="F327" s="9">
        <v>9356.4679999999989</v>
      </c>
      <c r="G327" s="9">
        <v>60938.264999999985</v>
      </c>
      <c r="H327" s="9">
        <v>71747.202999999994</v>
      </c>
      <c r="I327" s="9">
        <v>132685.46799999999</v>
      </c>
      <c r="J327" s="9">
        <v>-123329</v>
      </c>
      <c r="K327" s="9">
        <f t="shared" si="26"/>
        <v>14155.019667170951</v>
      </c>
      <c r="L327" s="9">
        <f t="shared" si="26"/>
        <v>92191.021180030235</v>
      </c>
      <c r="M327" s="9">
        <f t="shared" si="26"/>
        <v>108543.42360060514</v>
      </c>
      <c r="N327" s="9">
        <f t="shared" si="26"/>
        <v>200734.44478063539</v>
      </c>
      <c r="O327" s="9">
        <f t="shared" si="26"/>
        <v>-186579.42511346444</v>
      </c>
    </row>
    <row r="328" spans="1:15">
      <c r="A328" s="6" t="s">
        <v>249</v>
      </c>
      <c r="B328" s="6">
        <f t="shared" si="24"/>
        <v>3811</v>
      </c>
      <c r="C328" s="6" t="s">
        <v>218</v>
      </c>
      <c r="D328" s="6" t="s">
        <v>125</v>
      </c>
      <c r="E328" s="8">
        <v>653</v>
      </c>
      <c r="F328" s="8">
        <v>13558.887999999999</v>
      </c>
      <c r="G328" s="8">
        <v>22735.553</v>
      </c>
      <c r="H328" s="8">
        <v>43324.641000000003</v>
      </c>
      <c r="I328" s="8">
        <v>66060.194000000003</v>
      </c>
      <c r="J328" s="8">
        <v>-52501.306000000004</v>
      </c>
      <c r="K328" s="8">
        <f t="shared" si="26"/>
        <v>20763.993874425727</v>
      </c>
      <c r="L328" s="8">
        <f t="shared" si="26"/>
        <v>34817.079632465546</v>
      </c>
      <c r="M328" s="8">
        <f t="shared" si="26"/>
        <v>66347.076569678407</v>
      </c>
      <c r="N328" s="8">
        <f t="shared" si="26"/>
        <v>101164.15620214396</v>
      </c>
      <c r="O328" s="8">
        <f t="shared" si="26"/>
        <v>-80400.162327718237</v>
      </c>
    </row>
    <row r="329" spans="1:15">
      <c r="A329" t="s">
        <v>249</v>
      </c>
      <c r="B329">
        <v>6710</v>
      </c>
      <c r="C329" t="s">
        <v>1162</v>
      </c>
      <c r="D329" t="s">
        <v>147</v>
      </c>
      <c r="E329" s="9">
        <v>592</v>
      </c>
      <c r="F329" s="9">
        <v>15122.525</v>
      </c>
      <c r="G329" s="9">
        <v>27648.044000000002</v>
      </c>
      <c r="H329" s="9">
        <v>59392.869999999995</v>
      </c>
      <c r="I329" s="9">
        <v>87040.91399999999</v>
      </c>
      <c r="J329" s="9">
        <v>-71918.388999999996</v>
      </c>
      <c r="K329" s="9">
        <f t="shared" si="26"/>
        <v>25544.80574324324</v>
      </c>
      <c r="L329" s="9">
        <f t="shared" si="26"/>
        <v>46702.777027027034</v>
      </c>
      <c r="M329" s="9">
        <f t="shared" si="26"/>
        <v>100325.79391891891</v>
      </c>
      <c r="N329" s="9">
        <f t="shared" si="26"/>
        <v>147028.57094594592</v>
      </c>
      <c r="O329" s="9">
        <f t="shared" si="26"/>
        <v>-121483.76520270269</v>
      </c>
    </row>
    <row r="330" spans="1:15">
      <c r="A330" s="6" t="s">
        <v>249</v>
      </c>
      <c r="B330" s="6">
        <f t="shared" ref="B330:B347" si="27">(LEFT(C330,4))*1</f>
        <v>8720</v>
      </c>
      <c r="C330" s="6" t="s">
        <v>219</v>
      </c>
      <c r="D330" s="6" t="s">
        <v>164</v>
      </c>
      <c r="E330" s="8">
        <v>577</v>
      </c>
      <c r="F330" s="8">
        <v>1037.2429999999999</v>
      </c>
      <c r="G330" s="8">
        <v>4417.6120000000001</v>
      </c>
      <c r="H330" s="8">
        <v>47154.162000000004</v>
      </c>
      <c r="I330" s="8">
        <v>51571.774000000005</v>
      </c>
      <c r="J330" s="8">
        <v>-50534.531000000003</v>
      </c>
      <c r="K330" s="8">
        <f t="shared" si="26"/>
        <v>1797.6481802426342</v>
      </c>
      <c r="L330" s="8">
        <f t="shared" si="26"/>
        <v>7656.1733102253029</v>
      </c>
      <c r="M330" s="8">
        <f t="shared" si="26"/>
        <v>81722.984402079732</v>
      </c>
      <c r="N330" s="8">
        <f t="shared" si="26"/>
        <v>89379.157712305037</v>
      </c>
      <c r="O330" s="8">
        <f t="shared" si="26"/>
        <v>-87581.509532062395</v>
      </c>
    </row>
    <row r="331" spans="1:15">
      <c r="A331" t="s">
        <v>249</v>
      </c>
      <c r="B331">
        <f t="shared" si="27"/>
        <v>8719</v>
      </c>
      <c r="C331" t="s">
        <v>220</v>
      </c>
      <c r="D331" t="s">
        <v>163</v>
      </c>
      <c r="E331" s="9">
        <v>535</v>
      </c>
      <c r="F331" s="9">
        <v>18040.88</v>
      </c>
      <c r="G331" s="9">
        <v>61234.52</v>
      </c>
      <c r="H331" s="9">
        <v>78952.982999999993</v>
      </c>
      <c r="I331" s="9">
        <v>140187.503</v>
      </c>
      <c r="J331" s="9">
        <v>-122146.62299999999</v>
      </c>
      <c r="K331" s="9">
        <f t="shared" si="26"/>
        <v>33721.271028037387</v>
      </c>
      <c r="L331" s="9">
        <f t="shared" si="26"/>
        <v>114457.04672897197</v>
      </c>
      <c r="M331" s="9">
        <f t="shared" si="26"/>
        <v>147575.6691588785</v>
      </c>
      <c r="N331" s="9">
        <f t="shared" si="26"/>
        <v>262032.7158878505</v>
      </c>
      <c r="O331" s="9">
        <f t="shared" si="26"/>
        <v>-228311.44485981305</v>
      </c>
    </row>
    <row r="332" spans="1:15">
      <c r="A332" s="6" t="s">
        <v>249</v>
      </c>
      <c r="B332" s="6">
        <f t="shared" si="27"/>
        <v>6601</v>
      </c>
      <c r="C332" s="6" t="s">
        <v>222</v>
      </c>
      <c r="D332" s="6" t="s">
        <v>143</v>
      </c>
      <c r="E332" s="8">
        <v>485</v>
      </c>
      <c r="F332" s="8">
        <v>167.929</v>
      </c>
      <c r="G332" s="8">
        <v>19279.356</v>
      </c>
      <c r="H332" s="8">
        <v>9721.2960000000003</v>
      </c>
      <c r="I332" s="8">
        <v>29000.652000000002</v>
      </c>
      <c r="J332" s="8">
        <v>-28832.723000000002</v>
      </c>
      <c r="K332" s="8">
        <f t="shared" si="26"/>
        <v>346.24536082474225</v>
      </c>
      <c r="L332" s="8">
        <f t="shared" si="26"/>
        <v>39751.249484536085</v>
      </c>
      <c r="M332" s="8">
        <f t="shared" si="26"/>
        <v>20043.909278350515</v>
      </c>
      <c r="N332" s="8">
        <f t="shared" si="26"/>
        <v>59795.158762886604</v>
      </c>
      <c r="O332" s="8">
        <f t="shared" si="26"/>
        <v>-59448.913402061866</v>
      </c>
    </row>
    <row r="333" spans="1:15">
      <c r="A333" t="s">
        <v>249</v>
      </c>
      <c r="B333">
        <f t="shared" si="27"/>
        <v>5609</v>
      </c>
      <c r="C333" t="s">
        <v>221</v>
      </c>
      <c r="D333" t="s">
        <v>136</v>
      </c>
      <c r="E333" s="9">
        <v>484</v>
      </c>
      <c r="F333" s="9">
        <v>12448.207</v>
      </c>
      <c r="G333" s="9">
        <v>46979.153000000006</v>
      </c>
      <c r="H333" s="9">
        <v>30223.514000000003</v>
      </c>
      <c r="I333" s="9">
        <v>77202.667000000016</v>
      </c>
      <c r="J333" s="9">
        <v>-64754.460000000014</v>
      </c>
      <c r="K333" s="9">
        <f t="shared" si="26"/>
        <v>25719.435950413223</v>
      </c>
      <c r="L333" s="9">
        <f t="shared" si="26"/>
        <v>97064.36570247935</v>
      </c>
      <c r="M333" s="9">
        <f t="shared" si="26"/>
        <v>62445.276859504142</v>
      </c>
      <c r="N333" s="9">
        <f t="shared" si="26"/>
        <v>159509.64256198349</v>
      </c>
      <c r="O333" s="9">
        <f t="shared" si="26"/>
        <v>-133790.20661157029</v>
      </c>
    </row>
    <row r="334" spans="1:15">
      <c r="A334" s="6" t="s">
        <v>249</v>
      </c>
      <c r="B334" s="6">
        <f t="shared" si="27"/>
        <v>4911</v>
      </c>
      <c r="C334" s="6" t="s">
        <v>223</v>
      </c>
      <c r="D334" s="6" t="s">
        <v>134</v>
      </c>
      <c r="E334" s="8">
        <v>428</v>
      </c>
      <c r="F334" s="8">
        <v>16131.214</v>
      </c>
      <c r="G334" s="8">
        <v>51485.899999999994</v>
      </c>
      <c r="H334" s="8">
        <v>52584.284</v>
      </c>
      <c r="I334" s="8">
        <v>104070.18399999999</v>
      </c>
      <c r="J334" s="8">
        <v>-87938.97</v>
      </c>
      <c r="K334" s="8">
        <f t="shared" si="26"/>
        <v>37689.752336448597</v>
      </c>
      <c r="L334" s="8">
        <f t="shared" si="26"/>
        <v>120294.15887850466</v>
      </c>
      <c r="M334" s="8">
        <f t="shared" si="26"/>
        <v>122860.47663551402</v>
      </c>
      <c r="N334" s="8">
        <f t="shared" si="26"/>
        <v>243154.63551401868</v>
      </c>
      <c r="O334" s="8">
        <f t="shared" si="26"/>
        <v>-205464.8831775701</v>
      </c>
    </row>
    <row r="335" spans="1:15">
      <c r="A335" t="s">
        <v>249</v>
      </c>
      <c r="B335">
        <f t="shared" si="27"/>
        <v>6602</v>
      </c>
      <c r="C335" t="s">
        <v>224</v>
      </c>
      <c r="D335" t="s">
        <v>144</v>
      </c>
      <c r="E335" s="9">
        <v>379</v>
      </c>
      <c r="F335" s="9">
        <v>10953.369999999999</v>
      </c>
      <c r="G335" s="9">
        <v>27614.693000000003</v>
      </c>
      <c r="H335" s="9">
        <v>44144.696000000011</v>
      </c>
      <c r="I335" s="9">
        <v>71759.38900000001</v>
      </c>
      <c r="J335" s="9">
        <v>-60806.019000000015</v>
      </c>
      <c r="K335" s="9">
        <f t="shared" si="26"/>
        <v>28900.712401055407</v>
      </c>
      <c r="L335" s="9">
        <f t="shared" si="26"/>
        <v>72861.986807387861</v>
      </c>
      <c r="M335" s="9">
        <f t="shared" si="26"/>
        <v>116476.77044854885</v>
      </c>
      <c r="N335" s="9">
        <f t="shared" si="26"/>
        <v>189338.75725593671</v>
      </c>
      <c r="O335" s="9">
        <f t="shared" si="26"/>
        <v>-160438.0448548813</v>
      </c>
    </row>
    <row r="336" spans="1:15">
      <c r="A336" s="6" t="s">
        <v>249</v>
      </c>
      <c r="B336" s="6">
        <f t="shared" si="27"/>
        <v>8610</v>
      </c>
      <c r="C336" s="6" t="s">
        <v>225</v>
      </c>
      <c r="D336" s="6" t="s">
        <v>157</v>
      </c>
      <c r="E336" s="8">
        <v>295</v>
      </c>
      <c r="F336" s="8">
        <v>97.305000000000007</v>
      </c>
      <c r="G336" s="8"/>
      <c r="H336" s="8">
        <v>33046.228999999999</v>
      </c>
      <c r="I336" s="8">
        <v>33046.228999999999</v>
      </c>
      <c r="J336" s="8">
        <v>-32948.923999999999</v>
      </c>
      <c r="K336" s="8">
        <f t="shared" si="26"/>
        <v>329.84745762711867</v>
      </c>
      <c r="L336" s="8">
        <f t="shared" si="26"/>
        <v>0</v>
      </c>
      <c r="M336" s="8">
        <f t="shared" si="26"/>
        <v>112021.11525423729</v>
      </c>
      <c r="N336" s="8">
        <f t="shared" si="26"/>
        <v>112021.11525423729</v>
      </c>
      <c r="O336" s="8">
        <f t="shared" si="26"/>
        <v>-111691.26779661016</v>
      </c>
    </row>
    <row r="337" spans="1:15">
      <c r="A337" t="s">
        <v>249</v>
      </c>
      <c r="B337">
        <f t="shared" si="27"/>
        <v>1606</v>
      </c>
      <c r="C337" t="s">
        <v>227</v>
      </c>
      <c r="D337" t="s">
        <v>113</v>
      </c>
      <c r="E337" s="9">
        <v>285</v>
      </c>
      <c r="F337" s="9">
        <v>75.682000000000002</v>
      </c>
      <c r="G337" s="9">
        <v>2836.3409999999999</v>
      </c>
      <c r="H337" s="9">
        <v>562.14999999999986</v>
      </c>
      <c r="I337" s="9">
        <v>3398.491</v>
      </c>
      <c r="J337" s="9">
        <v>-3322.8090000000002</v>
      </c>
      <c r="K337" s="9">
        <f t="shared" si="26"/>
        <v>265.55087719298245</v>
      </c>
      <c r="L337" s="9">
        <f t="shared" si="26"/>
        <v>9952.0736842105252</v>
      </c>
      <c r="M337" s="9">
        <f t="shared" si="26"/>
        <v>1972.4561403508767</v>
      </c>
      <c r="N337" s="9">
        <f t="shared" si="26"/>
        <v>11924.529824561403</v>
      </c>
      <c r="O337" s="9">
        <f t="shared" si="26"/>
        <v>-11658.978947368421</v>
      </c>
    </row>
    <row r="338" spans="1:15">
      <c r="A338" s="6" t="s">
        <v>249</v>
      </c>
      <c r="B338" s="6">
        <f t="shared" si="27"/>
        <v>4604</v>
      </c>
      <c r="C338" s="6" t="s">
        <v>226</v>
      </c>
      <c r="D338" s="6" t="s">
        <v>129</v>
      </c>
      <c r="E338" s="8">
        <v>268</v>
      </c>
      <c r="F338" s="8">
        <v>17336.817999999999</v>
      </c>
      <c r="G338" s="8">
        <v>47437.910999999993</v>
      </c>
      <c r="H338" s="8">
        <v>73014.682000000001</v>
      </c>
      <c r="I338" s="8">
        <v>120452.59299999999</v>
      </c>
      <c r="J338" s="8">
        <v>-103115.77499999999</v>
      </c>
      <c r="K338" s="8">
        <f t="shared" si="26"/>
        <v>64689.619402985074</v>
      </c>
      <c r="L338" s="8">
        <f t="shared" si="26"/>
        <v>177007.13059701491</v>
      </c>
      <c r="M338" s="8">
        <f t="shared" si="26"/>
        <v>272442.84328358207</v>
      </c>
      <c r="N338" s="8">
        <f t="shared" si="26"/>
        <v>449449.97388059698</v>
      </c>
      <c r="O338" s="8">
        <f t="shared" si="26"/>
        <v>-384760.35447761195</v>
      </c>
    </row>
    <row r="339" spans="1:15">
      <c r="A339" t="s">
        <v>249</v>
      </c>
      <c r="B339">
        <f t="shared" si="27"/>
        <v>4502</v>
      </c>
      <c r="C339" t="s">
        <v>228</v>
      </c>
      <c r="D339" t="s">
        <v>128</v>
      </c>
      <c r="E339" s="9">
        <v>242</v>
      </c>
      <c r="F339" s="9">
        <v>15374.362999999999</v>
      </c>
      <c r="G339" s="9">
        <v>33295.942999999999</v>
      </c>
      <c r="H339" s="9">
        <v>18294.558000000005</v>
      </c>
      <c r="I339" s="9">
        <v>51590.501000000004</v>
      </c>
      <c r="J339" s="9">
        <v>-36216.138000000006</v>
      </c>
      <c r="K339" s="9">
        <f t="shared" si="26"/>
        <v>63530.425619834707</v>
      </c>
      <c r="L339" s="9">
        <f t="shared" si="26"/>
        <v>137586.54132231403</v>
      </c>
      <c r="M339" s="9">
        <f t="shared" si="26"/>
        <v>75597.347107438036</v>
      </c>
      <c r="N339" s="9">
        <f t="shared" si="26"/>
        <v>213183.88842975209</v>
      </c>
      <c r="O339" s="9">
        <f t="shared" si="26"/>
        <v>-149653.46280991737</v>
      </c>
    </row>
    <row r="340" spans="1:15">
      <c r="A340" s="6" t="s">
        <v>249</v>
      </c>
      <c r="B340" s="6">
        <f t="shared" si="27"/>
        <v>4803</v>
      </c>
      <c r="C340" s="6" t="s">
        <v>229</v>
      </c>
      <c r="D340" s="6" t="s">
        <v>131</v>
      </c>
      <c r="E340" s="8">
        <v>235</v>
      </c>
      <c r="F340" s="8">
        <v>393.00799999999998</v>
      </c>
      <c r="G340" s="8">
        <v>4714.3960000000006</v>
      </c>
      <c r="H340" s="8">
        <v>4099.51</v>
      </c>
      <c r="I340" s="8">
        <v>8813.9060000000009</v>
      </c>
      <c r="J340" s="8">
        <v>-8420.898000000001</v>
      </c>
      <c r="K340" s="8">
        <f t="shared" si="26"/>
        <v>1672.3744680851062</v>
      </c>
      <c r="L340" s="8">
        <f t="shared" si="26"/>
        <v>20061.259574468088</v>
      </c>
      <c r="M340" s="8">
        <f t="shared" si="26"/>
        <v>17444.723404255321</v>
      </c>
      <c r="N340" s="8">
        <f t="shared" si="26"/>
        <v>37505.982978723412</v>
      </c>
      <c r="O340" s="8">
        <f t="shared" si="26"/>
        <v>-35833.608510638296</v>
      </c>
    </row>
    <row r="341" spans="1:15">
      <c r="A341" t="s">
        <v>249</v>
      </c>
      <c r="B341">
        <f t="shared" si="27"/>
        <v>4902</v>
      </c>
      <c r="C341" t="s">
        <v>231</v>
      </c>
      <c r="D341" t="s">
        <v>133</v>
      </c>
      <c r="E341" s="9">
        <v>116</v>
      </c>
      <c r="F341" s="9">
        <v>2562.703</v>
      </c>
      <c r="G341" s="9">
        <v>10798.055999999999</v>
      </c>
      <c r="H341" s="9">
        <v>12014.767</v>
      </c>
      <c r="I341" s="9">
        <v>22812.822999999997</v>
      </c>
      <c r="J341" s="9">
        <v>-20250.119999999995</v>
      </c>
      <c r="K341" s="9">
        <f t="shared" si="26"/>
        <v>22092.267241379312</v>
      </c>
      <c r="L341" s="9">
        <f t="shared" si="26"/>
        <v>93086.689655172406</v>
      </c>
      <c r="M341" s="9">
        <f t="shared" si="26"/>
        <v>103575.57758620688</v>
      </c>
      <c r="N341" s="9">
        <f t="shared" si="26"/>
        <v>196662.26724137928</v>
      </c>
      <c r="O341" s="9">
        <f t="shared" si="26"/>
        <v>-174569.99999999997</v>
      </c>
    </row>
    <row r="342" spans="1:15">
      <c r="A342" s="6" t="s">
        <v>249</v>
      </c>
      <c r="B342" s="6">
        <f t="shared" si="27"/>
        <v>3713</v>
      </c>
      <c r="C342" s="6" t="s">
        <v>230</v>
      </c>
      <c r="D342" s="6" t="s">
        <v>123</v>
      </c>
      <c r="E342" s="8">
        <v>114</v>
      </c>
      <c r="F342" s="8">
        <v>0</v>
      </c>
      <c r="G342" s="8"/>
      <c r="H342" s="8"/>
      <c r="I342" s="8">
        <v>0</v>
      </c>
      <c r="J342" s="8">
        <v>0</v>
      </c>
      <c r="K342" s="8">
        <f t="shared" si="26"/>
        <v>0</v>
      </c>
      <c r="L342" s="8">
        <f t="shared" si="26"/>
        <v>0</v>
      </c>
      <c r="M342" s="8">
        <f t="shared" si="26"/>
        <v>0</v>
      </c>
      <c r="N342" s="8">
        <f t="shared" si="26"/>
        <v>0</v>
      </c>
      <c r="O342" s="8">
        <f t="shared" si="26"/>
        <v>0</v>
      </c>
    </row>
    <row r="343" spans="1:15">
      <c r="A343" t="s">
        <v>249</v>
      </c>
      <c r="B343">
        <f t="shared" si="27"/>
        <v>7505</v>
      </c>
      <c r="C343" t="s">
        <v>232</v>
      </c>
      <c r="D343" t="s">
        <v>151</v>
      </c>
      <c r="E343" s="9">
        <v>96</v>
      </c>
      <c r="F343" s="9">
        <v>0</v>
      </c>
      <c r="G343" s="9"/>
      <c r="H343" s="9">
        <v>17.5</v>
      </c>
      <c r="I343" s="9">
        <v>17.5</v>
      </c>
      <c r="J343" s="9">
        <v>-17.5</v>
      </c>
      <c r="K343" s="9">
        <f t="shared" si="26"/>
        <v>0</v>
      </c>
      <c r="L343" s="9">
        <f t="shared" si="26"/>
        <v>0</v>
      </c>
      <c r="M343" s="9">
        <f t="shared" si="26"/>
        <v>182.29166666666666</v>
      </c>
      <c r="N343" s="9">
        <f t="shared" si="26"/>
        <v>182.29166666666666</v>
      </c>
      <c r="O343" s="9">
        <f t="shared" si="26"/>
        <v>-182.29166666666666</v>
      </c>
    </row>
    <row r="344" spans="1:15">
      <c r="A344" s="6" t="s">
        <v>249</v>
      </c>
      <c r="B344" s="6">
        <f t="shared" si="27"/>
        <v>5611</v>
      </c>
      <c r="C344" s="6" t="s">
        <v>233</v>
      </c>
      <c r="D344" s="6" t="s">
        <v>137</v>
      </c>
      <c r="E344" s="8">
        <v>89</v>
      </c>
      <c r="F344" s="8">
        <v>0</v>
      </c>
      <c r="G344" s="8"/>
      <c r="H344" s="8">
        <v>1927</v>
      </c>
      <c r="I344" s="8">
        <v>1927</v>
      </c>
      <c r="J344" s="8">
        <v>-1927</v>
      </c>
      <c r="K344" s="8">
        <f t="shared" si="26"/>
        <v>0</v>
      </c>
      <c r="L344" s="8">
        <f t="shared" si="26"/>
        <v>0</v>
      </c>
      <c r="M344" s="8">
        <f t="shared" si="26"/>
        <v>21651.685393258427</v>
      </c>
      <c r="N344" s="8">
        <f t="shared" si="26"/>
        <v>21651.685393258427</v>
      </c>
      <c r="O344" s="8">
        <f t="shared" si="26"/>
        <v>-21651.685393258427</v>
      </c>
    </row>
    <row r="345" spans="1:15">
      <c r="A345" t="s">
        <v>249</v>
      </c>
      <c r="B345">
        <f t="shared" si="27"/>
        <v>3506</v>
      </c>
      <c r="C345" t="s">
        <v>234</v>
      </c>
      <c r="D345" t="s">
        <v>119</v>
      </c>
      <c r="E345" s="9">
        <v>75</v>
      </c>
      <c r="F345" s="9">
        <v>0</v>
      </c>
      <c r="G345" s="9"/>
      <c r="H345" s="9">
        <v>1145.6590000000001</v>
      </c>
      <c r="I345" s="9">
        <v>1145.6590000000001</v>
      </c>
      <c r="J345" s="9">
        <v>-1145.6590000000001</v>
      </c>
      <c r="K345" s="9">
        <f t="shared" si="26"/>
        <v>0</v>
      </c>
      <c r="L345" s="9">
        <f t="shared" si="26"/>
        <v>0</v>
      </c>
      <c r="M345" s="9">
        <f t="shared" si="26"/>
        <v>15275.453333333335</v>
      </c>
      <c r="N345" s="9">
        <f t="shared" si="26"/>
        <v>15275.453333333335</v>
      </c>
      <c r="O345" s="9">
        <f t="shared" si="26"/>
        <v>-15275.453333333335</v>
      </c>
    </row>
    <row r="346" spans="1:15">
      <c r="A346" s="6" t="s">
        <v>249</v>
      </c>
      <c r="B346" s="6">
        <f t="shared" si="27"/>
        <v>6611</v>
      </c>
      <c r="C346" s="6" t="s">
        <v>235</v>
      </c>
      <c r="D346" s="6" t="s">
        <v>145</v>
      </c>
      <c r="E346" s="8">
        <v>60</v>
      </c>
      <c r="F346" s="8">
        <v>0</v>
      </c>
      <c r="G346" s="8"/>
      <c r="H346" s="8">
        <v>762</v>
      </c>
      <c r="I346" s="8">
        <v>762</v>
      </c>
      <c r="J346" s="8">
        <v>-762</v>
      </c>
      <c r="K346" s="8">
        <f t="shared" si="26"/>
        <v>0</v>
      </c>
      <c r="L346" s="8">
        <f t="shared" si="26"/>
        <v>0</v>
      </c>
      <c r="M346" s="8">
        <f t="shared" si="26"/>
        <v>12700</v>
      </c>
      <c r="N346" s="8">
        <f t="shared" si="26"/>
        <v>12700</v>
      </c>
      <c r="O346" s="8">
        <f t="shared" si="26"/>
        <v>-12700</v>
      </c>
    </row>
    <row r="347" spans="1:15">
      <c r="A347" t="s">
        <v>249</v>
      </c>
      <c r="B347">
        <f t="shared" si="27"/>
        <v>4901</v>
      </c>
      <c r="C347" t="s">
        <v>236</v>
      </c>
      <c r="D347" t="s">
        <v>132</v>
      </c>
      <c r="E347" s="9">
        <v>47</v>
      </c>
      <c r="F347" s="9">
        <v>0</v>
      </c>
      <c r="G347" s="9">
        <v>38</v>
      </c>
      <c r="H347" s="9"/>
      <c r="I347" s="9">
        <v>38</v>
      </c>
      <c r="J347" s="9">
        <v>-38</v>
      </c>
      <c r="K347" s="9">
        <f t="shared" si="26"/>
        <v>0</v>
      </c>
      <c r="L347" s="9">
        <f t="shared" si="26"/>
        <v>808.51063829787233</v>
      </c>
      <c r="M347" s="9">
        <f t="shared" si="26"/>
        <v>0</v>
      </c>
      <c r="N347" s="9">
        <f t="shared" si="26"/>
        <v>808.51063829787233</v>
      </c>
      <c r="O347" s="9">
        <f t="shared" si="26"/>
        <v>-808.51063829787233</v>
      </c>
    </row>
    <row r="348" spans="1:15"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</row>
    <row r="349" spans="1:15" s="19" customFormat="1">
      <c r="E349" s="14">
        <f>SUM(E284:E347)</f>
        <v>387758</v>
      </c>
      <c r="F349" s="14">
        <f t="shared" ref="F349:J349" si="28">SUM(F284:F347)</f>
        <v>11998155.003000004</v>
      </c>
      <c r="G349" s="14">
        <f t="shared" si="28"/>
        <v>17110798.444999997</v>
      </c>
      <c r="H349" s="14">
        <f t="shared" si="28"/>
        <v>34810241.512999989</v>
      </c>
      <c r="I349" s="14">
        <f t="shared" si="28"/>
        <v>51921039.958000004</v>
      </c>
      <c r="J349" s="14">
        <f t="shared" si="28"/>
        <v>-39922884.954999983</v>
      </c>
      <c r="K349" s="14">
        <f t="shared" ref="K349:O349" si="29">(F349/$E349)*1000</f>
        <v>30942.379017325253</v>
      </c>
      <c r="L349" s="14">
        <f t="shared" si="29"/>
        <v>44127.518826175074</v>
      </c>
      <c r="M349" s="14">
        <f t="shared" si="29"/>
        <v>89773.109808179302</v>
      </c>
      <c r="N349" s="14">
        <f t="shared" si="29"/>
        <v>133900.62863435442</v>
      </c>
      <c r="O349" s="14">
        <f t="shared" si="29"/>
        <v>-102958.24961702914</v>
      </c>
    </row>
    <row r="350" spans="1:15"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</row>
    <row r="351" spans="1:15">
      <c r="D351" s="34" t="s">
        <v>76</v>
      </c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</row>
    <row r="352" spans="1:15">
      <c r="D352" s="42" t="s">
        <v>169</v>
      </c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</row>
    <row r="353" spans="1:15">
      <c r="A353" s="6" t="s">
        <v>250</v>
      </c>
      <c r="B353" s="6">
        <f t="shared" ref="B353:B397" si="30">(LEFT(C353,4))*1</f>
        <v>0</v>
      </c>
      <c r="C353" s="6" t="s">
        <v>180</v>
      </c>
      <c r="D353" s="6" t="s">
        <v>9</v>
      </c>
      <c r="E353" s="8">
        <v>139875</v>
      </c>
      <c r="F353" s="8">
        <v>0</v>
      </c>
      <c r="G353" s="8"/>
      <c r="H353" s="8">
        <v>1289096.425</v>
      </c>
      <c r="I353" s="8">
        <v>1289096.425</v>
      </c>
      <c r="J353" s="8">
        <v>-1289096.425</v>
      </c>
      <c r="K353" s="8">
        <f t="shared" ref="K353:O384" si="31">(F353/$E353)*1000</f>
        <v>0</v>
      </c>
      <c r="L353" s="8">
        <f t="shared" si="31"/>
        <v>0</v>
      </c>
      <c r="M353" s="8">
        <f t="shared" si="31"/>
        <v>9216.0602323503135</v>
      </c>
      <c r="N353" s="8">
        <f t="shared" si="31"/>
        <v>9216.0602323503135</v>
      </c>
      <c r="O353" s="8">
        <f t="shared" si="31"/>
        <v>-9216.0602323503135</v>
      </c>
    </row>
    <row r="354" spans="1:15">
      <c r="A354" t="s">
        <v>250</v>
      </c>
      <c r="B354">
        <f t="shared" si="30"/>
        <v>1000</v>
      </c>
      <c r="C354" t="s">
        <v>181</v>
      </c>
      <c r="D354" t="s">
        <v>108</v>
      </c>
      <c r="E354" s="9">
        <v>39810</v>
      </c>
      <c r="F354" s="9">
        <v>0</v>
      </c>
      <c r="G354" s="9"/>
      <c r="H354" s="9">
        <v>399703.97200000001</v>
      </c>
      <c r="I354" s="9">
        <v>399703.97200000001</v>
      </c>
      <c r="J354" s="9">
        <v>-399703.97200000001</v>
      </c>
      <c r="K354" s="9">
        <f t="shared" si="31"/>
        <v>0</v>
      </c>
      <c r="L354" s="9">
        <f t="shared" si="31"/>
        <v>0</v>
      </c>
      <c r="M354" s="9">
        <f t="shared" si="31"/>
        <v>10040.290680733484</v>
      </c>
      <c r="N354" s="9">
        <f t="shared" si="31"/>
        <v>10040.290680733484</v>
      </c>
      <c r="O354" s="9">
        <f t="shared" si="31"/>
        <v>-10040.290680733484</v>
      </c>
    </row>
    <row r="355" spans="1:15">
      <c r="A355" s="6" t="s">
        <v>250</v>
      </c>
      <c r="B355" s="6">
        <f t="shared" si="30"/>
        <v>1400</v>
      </c>
      <c r="C355" s="6" t="s">
        <v>182</v>
      </c>
      <c r="D355" s="6" t="s">
        <v>111</v>
      </c>
      <c r="E355" s="8">
        <v>30568</v>
      </c>
      <c r="F355" s="8">
        <v>0</v>
      </c>
      <c r="G355" s="8"/>
      <c r="H355" s="8">
        <v>310074.08300000004</v>
      </c>
      <c r="I355" s="8">
        <v>310074.08300000004</v>
      </c>
      <c r="J355" s="8">
        <v>-310074.08300000004</v>
      </c>
      <c r="K355" s="8">
        <f t="shared" si="31"/>
        <v>0</v>
      </c>
      <c r="L355" s="8">
        <f t="shared" si="31"/>
        <v>0</v>
      </c>
      <c r="M355" s="8">
        <f t="shared" si="31"/>
        <v>10143.747808165403</v>
      </c>
      <c r="N355" s="8">
        <f t="shared" si="31"/>
        <v>10143.747808165403</v>
      </c>
      <c r="O355" s="8">
        <f t="shared" si="31"/>
        <v>-10143.747808165403</v>
      </c>
    </row>
    <row r="356" spans="1:15">
      <c r="A356" t="s">
        <v>250</v>
      </c>
      <c r="B356">
        <f t="shared" si="30"/>
        <v>2000</v>
      </c>
      <c r="C356" t="s">
        <v>183</v>
      </c>
      <c r="D356" t="s">
        <v>114</v>
      </c>
      <c r="E356" s="9">
        <v>22059</v>
      </c>
      <c r="F356" s="9">
        <v>0</v>
      </c>
      <c r="G356" s="9"/>
      <c r="H356" s="9">
        <v>384925.245</v>
      </c>
      <c r="I356" s="9">
        <v>384925.245</v>
      </c>
      <c r="J356" s="9">
        <v>-384925.245</v>
      </c>
      <c r="K356" s="9">
        <f t="shared" si="31"/>
        <v>0</v>
      </c>
      <c r="L356" s="9">
        <f t="shared" si="31"/>
        <v>0</v>
      </c>
      <c r="M356" s="9">
        <f t="shared" si="31"/>
        <v>17449.804841561268</v>
      </c>
      <c r="N356" s="9">
        <f t="shared" si="31"/>
        <v>17449.804841561268</v>
      </c>
      <c r="O356" s="9">
        <f t="shared" si="31"/>
        <v>-17449.804841561268</v>
      </c>
    </row>
    <row r="357" spans="1:15">
      <c r="A357" s="6" t="s">
        <v>250</v>
      </c>
      <c r="B357" s="6">
        <f t="shared" si="30"/>
        <v>6000</v>
      </c>
      <c r="C357" s="6" t="s">
        <v>1052</v>
      </c>
      <c r="D357" s="6" t="s">
        <v>1047</v>
      </c>
      <c r="E357" s="8">
        <v>19893</v>
      </c>
      <c r="F357" s="8">
        <v>357283.48999999993</v>
      </c>
      <c r="G357" s="8">
        <v>557618.97699999996</v>
      </c>
      <c r="H357" s="8">
        <v>125819.41399999999</v>
      </c>
      <c r="I357" s="8">
        <v>683438.39099999995</v>
      </c>
      <c r="J357" s="8">
        <v>-326154.90100000001</v>
      </c>
      <c r="K357" s="8">
        <f t="shared" si="31"/>
        <v>17960.26190117126</v>
      </c>
      <c r="L357" s="8">
        <f t="shared" si="31"/>
        <v>28030.914241190367</v>
      </c>
      <c r="M357" s="8">
        <f t="shared" si="31"/>
        <v>6324.8084250741467</v>
      </c>
      <c r="N357" s="8">
        <f t="shared" si="31"/>
        <v>34355.722666264512</v>
      </c>
      <c r="O357" s="8">
        <f t="shared" si="31"/>
        <v>-16395.460765093252</v>
      </c>
    </row>
    <row r="358" spans="1:15">
      <c r="A358" t="s">
        <v>250</v>
      </c>
      <c r="B358">
        <f t="shared" si="30"/>
        <v>1300</v>
      </c>
      <c r="C358" t="s">
        <v>184</v>
      </c>
      <c r="D358" t="s">
        <v>110</v>
      </c>
      <c r="E358" s="9">
        <v>18891</v>
      </c>
      <c r="F358" s="9">
        <v>0</v>
      </c>
      <c r="G358" s="9"/>
      <c r="H358" s="9">
        <v>172549.97500000001</v>
      </c>
      <c r="I358" s="9">
        <v>172549.97500000001</v>
      </c>
      <c r="J358" s="9">
        <v>-172549.97500000001</v>
      </c>
      <c r="K358" s="9">
        <f t="shared" si="31"/>
        <v>0</v>
      </c>
      <c r="L358" s="9">
        <f t="shared" si="31"/>
        <v>0</v>
      </c>
      <c r="M358" s="9">
        <f t="shared" si="31"/>
        <v>9133.9778201259869</v>
      </c>
      <c r="N358" s="9">
        <f t="shared" si="31"/>
        <v>9133.9778201259869</v>
      </c>
      <c r="O358" s="9">
        <f t="shared" si="31"/>
        <v>-9133.9778201259869</v>
      </c>
    </row>
    <row r="359" spans="1:15">
      <c r="A359" s="6" t="s">
        <v>250</v>
      </c>
      <c r="B359" s="6">
        <f t="shared" si="30"/>
        <v>1604</v>
      </c>
      <c r="C359" s="6" t="s">
        <v>185</v>
      </c>
      <c r="D359" s="6" t="s">
        <v>112</v>
      </c>
      <c r="E359" s="8">
        <v>13430</v>
      </c>
      <c r="F359" s="8">
        <v>0</v>
      </c>
      <c r="G359" s="8"/>
      <c r="H359" s="8">
        <v>129045.02800000001</v>
      </c>
      <c r="I359" s="8">
        <v>129045.02800000001</v>
      </c>
      <c r="J359" s="8">
        <v>-129045.02800000001</v>
      </c>
      <c r="K359" s="8">
        <f t="shared" si="31"/>
        <v>0</v>
      </c>
      <c r="L359" s="8">
        <f t="shared" si="31"/>
        <v>0</v>
      </c>
      <c r="M359" s="8">
        <f t="shared" si="31"/>
        <v>9608.7139240506331</v>
      </c>
      <c r="N359" s="8">
        <f t="shared" si="31"/>
        <v>9608.7139240506331</v>
      </c>
      <c r="O359" s="8">
        <f t="shared" si="31"/>
        <v>-9608.7139240506331</v>
      </c>
    </row>
    <row r="360" spans="1:15">
      <c r="A360" t="s">
        <v>250</v>
      </c>
      <c r="B360">
        <f t="shared" si="30"/>
        <v>8200</v>
      </c>
      <c r="C360" t="s">
        <v>186</v>
      </c>
      <c r="D360" t="s">
        <v>153</v>
      </c>
      <c r="E360" s="9">
        <v>11239</v>
      </c>
      <c r="F360" s="9">
        <v>0</v>
      </c>
      <c r="G360" s="9"/>
      <c r="H360" s="9">
        <v>165992.25700000001</v>
      </c>
      <c r="I360" s="9">
        <v>165992.25700000001</v>
      </c>
      <c r="J360" s="9">
        <v>-165992.25700000001</v>
      </c>
      <c r="K360" s="9">
        <f t="shared" si="31"/>
        <v>0</v>
      </c>
      <c r="L360" s="9">
        <f t="shared" si="31"/>
        <v>0</v>
      </c>
      <c r="M360" s="9">
        <f t="shared" si="31"/>
        <v>14769.308390426195</v>
      </c>
      <c r="N360" s="9">
        <f t="shared" si="31"/>
        <v>14769.308390426195</v>
      </c>
      <c r="O360" s="9">
        <f t="shared" si="31"/>
        <v>-14769.308390426195</v>
      </c>
    </row>
    <row r="361" spans="1:15">
      <c r="A361" s="6" t="s">
        <v>250</v>
      </c>
      <c r="B361" s="6">
        <f t="shared" si="30"/>
        <v>3000</v>
      </c>
      <c r="C361" s="6" t="s">
        <v>187</v>
      </c>
      <c r="D361" s="6" t="s">
        <v>118</v>
      </c>
      <c r="E361" s="8">
        <v>7997</v>
      </c>
      <c r="F361" s="8">
        <v>48425.938000000002</v>
      </c>
      <c r="G361" s="8">
        <v>105785.69900000001</v>
      </c>
      <c r="H361" s="8">
        <v>54065.221999999994</v>
      </c>
      <c r="I361" s="8">
        <v>159850.921</v>
      </c>
      <c r="J361" s="8">
        <v>-111424.98300000001</v>
      </c>
      <c r="K361" s="8">
        <f t="shared" si="31"/>
        <v>6055.5130674002748</v>
      </c>
      <c r="L361" s="8">
        <f t="shared" si="31"/>
        <v>13228.172939852446</v>
      </c>
      <c r="M361" s="8">
        <f t="shared" si="31"/>
        <v>6760.6880080030005</v>
      </c>
      <c r="N361" s="8">
        <f t="shared" si="31"/>
        <v>19988.860947855446</v>
      </c>
      <c r="O361" s="8">
        <f t="shared" si="31"/>
        <v>-13933.347880455171</v>
      </c>
    </row>
    <row r="362" spans="1:15">
      <c r="A362" t="s">
        <v>250</v>
      </c>
      <c r="B362">
        <f t="shared" si="30"/>
        <v>7300</v>
      </c>
      <c r="C362" t="s">
        <v>188</v>
      </c>
      <c r="D362" t="s">
        <v>148</v>
      </c>
      <c r="E362" s="9">
        <v>5262</v>
      </c>
      <c r="F362" s="9">
        <v>366608.92500000005</v>
      </c>
      <c r="G362" s="9">
        <v>487447.97000000003</v>
      </c>
      <c r="H362" s="9">
        <v>133524.323</v>
      </c>
      <c r="I362" s="9">
        <v>620972.29300000006</v>
      </c>
      <c r="J362" s="9">
        <v>-254363.36800000002</v>
      </c>
      <c r="K362" s="9">
        <f t="shared" si="31"/>
        <v>69671.02337514254</v>
      </c>
      <c r="L362" s="9">
        <f t="shared" si="31"/>
        <v>92635.494108703919</v>
      </c>
      <c r="M362" s="9">
        <f t="shared" si="31"/>
        <v>25375.203914861271</v>
      </c>
      <c r="N362" s="9">
        <f t="shared" si="31"/>
        <v>118010.6980235652</v>
      </c>
      <c r="O362" s="9">
        <f t="shared" si="31"/>
        <v>-48339.674648422661</v>
      </c>
    </row>
    <row r="363" spans="1:15">
      <c r="A363" s="6" t="s">
        <v>250</v>
      </c>
      <c r="B363" s="6">
        <f t="shared" si="30"/>
        <v>7400</v>
      </c>
      <c r="C363" s="6" t="s">
        <v>189</v>
      </c>
      <c r="D363" s="6" t="s">
        <v>149</v>
      </c>
      <c r="E363" s="8">
        <v>5208</v>
      </c>
      <c r="F363" s="8">
        <v>19405.182999999997</v>
      </c>
      <c r="G363" s="8">
        <v>95145.876000000004</v>
      </c>
      <c r="H363" s="8">
        <v>61378.038999999997</v>
      </c>
      <c r="I363" s="8">
        <v>156523.91500000001</v>
      </c>
      <c r="J363" s="8">
        <v>-137118.73200000002</v>
      </c>
      <c r="K363" s="8">
        <f t="shared" si="31"/>
        <v>3726.0336021505373</v>
      </c>
      <c r="L363" s="8">
        <f t="shared" si="31"/>
        <v>18269.177419354841</v>
      </c>
      <c r="M363" s="8">
        <f t="shared" si="31"/>
        <v>11785.337749615976</v>
      </c>
      <c r="N363" s="8">
        <f t="shared" si="31"/>
        <v>30054.515168970815</v>
      </c>
      <c r="O363" s="8">
        <f t="shared" si="31"/>
        <v>-26328.481566820279</v>
      </c>
    </row>
    <row r="364" spans="1:15">
      <c r="A364" t="s">
        <v>250</v>
      </c>
      <c r="B364">
        <f t="shared" si="30"/>
        <v>1100</v>
      </c>
      <c r="C364" t="s">
        <v>271</v>
      </c>
      <c r="D364" t="s">
        <v>109</v>
      </c>
      <c r="E364" s="9">
        <v>4674</v>
      </c>
      <c r="F364" s="9">
        <v>0</v>
      </c>
      <c r="G364" s="9"/>
      <c r="H364" s="9">
        <v>48866.751000000004</v>
      </c>
      <c r="I364" s="9">
        <v>48866.751000000004</v>
      </c>
      <c r="J364" s="9">
        <v>-48866.751000000004</v>
      </c>
      <c r="K364" s="9">
        <f t="shared" si="31"/>
        <v>0</v>
      </c>
      <c r="L364" s="9">
        <f t="shared" si="31"/>
        <v>0</v>
      </c>
      <c r="M364" s="9">
        <f t="shared" si="31"/>
        <v>10455.017329910143</v>
      </c>
      <c r="N364" s="9">
        <f t="shared" si="31"/>
        <v>10455.017329910143</v>
      </c>
      <c r="O364" s="9">
        <f t="shared" si="31"/>
        <v>-10455.017329910143</v>
      </c>
    </row>
    <row r="365" spans="1:15">
      <c r="A365" s="6" t="s">
        <v>250</v>
      </c>
      <c r="B365" s="6">
        <f t="shared" si="30"/>
        <v>8000</v>
      </c>
      <c r="C365" s="6" t="s">
        <v>190</v>
      </c>
      <c r="D365" s="6" t="s">
        <v>152</v>
      </c>
      <c r="E365" s="8">
        <v>4523</v>
      </c>
      <c r="F365" s="8">
        <v>2693.11</v>
      </c>
      <c r="G365" s="8">
        <v>38450.555999999997</v>
      </c>
      <c r="H365" s="8">
        <v>31645.685000000005</v>
      </c>
      <c r="I365" s="8">
        <v>70096.241000000009</v>
      </c>
      <c r="J365" s="8">
        <v>-67403.131000000008</v>
      </c>
      <c r="K365" s="8">
        <f t="shared" si="31"/>
        <v>595.42560247623271</v>
      </c>
      <c r="L365" s="8">
        <f t="shared" si="31"/>
        <v>8501.117842140171</v>
      </c>
      <c r="M365" s="8">
        <f t="shared" si="31"/>
        <v>6996.6139730267532</v>
      </c>
      <c r="N365" s="8">
        <f t="shared" si="31"/>
        <v>15497.731815166926</v>
      </c>
      <c r="O365" s="8">
        <f t="shared" si="31"/>
        <v>-14902.306212690695</v>
      </c>
    </row>
    <row r="366" spans="1:15">
      <c r="A366" t="s">
        <v>250</v>
      </c>
      <c r="B366">
        <f t="shared" si="30"/>
        <v>5716</v>
      </c>
      <c r="C366" t="s">
        <v>1158</v>
      </c>
      <c r="D366" t="s">
        <v>1156</v>
      </c>
      <c r="E366" s="9">
        <v>4306</v>
      </c>
      <c r="F366" s="9">
        <v>55181.322</v>
      </c>
      <c r="G366" s="9">
        <v>111794.143</v>
      </c>
      <c r="H366" s="9">
        <v>46169.423000000003</v>
      </c>
      <c r="I366" s="9">
        <v>157963.56599999999</v>
      </c>
      <c r="J366" s="9">
        <v>-102782.24399999999</v>
      </c>
      <c r="K366" s="9">
        <f t="shared" si="31"/>
        <v>12814.984208081747</v>
      </c>
      <c r="L366" s="9">
        <f t="shared" si="31"/>
        <v>25962.411286576869</v>
      </c>
      <c r="M366" s="9">
        <f t="shared" si="31"/>
        <v>10722.114026939154</v>
      </c>
      <c r="N366" s="9">
        <f t="shared" si="31"/>
        <v>36684.525313516016</v>
      </c>
      <c r="O366" s="9">
        <f t="shared" si="31"/>
        <v>-23869.541105434277</v>
      </c>
    </row>
    <row r="367" spans="1:15">
      <c r="A367" s="6" t="s">
        <v>250</v>
      </c>
      <c r="B367" s="6">
        <f t="shared" si="30"/>
        <v>3609</v>
      </c>
      <c r="C367" s="6" t="s">
        <v>192</v>
      </c>
      <c r="D367" s="6" t="s">
        <v>121</v>
      </c>
      <c r="E367" s="8">
        <v>4090</v>
      </c>
      <c r="F367" s="8">
        <v>22054.841</v>
      </c>
      <c r="G367" s="8">
        <v>99174.891000000003</v>
      </c>
      <c r="H367" s="8">
        <v>49726.587999999996</v>
      </c>
      <c r="I367" s="8">
        <v>148901.47899999999</v>
      </c>
      <c r="J367" s="8">
        <v>-126846.63799999999</v>
      </c>
      <c r="K367" s="8">
        <f t="shared" si="31"/>
        <v>5392.381662591687</v>
      </c>
      <c r="L367" s="8">
        <f t="shared" si="31"/>
        <v>24248.139608801957</v>
      </c>
      <c r="M367" s="8">
        <f t="shared" si="31"/>
        <v>12158.089975550121</v>
      </c>
      <c r="N367" s="8">
        <f t="shared" si="31"/>
        <v>36406.229584352077</v>
      </c>
      <c r="O367" s="8">
        <f t="shared" si="31"/>
        <v>-31013.847921760393</v>
      </c>
    </row>
    <row r="368" spans="1:15">
      <c r="A368" t="s">
        <v>250</v>
      </c>
      <c r="B368">
        <f t="shared" si="30"/>
        <v>2510</v>
      </c>
      <c r="C368" t="s">
        <v>193</v>
      </c>
      <c r="D368" t="s">
        <v>117</v>
      </c>
      <c r="E368" s="9">
        <v>3925</v>
      </c>
      <c r="F368" s="9">
        <v>0</v>
      </c>
      <c r="G368" s="9"/>
      <c r="H368" s="9">
        <v>81995.12</v>
      </c>
      <c r="I368" s="9">
        <v>81995.12</v>
      </c>
      <c r="J368" s="9">
        <v>-81995.12</v>
      </c>
      <c r="K368" s="9">
        <f t="shared" si="31"/>
        <v>0</v>
      </c>
      <c r="L368" s="9">
        <f t="shared" si="31"/>
        <v>0</v>
      </c>
      <c r="M368" s="9">
        <f t="shared" si="31"/>
        <v>20890.476433121021</v>
      </c>
      <c r="N368" s="9">
        <f t="shared" si="31"/>
        <v>20890.476433121021</v>
      </c>
      <c r="O368" s="9">
        <f t="shared" si="31"/>
        <v>-20890.476433121021</v>
      </c>
    </row>
    <row r="369" spans="1:15">
      <c r="A369" s="6" t="s">
        <v>250</v>
      </c>
      <c r="B369" s="6">
        <f t="shared" si="30"/>
        <v>4200</v>
      </c>
      <c r="C369" s="6" t="s">
        <v>191</v>
      </c>
      <c r="D369" s="6" t="s">
        <v>127</v>
      </c>
      <c r="E369" s="8">
        <v>3864</v>
      </c>
      <c r="F369" s="8">
        <v>98855.764999999999</v>
      </c>
      <c r="G369" s="8">
        <v>127439.535</v>
      </c>
      <c r="H369" s="8">
        <v>88639.956000000006</v>
      </c>
      <c r="I369" s="8">
        <v>216079.49100000001</v>
      </c>
      <c r="J369" s="8">
        <v>-117223.72600000001</v>
      </c>
      <c r="K369" s="8">
        <f t="shared" si="31"/>
        <v>25583.790113871637</v>
      </c>
      <c r="L369" s="8">
        <f t="shared" si="31"/>
        <v>32981.246118012423</v>
      </c>
      <c r="M369" s="8">
        <f t="shared" si="31"/>
        <v>22939.947204968947</v>
      </c>
      <c r="N369" s="8">
        <f t="shared" si="31"/>
        <v>55921.193322981366</v>
      </c>
      <c r="O369" s="8">
        <f t="shared" si="31"/>
        <v>-30337.403209109732</v>
      </c>
    </row>
    <row r="370" spans="1:15">
      <c r="A370" t="s">
        <v>250</v>
      </c>
      <c r="B370">
        <f t="shared" si="30"/>
        <v>2300</v>
      </c>
      <c r="C370" t="s">
        <v>194</v>
      </c>
      <c r="D370" t="s">
        <v>115</v>
      </c>
      <c r="E370" s="9">
        <v>3669</v>
      </c>
      <c r="F370" s="9">
        <v>104634.72</v>
      </c>
      <c r="G370" s="9">
        <v>48768.751999999993</v>
      </c>
      <c r="H370" s="9">
        <v>99763.934000000008</v>
      </c>
      <c r="I370" s="9">
        <v>148532.68599999999</v>
      </c>
      <c r="J370" s="9">
        <v>-43897.965999999986</v>
      </c>
      <c r="K370" s="9">
        <f t="shared" si="31"/>
        <v>28518.593622240391</v>
      </c>
      <c r="L370" s="9">
        <f t="shared" si="31"/>
        <v>13292.110111747068</v>
      </c>
      <c r="M370" s="9">
        <f t="shared" si="31"/>
        <v>27191.042245843553</v>
      </c>
      <c r="N370" s="9">
        <f t="shared" si="31"/>
        <v>40483.152357590618</v>
      </c>
      <c r="O370" s="9">
        <f t="shared" si="31"/>
        <v>-11964.558735350227</v>
      </c>
    </row>
    <row r="371" spans="1:15">
      <c r="A371" s="6" t="s">
        <v>250</v>
      </c>
      <c r="B371" s="6">
        <f t="shared" si="30"/>
        <v>8716</v>
      </c>
      <c r="C371" s="6" t="s">
        <v>196</v>
      </c>
      <c r="D371" s="6" t="s">
        <v>161</v>
      </c>
      <c r="E371" s="8">
        <v>3196</v>
      </c>
      <c r="F371" s="8">
        <v>0</v>
      </c>
      <c r="G371" s="8"/>
      <c r="H371" s="8">
        <v>52393.591999999997</v>
      </c>
      <c r="I371" s="8">
        <v>52393.591999999997</v>
      </c>
      <c r="J371" s="8">
        <v>-52393.591999999997</v>
      </c>
      <c r="K371" s="8">
        <f t="shared" si="31"/>
        <v>0</v>
      </c>
      <c r="L371" s="8">
        <f t="shared" si="31"/>
        <v>0</v>
      </c>
      <c r="M371" s="8">
        <f t="shared" si="31"/>
        <v>16393.489361702126</v>
      </c>
      <c r="N371" s="8">
        <f t="shared" si="31"/>
        <v>16393.489361702126</v>
      </c>
      <c r="O371" s="8">
        <f t="shared" si="31"/>
        <v>-16393.489361702126</v>
      </c>
    </row>
    <row r="372" spans="1:15">
      <c r="A372" t="s">
        <v>250</v>
      </c>
      <c r="B372">
        <f t="shared" si="30"/>
        <v>6100</v>
      </c>
      <c r="C372" t="s">
        <v>195</v>
      </c>
      <c r="D372" t="s">
        <v>138</v>
      </c>
      <c r="E372" s="9">
        <v>3156</v>
      </c>
      <c r="F372" s="9">
        <v>56857.545999999995</v>
      </c>
      <c r="G372" s="9">
        <v>98080.343000000008</v>
      </c>
      <c r="H372" s="9">
        <v>54148.984999999993</v>
      </c>
      <c r="I372" s="9">
        <v>152229.32800000001</v>
      </c>
      <c r="J372" s="9">
        <v>-95371.782000000007</v>
      </c>
      <c r="K372" s="9">
        <f t="shared" si="31"/>
        <v>18015.698986058302</v>
      </c>
      <c r="L372" s="9">
        <f t="shared" si="31"/>
        <v>31077.42173637516</v>
      </c>
      <c r="M372" s="9">
        <f t="shared" si="31"/>
        <v>17157.473067173636</v>
      </c>
      <c r="N372" s="9">
        <f t="shared" si="31"/>
        <v>48234.894803548799</v>
      </c>
      <c r="O372" s="9">
        <f t="shared" si="31"/>
        <v>-30219.195817490498</v>
      </c>
    </row>
    <row r="373" spans="1:15">
      <c r="A373" s="6" t="s">
        <v>250</v>
      </c>
      <c r="B373" s="6">
        <f t="shared" si="30"/>
        <v>8717</v>
      </c>
      <c r="C373" s="6" t="s">
        <v>198</v>
      </c>
      <c r="D373" s="6" t="s">
        <v>162</v>
      </c>
      <c r="E373" s="8">
        <v>2573</v>
      </c>
      <c r="F373" s="8">
        <v>0</v>
      </c>
      <c r="G373" s="8"/>
      <c r="H373" s="8">
        <v>48502.742000000006</v>
      </c>
      <c r="I373" s="8">
        <v>48502.742000000006</v>
      </c>
      <c r="J373" s="8">
        <v>-48502.742000000006</v>
      </c>
      <c r="K373" s="8">
        <f t="shared" si="31"/>
        <v>0</v>
      </c>
      <c r="L373" s="8">
        <f t="shared" si="31"/>
        <v>0</v>
      </c>
      <c r="M373" s="8">
        <f t="shared" si="31"/>
        <v>18850.657598134476</v>
      </c>
      <c r="N373" s="8">
        <f t="shared" si="31"/>
        <v>18850.657598134476</v>
      </c>
      <c r="O373" s="8">
        <f t="shared" si="31"/>
        <v>-18850.657598134476</v>
      </c>
    </row>
    <row r="374" spans="1:15">
      <c r="A374" t="s">
        <v>250</v>
      </c>
      <c r="B374">
        <f t="shared" si="30"/>
        <v>8401</v>
      </c>
      <c r="C374" t="s">
        <v>197</v>
      </c>
      <c r="D374" t="s">
        <v>154</v>
      </c>
      <c r="E374" s="9">
        <v>2547</v>
      </c>
      <c r="F374" s="9">
        <v>607.904</v>
      </c>
      <c r="G374" s="9">
        <v>19082.725999999999</v>
      </c>
      <c r="H374" s="9">
        <v>25686.417000000001</v>
      </c>
      <c r="I374" s="9">
        <v>44769.142999999996</v>
      </c>
      <c r="J374" s="9">
        <v>-44161.238999999994</v>
      </c>
      <c r="K374" s="9">
        <f t="shared" si="31"/>
        <v>238.67451904201019</v>
      </c>
      <c r="L374" s="9">
        <f t="shared" si="31"/>
        <v>7492.2363564978405</v>
      </c>
      <c r="M374" s="9">
        <f t="shared" si="31"/>
        <v>10084.969375736162</v>
      </c>
      <c r="N374" s="9">
        <f t="shared" si="31"/>
        <v>17577.205732234001</v>
      </c>
      <c r="O374" s="9">
        <f t="shared" si="31"/>
        <v>-17338.531213191989</v>
      </c>
    </row>
    <row r="375" spans="1:15">
      <c r="A375" s="6" t="s">
        <v>250</v>
      </c>
      <c r="B375" s="6">
        <f t="shared" si="30"/>
        <v>8613</v>
      </c>
      <c r="C375" s="6" t="s">
        <v>200</v>
      </c>
      <c r="D375" s="6" t="s">
        <v>158</v>
      </c>
      <c r="E375" s="8">
        <v>2035</v>
      </c>
      <c r="F375" s="8">
        <v>111</v>
      </c>
      <c r="G375" s="8"/>
      <c r="H375" s="8">
        <v>33588.148999999998</v>
      </c>
      <c r="I375" s="8">
        <v>33588.148999999998</v>
      </c>
      <c r="J375" s="8">
        <v>-33477.148999999998</v>
      </c>
      <c r="K375" s="8">
        <f t="shared" si="31"/>
        <v>54.54545454545454</v>
      </c>
      <c r="L375" s="8">
        <f t="shared" si="31"/>
        <v>0</v>
      </c>
      <c r="M375" s="8">
        <f t="shared" si="31"/>
        <v>16505.232923832926</v>
      </c>
      <c r="N375" s="8">
        <f t="shared" si="31"/>
        <v>16505.232923832926</v>
      </c>
      <c r="O375" s="8">
        <f t="shared" si="31"/>
        <v>-16450.68746928747</v>
      </c>
    </row>
    <row r="376" spans="1:15">
      <c r="A376" t="s">
        <v>250</v>
      </c>
      <c r="B376">
        <f t="shared" si="30"/>
        <v>6250</v>
      </c>
      <c r="C376" t="s">
        <v>199</v>
      </c>
      <c r="D376" t="s">
        <v>139</v>
      </c>
      <c r="E376" s="9">
        <v>1977</v>
      </c>
      <c r="F376" s="9">
        <v>5206.3559999999998</v>
      </c>
      <c r="G376" s="9">
        <v>29593.370000000003</v>
      </c>
      <c r="H376" s="9">
        <v>3068.7450000000026</v>
      </c>
      <c r="I376" s="9">
        <v>32662.115000000005</v>
      </c>
      <c r="J376" s="9">
        <v>-27455.759000000005</v>
      </c>
      <c r="K376" s="9">
        <f t="shared" si="31"/>
        <v>2633.4628224582702</v>
      </c>
      <c r="L376" s="9">
        <f t="shared" si="31"/>
        <v>14968.826504805262</v>
      </c>
      <c r="M376" s="9">
        <f t="shared" si="31"/>
        <v>1552.2230652503808</v>
      </c>
      <c r="N376" s="9">
        <f t="shared" si="31"/>
        <v>16521.049570055642</v>
      </c>
      <c r="O376" s="9">
        <f t="shared" si="31"/>
        <v>-13887.586747597374</v>
      </c>
    </row>
    <row r="377" spans="1:15">
      <c r="A377" s="6" t="s">
        <v>250</v>
      </c>
      <c r="B377" s="6">
        <f t="shared" si="30"/>
        <v>6400</v>
      </c>
      <c r="C377" s="6" t="s">
        <v>201</v>
      </c>
      <c r="D377" s="6" t="s">
        <v>140</v>
      </c>
      <c r="E377" s="8">
        <v>1906</v>
      </c>
      <c r="F377" s="8">
        <v>578.68000000000006</v>
      </c>
      <c r="G377" s="8">
        <v>26346.894</v>
      </c>
      <c r="H377" s="8">
        <v>17872.087</v>
      </c>
      <c r="I377" s="8">
        <v>44218.981</v>
      </c>
      <c r="J377" s="8">
        <v>-43640.300999999999</v>
      </c>
      <c r="K377" s="8">
        <f t="shared" si="31"/>
        <v>303.60965372507877</v>
      </c>
      <c r="L377" s="8">
        <f t="shared" si="31"/>
        <v>13823.134312696748</v>
      </c>
      <c r="M377" s="8">
        <f t="shared" si="31"/>
        <v>9376.7507869884575</v>
      </c>
      <c r="N377" s="8">
        <f t="shared" si="31"/>
        <v>23199.885099685205</v>
      </c>
      <c r="O377" s="8">
        <f t="shared" si="31"/>
        <v>-22896.275445960124</v>
      </c>
    </row>
    <row r="378" spans="1:15">
      <c r="A378" t="s">
        <v>250</v>
      </c>
      <c r="B378">
        <f t="shared" si="30"/>
        <v>8614</v>
      </c>
      <c r="C378" t="s">
        <v>202</v>
      </c>
      <c r="D378" t="s">
        <v>159</v>
      </c>
      <c r="E378" s="9">
        <v>1866</v>
      </c>
      <c r="F378" s="9">
        <v>497</v>
      </c>
      <c r="G378" s="9"/>
      <c r="H378" s="9">
        <v>40318.61</v>
      </c>
      <c r="I378" s="9">
        <v>40318.61</v>
      </c>
      <c r="J378" s="9">
        <v>-39821.61</v>
      </c>
      <c r="K378" s="9">
        <f t="shared" si="31"/>
        <v>266.34512325830656</v>
      </c>
      <c r="L378" s="9">
        <f t="shared" si="31"/>
        <v>0</v>
      </c>
      <c r="M378" s="9">
        <f t="shared" si="31"/>
        <v>21606.972132904608</v>
      </c>
      <c r="N378" s="9">
        <f t="shared" si="31"/>
        <v>21606.972132904608</v>
      </c>
      <c r="O378" s="9">
        <f t="shared" si="31"/>
        <v>-21340.627009646301</v>
      </c>
    </row>
    <row r="379" spans="1:15">
      <c r="A379" s="6" t="s">
        <v>250</v>
      </c>
      <c r="B379" s="6">
        <f t="shared" si="30"/>
        <v>3714</v>
      </c>
      <c r="C379" s="6" t="s">
        <v>203</v>
      </c>
      <c r="D379" s="6" t="s">
        <v>124</v>
      </c>
      <c r="E379" s="8">
        <v>1678</v>
      </c>
      <c r="F379" s="8">
        <v>4016.24</v>
      </c>
      <c r="G379" s="8">
        <v>12991.958999999999</v>
      </c>
      <c r="H379" s="8">
        <v>18878.714999999997</v>
      </c>
      <c r="I379" s="8">
        <v>31870.673999999995</v>
      </c>
      <c r="J379" s="8">
        <v>-27854.433999999994</v>
      </c>
      <c r="K379" s="8">
        <f t="shared" si="31"/>
        <v>2393.4684147794992</v>
      </c>
      <c r="L379" s="8">
        <f t="shared" si="31"/>
        <v>7742.5262216924912</v>
      </c>
      <c r="M379" s="8">
        <f t="shared" si="31"/>
        <v>11250.724076281285</v>
      </c>
      <c r="N379" s="8">
        <f t="shared" si="31"/>
        <v>18993.250297973776</v>
      </c>
      <c r="O379" s="8">
        <f t="shared" si="31"/>
        <v>-16599.781883194275</v>
      </c>
    </row>
    <row r="380" spans="1:15">
      <c r="A380" t="s">
        <v>250</v>
      </c>
      <c r="B380">
        <f t="shared" si="30"/>
        <v>2506</v>
      </c>
      <c r="C380" t="s">
        <v>204</v>
      </c>
      <c r="D380" t="s">
        <v>116</v>
      </c>
      <c r="E380" s="9">
        <v>1396</v>
      </c>
      <c r="F380" s="9">
        <v>0</v>
      </c>
      <c r="G380" s="9"/>
      <c r="H380" s="9">
        <v>28450.923999999999</v>
      </c>
      <c r="I380" s="9">
        <v>28450.923999999999</v>
      </c>
      <c r="J380" s="9">
        <v>-28450.923999999999</v>
      </c>
      <c r="K380" s="9">
        <f t="shared" si="31"/>
        <v>0</v>
      </c>
      <c r="L380" s="9">
        <f t="shared" si="31"/>
        <v>0</v>
      </c>
      <c r="M380" s="9">
        <f t="shared" si="31"/>
        <v>20380.31805157593</v>
      </c>
      <c r="N380" s="9">
        <f t="shared" si="31"/>
        <v>20380.31805157593</v>
      </c>
      <c r="O380" s="9">
        <f t="shared" si="31"/>
        <v>-20380.31805157593</v>
      </c>
    </row>
    <row r="381" spans="1:15">
      <c r="A381" s="6" t="s">
        <v>250</v>
      </c>
      <c r="B381" s="6">
        <f t="shared" si="30"/>
        <v>6613</v>
      </c>
      <c r="C381" s="6" t="s">
        <v>1159</v>
      </c>
      <c r="D381" s="6" t="s">
        <v>146</v>
      </c>
      <c r="E381" s="8">
        <v>1393</v>
      </c>
      <c r="F381" s="8">
        <v>6354.9579999999996</v>
      </c>
      <c r="G381" s="8">
        <v>49441.178999999996</v>
      </c>
      <c r="H381" s="8">
        <v>22432.793000000001</v>
      </c>
      <c r="I381" s="8">
        <v>71873.971999999994</v>
      </c>
      <c r="J381" s="8">
        <v>-65519.013999999996</v>
      </c>
      <c r="K381" s="8">
        <f t="shared" si="31"/>
        <v>4562.0660445082558</v>
      </c>
      <c r="L381" s="8">
        <f t="shared" si="31"/>
        <v>35492.590811198854</v>
      </c>
      <c r="M381" s="8">
        <f t="shared" si="31"/>
        <v>16103.943287867914</v>
      </c>
      <c r="N381" s="8">
        <f t="shared" si="31"/>
        <v>51596.534099066761</v>
      </c>
      <c r="O381" s="8">
        <f t="shared" si="31"/>
        <v>-47034.4680545585</v>
      </c>
    </row>
    <row r="382" spans="1:15">
      <c r="A382" t="s">
        <v>250</v>
      </c>
      <c r="B382">
        <f t="shared" si="30"/>
        <v>3716</v>
      </c>
      <c r="C382" t="s">
        <v>1160</v>
      </c>
      <c r="D382" t="s">
        <v>1154</v>
      </c>
      <c r="E382" s="9">
        <v>1308</v>
      </c>
      <c r="F382" s="9">
        <v>802.67700000000002</v>
      </c>
      <c r="G382" s="9">
        <v>15426.777</v>
      </c>
      <c r="H382" s="9">
        <v>20323.720000000005</v>
      </c>
      <c r="I382" s="9">
        <v>35750.497000000003</v>
      </c>
      <c r="J382" s="9">
        <v>-34947.82</v>
      </c>
      <c r="K382" s="9">
        <f t="shared" si="31"/>
        <v>613.6674311926605</v>
      </c>
      <c r="L382" s="9">
        <f t="shared" si="31"/>
        <v>11794.172018348623</v>
      </c>
      <c r="M382" s="9">
        <f t="shared" si="31"/>
        <v>15538.012232415906</v>
      </c>
      <c r="N382" s="9">
        <f t="shared" si="31"/>
        <v>27332.184250764527</v>
      </c>
      <c r="O382" s="9">
        <f t="shared" si="31"/>
        <v>-26718.516819571865</v>
      </c>
    </row>
    <row r="383" spans="1:15">
      <c r="A383" s="6" t="s">
        <v>250</v>
      </c>
      <c r="B383" s="6">
        <f t="shared" si="30"/>
        <v>5613</v>
      </c>
      <c r="C383" s="6" t="s">
        <v>1161</v>
      </c>
      <c r="D383" s="6" t="s">
        <v>1155</v>
      </c>
      <c r="E383" s="8">
        <v>1295</v>
      </c>
      <c r="F383" s="8">
        <v>1301.175</v>
      </c>
      <c r="G383" s="8">
        <v>42578.142</v>
      </c>
      <c r="H383" s="8">
        <v>21613.416000000001</v>
      </c>
      <c r="I383" s="8">
        <v>64191.558000000005</v>
      </c>
      <c r="J383" s="8">
        <v>-62890.383000000002</v>
      </c>
      <c r="K383" s="8">
        <f t="shared" si="31"/>
        <v>1004.7683397683398</v>
      </c>
      <c r="L383" s="8">
        <f t="shared" si="31"/>
        <v>32878.874131274133</v>
      </c>
      <c r="M383" s="8">
        <f t="shared" si="31"/>
        <v>16689.896525096527</v>
      </c>
      <c r="N383" s="8">
        <f t="shared" si="31"/>
        <v>49568.77065637066</v>
      </c>
      <c r="O383" s="8">
        <f t="shared" si="31"/>
        <v>-48564.002316602317</v>
      </c>
    </row>
    <row r="384" spans="1:15">
      <c r="A384" t="s">
        <v>250</v>
      </c>
      <c r="B384">
        <f t="shared" si="30"/>
        <v>8721</v>
      </c>
      <c r="C384" t="s">
        <v>206</v>
      </c>
      <c r="D384" t="s">
        <v>165</v>
      </c>
      <c r="E384" s="9">
        <v>1280</v>
      </c>
      <c r="F384" s="9">
        <v>861.37200000000007</v>
      </c>
      <c r="G384" s="9"/>
      <c r="H384" s="9">
        <v>50529.539999999994</v>
      </c>
      <c r="I384" s="9">
        <v>50529.539999999994</v>
      </c>
      <c r="J384" s="9">
        <v>-49668.167999999991</v>
      </c>
      <c r="K384" s="9">
        <f t="shared" si="31"/>
        <v>672.94687500000009</v>
      </c>
      <c r="L384" s="9">
        <f t="shared" si="31"/>
        <v>0</v>
      </c>
      <c r="M384" s="9">
        <f t="shared" si="31"/>
        <v>39476.203125</v>
      </c>
      <c r="N384" s="9">
        <f t="shared" si="31"/>
        <v>39476.203125</v>
      </c>
      <c r="O384" s="9">
        <f t="shared" si="31"/>
        <v>-38803.256249999991</v>
      </c>
    </row>
    <row r="385" spans="1:15">
      <c r="A385" s="6" t="s">
        <v>250</v>
      </c>
      <c r="B385" s="6">
        <f t="shared" si="30"/>
        <v>5508</v>
      </c>
      <c r="C385" s="6" t="s">
        <v>205</v>
      </c>
      <c r="D385" s="6" t="s">
        <v>135</v>
      </c>
      <c r="E385" s="8">
        <v>1258</v>
      </c>
      <c r="F385" s="8">
        <v>8815.17</v>
      </c>
      <c r="G385" s="8">
        <v>34999.815999999999</v>
      </c>
      <c r="H385" s="8">
        <v>16549.142999999996</v>
      </c>
      <c r="I385" s="8">
        <v>51548.958999999995</v>
      </c>
      <c r="J385" s="8">
        <v>-42733.788999999997</v>
      </c>
      <c r="K385" s="8">
        <f t="shared" ref="K385:O416" si="32">(F385/$E385)*1000</f>
        <v>7007.289348171701</v>
      </c>
      <c r="L385" s="8">
        <f t="shared" si="32"/>
        <v>27821.793322734498</v>
      </c>
      <c r="M385" s="8">
        <f t="shared" si="32"/>
        <v>13155.12162162162</v>
      </c>
      <c r="N385" s="8">
        <f t="shared" si="32"/>
        <v>40976.914944356118</v>
      </c>
      <c r="O385" s="8">
        <f t="shared" si="32"/>
        <v>-33969.625596184414</v>
      </c>
    </row>
    <row r="386" spans="1:15">
      <c r="A386" t="s">
        <v>250</v>
      </c>
      <c r="B386">
        <f t="shared" si="30"/>
        <v>4607</v>
      </c>
      <c r="C386" t="s">
        <v>208</v>
      </c>
      <c r="D386" t="s">
        <v>130</v>
      </c>
      <c r="E386" s="9">
        <v>1182</v>
      </c>
      <c r="F386" s="9">
        <v>2901.2469999999998</v>
      </c>
      <c r="G386" s="9">
        <v>23288.381999999998</v>
      </c>
      <c r="H386" s="9">
        <v>30583.414999999997</v>
      </c>
      <c r="I386" s="9">
        <v>53871.796999999991</v>
      </c>
      <c r="J386" s="9">
        <v>-50970.549999999988</v>
      </c>
      <c r="K386" s="9">
        <f t="shared" si="32"/>
        <v>2454.5236886632824</v>
      </c>
      <c r="L386" s="9">
        <f t="shared" si="32"/>
        <v>19702.522842639592</v>
      </c>
      <c r="M386" s="9">
        <f t="shared" si="32"/>
        <v>25874.293570219965</v>
      </c>
      <c r="N386" s="9">
        <f t="shared" si="32"/>
        <v>45576.816412859553</v>
      </c>
      <c r="O386" s="9">
        <f t="shared" si="32"/>
        <v>-43122.292724196268</v>
      </c>
    </row>
    <row r="387" spans="1:15">
      <c r="A387" s="6" t="s">
        <v>250</v>
      </c>
      <c r="B387" s="6">
        <f t="shared" si="30"/>
        <v>6513</v>
      </c>
      <c r="C387" s="6" t="s">
        <v>207</v>
      </c>
      <c r="D387" s="6" t="s">
        <v>141</v>
      </c>
      <c r="E387" s="8">
        <v>1171</v>
      </c>
      <c r="F387" s="8">
        <v>0</v>
      </c>
      <c r="G387" s="8"/>
      <c r="H387" s="8">
        <v>16757.290999999997</v>
      </c>
      <c r="I387" s="8">
        <v>16757.290999999997</v>
      </c>
      <c r="J387" s="8">
        <v>-16757.290999999997</v>
      </c>
      <c r="K387" s="8">
        <f t="shared" si="32"/>
        <v>0</v>
      </c>
      <c r="L387" s="8">
        <f t="shared" si="32"/>
        <v>0</v>
      </c>
      <c r="M387" s="8">
        <f t="shared" si="32"/>
        <v>14310.23996584116</v>
      </c>
      <c r="N387" s="8">
        <f t="shared" si="32"/>
        <v>14310.23996584116</v>
      </c>
      <c r="O387" s="8">
        <f t="shared" si="32"/>
        <v>-14310.23996584116</v>
      </c>
    </row>
    <row r="388" spans="1:15">
      <c r="A388" t="s">
        <v>250</v>
      </c>
      <c r="B388">
        <f t="shared" si="30"/>
        <v>4100</v>
      </c>
      <c r="C388" t="s">
        <v>209</v>
      </c>
      <c r="D388" t="s">
        <v>126</v>
      </c>
      <c r="E388" s="9">
        <v>997</v>
      </c>
      <c r="F388" s="9">
        <v>9595.8680000000004</v>
      </c>
      <c r="G388" s="9">
        <v>24447.54</v>
      </c>
      <c r="H388" s="9">
        <v>16708.612000000001</v>
      </c>
      <c r="I388" s="9">
        <v>41156.152000000002</v>
      </c>
      <c r="J388" s="9">
        <v>-31560.284</v>
      </c>
      <c r="K388" s="9">
        <f t="shared" si="32"/>
        <v>9624.7422266800422</v>
      </c>
      <c r="L388" s="9">
        <f t="shared" si="32"/>
        <v>24521.103309929789</v>
      </c>
      <c r="M388" s="9">
        <f t="shared" si="32"/>
        <v>16758.888665997994</v>
      </c>
      <c r="N388" s="9">
        <f t="shared" si="32"/>
        <v>41279.991975927784</v>
      </c>
      <c r="O388" s="9">
        <f t="shared" si="32"/>
        <v>-31655.249749247745</v>
      </c>
    </row>
    <row r="389" spans="1:15">
      <c r="A389" s="6" t="s">
        <v>250</v>
      </c>
      <c r="B389" s="6">
        <f t="shared" si="30"/>
        <v>8508</v>
      </c>
      <c r="C389" s="6" t="s">
        <v>212</v>
      </c>
      <c r="D389" s="6" t="s">
        <v>155</v>
      </c>
      <c r="E389" s="8">
        <v>877</v>
      </c>
      <c r="F389" s="8">
        <v>2035.1559999999999</v>
      </c>
      <c r="G389" s="8">
        <v>30098.460999999996</v>
      </c>
      <c r="H389" s="8">
        <v>19747.221000000005</v>
      </c>
      <c r="I389" s="8">
        <v>49845.682000000001</v>
      </c>
      <c r="J389" s="8">
        <v>-47810.525999999998</v>
      </c>
      <c r="K389" s="8">
        <f t="shared" si="32"/>
        <v>2320.5883694412769</v>
      </c>
      <c r="L389" s="8">
        <f t="shared" si="32"/>
        <v>34319.795895096919</v>
      </c>
      <c r="M389" s="8">
        <f t="shared" si="32"/>
        <v>22516.78563283923</v>
      </c>
      <c r="N389" s="8">
        <f t="shared" si="32"/>
        <v>56836.581527936149</v>
      </c>
      <c r="O389" s="8">
        <f t="shared" si="32"/>
        <v>-54515.993158494864</v>
      </c>
    </row>
    <row r="390" spans="1:15">
      <c r="A390" t="s">
        <v>250</v>
      </c>
      <c r="B390">
        <f t="shared" si="30"/>
        <v>8710</v>
      </c>
      <c r="C390" t="s">
        <v>211</v>
      </c>
      <c r="D390" t="s">
        <v>160</v>
      </c>
      <c r="E390" s="9">
        <v>874</v>
      </c>
      <c r="F390" s="9">
        <v>310.5</v>
      </c>
      <c r="G390" s="9"/>
      <c r="H390" s="9">
        <v>23985.559000000001</v>
      </c>
      <c r="I390" s="9">
        <v>23985.559000000001</v>
      </c>
      <c r="J390" s="9">
        <v>-23675.059000000001</v>
      </c>
      <c r="K390" s="9">
        <f t="shared" si="32"/>
        <v>355.26315789473682</v>
      </c>
      <c r="L390" s="9">
        <f t="shared" si="32"/>
        <v>0</v>
      </c>
      <c r="M390" s="9">
        <f t="shared" si="32"/>
        <v>27443.431350114417</v>
      </c>
      <c r="N390" s="9">
        <f t="shared" si="32"/>
        <v>27443.431350114417</v>
      </c>
      <c r="O390" s="9">
        <f t="shared" si="32"/>
        <v>-27088.16819221968</v>
      </c>
    </row>
    <row r="391" spans="1:15">
      <c r="A391" s="6" t="s">
        <v>250</v>
      </c>
      <c r="B391" s="6">
        <f t="shared" si="30"/>
        <v>3709</v>
      </c>
      <c r="C391" s="6" t="s">
        <v>210</v>
      </c>
      <c r="D391" s="6" t="s">
        <v>122</v>
      </c>
      <c r="E391" s="8">
        <v>861</v>
      </c>
      <c r="F391" s="8">
        <v>243.07</v>
      </c>
      <c r="G391" s="8">
        <v>24243.663</v>
      </c>
      <c r="H391" s="8">
        <v>14064.351000000001</v>
      </c>
      <c r="I391" s="8">
        <v>38308.014000000003</v>
      </c>
      <c r="J391" s="8">
        <v>-38064.944000000003</v>
      </c>
      <c r="K391" s="8">
        <f t="shared" si="32"/>
        <v>282.31126596980255</v>
      </c>
      <c r="L391" s="8">
        <f t="shared" si="32"/>
        <v>28157.564459930312</v>
      </c>
      <c r="M391" s="8">
        <f t="shared" si="32"/>
        <v>16334.90243902439</v>
      </c>
      <c r="N391" s="8">
        <f t="shared" si="32"/>
        <v>44492.466898954714</v>
      </c>
      <c r="O391" s="8">
        <f t="shared" si="32"/>
        <v>-44210.155632984905</v>
      </c>
    </row>
    <row r="392" spans="1:15">
      <c r="A392" t="s">
        <v>250</v>
      </c>
      <c r="B392">
        <f t="shared" si="30"/>
        <v>6515</v>
      </c>
      <c r="C392" t="s">
        <v>214</v>
      </c>
      <c r="D392" t="s">
        <v>142</v>
      </c>
      <c r="E392" s="9">
        <v>780</v>
      </c>
      <c r="F392" s="9">
        <v>0</v>
      </c>
      <c r="G392" s="9"/>
      <c r="H392" s="9">
        <v>9230.3700000000008</v>
      </c>
      <c r="I392" s="9">
        <v>9230.3700000000008</v>
      </c>
      <c r="J392" s="9">
        <v>-9230.3700000000008</v>
      </c>
      <c r="K392" s="9">
        <f t="shared" si="32"/>
        <v>0</v>
      </c>
      <c r="L392" s="9">
        <f t="shared" si="32"/>
        <v>0</v>
      </c>
      <c r="M392" s="9">
        <f t="shared" si="32"/>
        <v>11833.807692307693</v>
      </c>
      <c r="N392" s="9">
        <f t="shared" si="32"/>
        <v>11833.807692307693</v>
      </c>
      <c r="O392" s="9">
        <f t="shared" si="32"/>
        <v>-11833.807692307693</v>
      </c>
    </row>
    <row r="393" spans="1:15">
      <c r="A393" s="6" t="s">
        <v>250</v>
      </c>
      <c r="B393" s="6">
        <f t="shared" si="30"/>
        <v>3511</v>
      </c>
      <c r="C393" s="6" t="s">
        <v>216</v>
      </c>
      <c r="D393" s="6" t="s">
        <v>120</v>
      </c>
      <c r="E393" s="8">
        <v>765</v>
      </c>
      <c r="F393" s="8">
        <v>192.26599999999999</v>
      </c>
      <c r="G393" s="8"/>
      <c r="H393" s="8">
        <v>48240.220999999998</v>
      </c>
      <c r="I393" s="8">
        <v>48240.220999999998</v>
      </c>
      <c r="J393" s="8">
        <v>-48047.954999999994</v>
      </c>
      <c r="K393" s="8">
        <f t="shared" si="32"/>
        <v>251.32810457516342</v>
      </c>
      <c r="L393" s="8">
        <f t="shared" si="32"/>
        <v>0</v>
      </c>
      <c r="M393" s="8">
        <f t="shared" si="32"/>
        <v>63059.112418300647</v>
      </c>
      <c r="N393" s="8">
        <f t="shared" si="32"/>
        <v>63059.112418300647</v>
      </c>
      <c r="O393" s="8">
        <f t="shared" si="32"/>
        <v>-62807.784313725482</v>
      </c>
    </row>
    <row r="394" spans="1:15">
      <c r="A394" t="s">
        <v>250</v>
      </c>
      <c r="B394">
        <f t="shared" si="30"/>
        <v>8722</v>
      </c>
      <c r="C394" t="s">
        <v>213</v>
      </c>
      <c r="D394" t="s">
        <v>166</v>
      </c>
      <c r="E394" s="9">
        <v>708</v>
      </c>
      <c r="F394" s="9">
        <v>0</v>
      </c>
      <c r="G394" s="9"/>
      <c r="H394" s="9">
        <v>15709.828</v>
      </c>
      <c r="I394" s="9">
        <v>15709.828</v>
      </c>
      <c r="J394" s="9">
        <v>-15709.828</v>
      </c>
      <c r="K394" s="9">
        <f t="shared" si="32"/>
        <v>0</v>
      </c>
      <c r="L394" s="9">
        <f t="shared" si="32"/>
        <v>0</v>
      </c>
      <c r="M394" s="9">
        <f t="shared" si="32"/>
        <v>22189.022598870059</v>
      </c>
      <c r="N394" s="9">
        <f t="shared" si="32"/>
        <v>22189.022598870059</v>
      </c>
      <c r="O394" s="9">
        <f t="shared" si="32"/>
        <v>-22189.022598870059</v>
      </c>
    </row>
    <row r="395" spans="1:15">
      <c r="A395" s="6" t="s">
        <v>250</v>
      </c>
      <c r="B395" s="6">
        <f t="shared" si="30"/>
        <v>8509</v>
      </c>
      <c r="C395" s="6" t="s">
        <v>217</v>
      </c>
      <c r="D395" s="6" t="s">
        <v>156</v>
      </c>
      <c r="E395" s="8">
        <v>680</v>
      </c>
      <c r="F395" s="8">
        <v>3791.4059999999999</v>
      </c>
      <c r="G395" s="8">
        <v>19591.226999999999</v>
      </c>
      <c r="H395" s="8">
        <v>7443.3769999999995</v>
      </c>
      <c r="I395" s="8">
        <v>27034.603999999999</v>
      </c>
      <c r="J395" s="8">
        <v>-23243.198</v>
      </c>
      <c r="K395" s="8">
        <f t="shared" si="32"/>
        <v>5575.5970588235296</v>
      </c>
      <c r="L395" s="8">
        <f t="shared" si="32"/>
        <v>28810.62794117647</v>
      </c>
      <c r="M395" s="8">
        <f t="shared" si="32"/>
        <v>10946.142647058823</v>
      </c>
      <c r="N395" s="8">
        <f t="shared" si="32"/>
        <v>39756.770588235289</v>
      </c>
      <c r="O395" s="8">
        <f t="shared" si="32"/>
        <v>-34181.173529411768</v>
      </c>
    </row>
    <row r="396" spans="1:15">
      <c r="A396" t="s">
        <v>250</v>
      </c>
      <c r="B396">
        <f t="shared" si="30"/>
        <v>7502</v>
      </c>
      <c r="C396" t="s">
        <v>215</v>
      </c>
      <c r="D396" t="s">
        <v>150</v>
      </c>
      <c r="E396" s="9">
        <v>661</v>
      </c>
      <c r="F396" s="9">
        <v>23880.345999999998</v>
      </c>
      <c r="G396" s="9">
        <v>30803.780999999999</v>
      </c>
      <c r="H396" s="9">
        <v>24725.436999999998</v>
      </c>
      <c r="I396" s="9">
        <v>55529.217999999993</v>
      </c>
      <c r="J396" s="9">
        <v>-31648.871999999996</v>
      </c>
      <c r="K396" s="9">
        <f t="shared" si="32"/>
        <v>36127.603630862322</v>
      </c>
      <c r="L396" s="9">
        <f t="shared" si="32"/>
        <v>46601.786686838124</v>
      </c>
      <c r="M396" s="9">
        <f t="shared" si="32"/>
        <v>37406.107413010584</v>
      </c>
      <c r="N396" s="9">
        <f t="shared" si="32"/>
        <v>84007.894099848694</v>
      </c>
      <c r="O396" s="9">
        <f t="shared" si="32"/>
        <v>-47880.290468986379</v>
      </c>
    </row>
    <row r="397" spans="1:15">
      <c r="A397" s="6" t="s">
        <v>250</v>
      </c>
      <c r="B397" s="6">
        <f t="shared" si="30"/>
        <v>3811</v>
      </c>
      <c r="C397" s="6" t="s">
        <v>218</v>
      </c>
      <c r="D397" s="6" t="s">
        <v>125</v>
      </c>
      <c r="E397" s="8">
        <v>653</v>
      </c>
      <c r="F397" s="8">
        <v>1241.856</v>
      </c>
      <c r="G397" s="8">
        <v>3011.5340000000001</v>
      </c>
      <c r="H397" s="8">
        <v>25604.826000000001</v>
      </c>
      <c r="I397" s="8">
        <v>28616.36</v>
      </c>
      <c r="J397" s="8">
        <v>-27374.504000000001</v>
      </c>
      <c r="K397" s="8">
        <f t="shared" si="32"/>
        <v>1901.770290964778</v>
      </c>
      <c r="L397" s="8">
        <f t="shared" si="32"/>
        <v>4611.8437978560487</v>
      </c>
      <c r="M397" s="8">
        <f t="shared" si="32"/>
        <v>39211.065849923427</v>
      </c>
      <c r="N397" s="8">
        <f t="shared" si="32"/>
        <v>43822.909647779481</v>
      </c>
      <c r="O397" s="8">
        <f t="shared" si="32"/>
        <v>-41921.139356814703</v>
      </c>
    </row>
    <row r="398" spans="1:15">
      <c r="A398" t="s">
        <v>250</v>
      </c>
      <c r="B398">
        <v>6710</v>
      </c>
      <c r="C398" t="s">
        <v>1162</v>
      </c>
      <c r="D398" t="s">
        <v>147</v>
      </c>
      <c r="E398" s="9">
        <v>592</v>
      </c>
      <c r="F398" s="9">
        <v>11383.540999999999</v>
      </c>
      <c r="G398" s="9">
        <v>25743.735000000001</v>
      </c>
      <c r="H398" s="9">
        <v>16334.929000000002</v>
      </c>
      <c r="I398" s="9">
        <v>42078.664000000004</v>
      </c>
      <c r="J398" s="9">
        <v>-30695.123000000007</v>
      </c>
      <c r="K398" s="9">
        <f t="shared" si="32"/>
        <v>19228.95439189189</v>
      </c>
      <c r="L398" s="9">
        <f t="shared" si="32"/>
        <v>43486.038851351354</v>
      </c>
      <c r="M398" s="9">
        <f t="shared" si="32"/>
        <v>27592.785472972977</v>
      </c>
      <c r="N398" s="9">
        <f t="shared" si="32"/>
        <v>71078.824324324334</v>
      </c>
      <c r="O398" s="9">
        <f t="shared" si="32"/>
        <v>-51849.869932432441</v>
      </c>
    </row>
    <row r="399" spans="1:15">
      <c r="A399" s="6" t="s">
        <v>250</v>
      </c>
      <c r="B399" s="6">
        <f t="shared" ref="B399:B416" si="33">(LEFT(C399,4))*1</f>
        <v>8720</v>
      </c>
      <c r="C399" s="6" t="s">
        <v>219</v>
      </c>
      <c r="D399" s="6" t="s">
        <v>164</v>
      </c>
      <c r="E399" s="8">
        <v>577</v>
      </c>
      <c r="F399" s="8">
        <v>512</v>
      </c>
      <c r="G399" s="8"/>
      <c r="H399" s="8">
        <v>25536.084999999999</v>
      </c>
      <c r="I399" s="8">
        <v>25536.084999999999</v>
      </c>
      <c r="J399" s="8">
        <v>-25024.084999999999</v>
      </c>
      <c r="K399" s="8">
        <f t="shared" si="32"/>
        <v>887.34835355285952</v>
      </c>
      <c r="L399" s="8">
        <f t="shared" si="32"/>
        <v>0</v>
      </c>
      <c r="M399" s="8">
        <f t="shared" si="32"/>
        <v>44256.646447140381</v>
      </c>
      <c r="N399" s="8">
        <f t="shared" si="32"/>
        <v>44256.646447140381</v>
      </c>
      <c r="O399" s="8">
        <f t="shared" si="32"/>
        <v>-43369.298093587517</v>
      </c>
    </row>
    <row r="400" spans="1:15">
      <c r="A400" t="s">
        <v>250</v>
      </c>
      <c r="B400">
        <f t="shared" si="33"/>
        <v>8719</v>
      </c>
      <c r="C400" t="s">
        <v>220</v>
      </c>
      <c r="D400" t="s">
        <v>163</v>
      </c>
      <c r="E400" s="9">
        <v>535</v>
      </c>
      <c r="F400" s="9">
        <v>322.75</v>
      </c>
      <c r="G400" s="9"/>
      <c r="H400" s="9">
        <v>48969.759999999995</v>
      </c>
      <c r="I400" s="9">
        <v>48969.759999999995</v>
      </c>
      <c r="J400" s="9">
        <v>-48647.009999999995</v>
      </c>
      <c r="K400" s="9">
        <f t="shared" si="32"/>
        <v>603.27102803738319</v>
      </c>
      <c r="L400" s="9">
        <f t="shared" si="32"/>
        <v>0</v>
      </c>
      <c r="M400" s="9">
        <f t="shared" si="32"/>
        <v>91532.26168224297</v>
      </c>
      <c r="N400" s="9">
        <f t="shared" si="32"/>
        <v>91532.26168224297</v>
      </c>
      <c r="O400" s="9">
        <f t="shared" si="32"/>
        <v>-90928.990654205598</v>
      </c>
    </row>
    <row r="401" spans="1:15">
      <c r="A401" s="6" t="s">
        <v>250</v>
      </c>
      <c r="B401" s="6">
        <f t="shared" si="33"/>
        <v>6601</v>
      </c>
      <c r="C401" s="6" t="s">
        <v>222</v>
      </c>
      <c r="D401" s="6" t="s">
        <v>143</v>
      </c>
      <c r="E401" s="8">
        <v>485</v>
      </c>
      <c r="F401" s="8">
        <v>0</v>
      </c>
      <c r="G401" s="8"/>
      <c r="H401" s="8">
        <v>6337.8519999999999</v>
      </c>
      <c r="I401" s="8">
        <v>6337.8519999999999</v>
      </c>
      <c r="J401" s="8">
        <v>-6337.8519999999999</v>
      </c>
      <c r="K401" s="8">
        <f t="shared" si="32"/>
        <v>0</v>
      </c>
      <c r="L401" s="8">
        <f t="shared" si="32"/>
        <v>0</v>
      </c>
      <c r="M401" s="8">
        <f t="shared" si="32"/>
        <v>13067.736082474226</v>
      </c>
      <c r="N401" s="8">
        <f t="shared" si="32"/>
        <v>13067.736082474226</v>
      </c>
      <c r="O401" s="8">
        <f t="shared" si="32"/>
        <v>-13067.736082474226</v>
      </c>
    </row>
    <row r="402" spans="1:15">
      <c r="A402" t="s">
        <v>250</v>
      </c>
      <c r="B402">
        <f t="shared" si="33"/>
        <v>5609</v>
      </c>
      <c r="C402" t="s">
        <v>221</v>
      </c>
      <c r="D402" t="s">
        <v>136</v>
      </c>
      <c r="E402" s="9">
        <v>484</v>
      </c>
      <c r="F402" s="9">
        <v>3773.7289999999998</v>
      </c>
      <c r="G402" s="9">
        <v>15395.527</v>
      </c>
      <c r="H402" s="9">
        <v>6058.8339999999989</v>
      </c>
      <c r="I402" s="9">
        <v>21454.360999999997</v>
      </c>
      <c r="J402" s="9">
        <v>-17680.631999999998</v>
      </c>
      <c r="K402" s="9">
        <f t="shared" si="32"/>
        <v>7796.9607438016528</v>
      </c>
      <c r="L402" s="9">
        <f t="shared" si="32"/>
        <v>31808.940082644629</v>
      </c>
      <c r="M402" s="9">
        <f t="shared" si="32"/>
        <v>12518.2520661157</v>
      </c>
      <c r="N402" s="9">
        <f t="shared" si="32"/>
        <v>44327.192148760325</v>
      </c>
      <c r="O402" s="9">
        <f t="shared" si="32"/>
        <v>-36530.231404958671</v>
      </c>
    </row>
    <row r="403" spans="1:15">
      <c r="A403" s="6" t="s">
        <v>250</v>
      </c>
      <c r="B403" s="6">
        <f t="shared" si="33"/>
        <v>4911</v>
      </c>
      <c r="C403" s="6" t="s">
        <v>223</v>
      </c>
      <c r="D403" s="6" t="s">
        <v>134</v>
      </c>
      <c r="E403" s="8">
        <v>428</v>
      </c>
      <c r="F403" s="8">
        <v>0</v>
      </c>
      <c r="G403" s="8">
        <v>4134.2479999999996</v>
      </c>
      <c r="H403" s="8">
        <v>16941.329999999998</v>
      </c>
      <c r="I403" s="8">
        <v>21075.577999999998</v>
      </c>
      <c r="J403" s="8">
        <v>-21075.577999999998</v>
      </c>
      <c r="K403" s="8">
        <f t="shared" si="32"/>
        <v>0</v>
      </c>
      <c r="L403" s="8">
        <f t="shared" si="32"/>
        <v>9659.457943925232</v>
      </c>
      <c r="M403" s="8">
        <f t="shared" si="32"/>
        <v>39582.546728971953</v>
      </c>
      <c r="N403" s="8">
        <f t="shared" si="32"/>
        <v>49242.004672897187</v>
      </c>
      <c r="O403" s="8">
        <f t="shared" si="32"/>
        <v>-49242.004672897187</v>
      </c>
    </row>
    <row r="404" spans="1:15">
      <c r="A404" t="s">
        <v>250</v>
      </c>
      <c r="B404">
        <f t="shared" si="33"/>
        <v>6602</v>
      </c>
      <c r="C404" t="s">
        <v>224</v>
      </c>
      <c r="D404" t="s">
        <v>144</v>
      </c>
      <c r="E404" s="9">
        <v>379</v>
      </c>
      <c r="F404" s="9">
        <v>171</v>
      </c>
      <c r="G404" s="9">
        <v>13178.659</v>
      </c>
      <c r="H404" s="9">
        <v>5639.5199999999995</v>
      </c>
      <c r="I404" s="9">
        <v>18818.179</v>
      </c>
      <c r="J404" s="9">
        <v>-18647.179</v>
      </c>
      <c r="K404" s="9">
        <f t="shared" si="32"/>
        <v>451.18733509234823</v>
      </c>
      <c r="L404" s="9">
        <f t="shared" si="32"/>
        <v>34772.187335092349</v>
      </c>
      <c r="M404" s="9">
        <f t="shared" si="32"/>
        <v>14879.999999999998</v>
      </c>
      <c r="N404" s="9">
        <f t="shared" si="32"/>
        <v>49652.187335092349</v>
      </c>
      <c r="O404" s="9">
        <f t="shared" si="32"/>
        <v>-49201</v>
      </c>
    </row>
    <row r="405" spans="1:15">
      <c r="A405" s="6" t="s">
        <v>250</v>
      </c>
      <c r="B405" s="6">
        <f t="shared" si="33"/>
        <v>8610</v>
      </c>
      <c r="C405" s="6" t="s">
        <v>225</v>
      </c>
      <c r="D405" s="6" t="s">
        <v>157</v>
      </c>
      <c r="E405" s="8">
        <v>295</v>
      </c>
      <c r="F405" s="8">
        <v>0</v>
      </c>
      <c r="G405" s="8"/>
      <c r="H405" s="8">
        <v>6904.4719999999998</v>
      </c>
      <c r="I405" s="8">
        <v>6904.4719999999998</v>
      </c>
      <c r="J405" s="8">
        <v>-6904.4719999999998</v>
      </c>
      <c r="K405" s="8">
        <f t="shared" si="32"/>
        <v>0</v>
      </c>
      <c r="L405" s="8">
        <f t="shared" si="32"/>
        <v>0</v>
      </c>
      <c r="M405" s="8">
        <f t="shared" si="32"/>
        <v>23404.989830508472</v>
      </c>
      <c r="N405" s="8">
        <f t="shared" si="32"/>
        <v>23404.989830508472</v>
      </c>
      <c r="O405" s="8">
        <f t="shared" si="32"/>
        <v>-23404.989830508472</v>
      </c>
    </row>
    <row r="406" spans="1:15">
      <c r="A406" t="s">
        <v>250</v>
      </c>
      <c r="B406">
        <f t="shared" si="33"/>
        <v>1606</v>
      </c>
      <c r="C406" t="s">
        <v>227</v>
      </c>
      <c r="D406" t="s">
        <v>113</v>
      </c>
      <c r="E406" s="9">
        <v>285</v>
      </c>
      <c r="F406" s="9">
        <v>0</v>
      </c>
      <c r="G406" s="9"/>
      <c r="H406" s="9">
        <v>2798.049</v>
      </c>
      <c r="I406" s="9">
        <v>2798.049</v>
      </c>
      <c r="J406" s="9">
        <v>-2798.049</v>
      </c>
      <c r="K406" s="9">
        <f t="shared" si="32"/>
        <v>0</v>
      </c>
      <c r="L406" s="9">
        <f t="shared" si="32"/>
        <v>0</v>
      </c>
      <c r="M406" s="9">
        <f t="shared" si="32"/>
        <v>9817.7157894736847</v>
      </c>
      <c r="N406" s="9">
        <f t="shared" si="32"/>
        <v>9817.7157894736847</v>
      </c>
      <c r="O406" s="9">
        <f t="shared" si="32"/>
        <v>-9817.7157894736847</v>
      </c>
    </row>
    <row r="407" spans="1:15">
      <c r="A407" s="6" t="s">
        <v>250</v>
      </c>
      <c r="B407" s="6">
        <f t="shared" si="33"/>
        <v>4604</v>
      </c>
      <c r="C407" s="6" t="s">
        <v>226</v>
      </c>
      <c r="D407" s="6" t="s">
        <v>129</v>
      </c>
      <c r="E407" s="8">
        <v>268</v>
      </c>
      <c r="F407" s="8">
        <v>186</v>
      </c>
      <c r="G407" s="8">
        <v>1713.5049999999999</v>
      </c>
      <c r="H407" s="8">
        <v>7255.4309999999996</v>
      </c>
      <c r="I407" s="8">
        <v>8968.9359999999997</v>
      </c>
      <c r="J407" s="8">
        <v>-8782.9359999999997</v>
      </c>
      <c r="K407" s="8">
        <f t="shared" si="32"/>
        <v>694.02985074626861</v>
      </c>
      <c r="L407" s="8">
        <f t="shared" si="32"/>
        <v>6393.6753731343279</v>
      </c>
      <c r="M407" s="8">
        <f t="shared" si="32"/>
        <v>27072.50373134328</v>
      </c>
      <c r="N407" s="8">
        <f t="shared" si="32"/>
        <v>33466.179104477611</v>
      </c>
      <c r="O407" s="8">
        <f t="shared" si="32"/>
        <v>-32772.149253731339</v>
      </c>
    </row>
    <row r="408" spans="1:15">
      <c r="A408" t="s">
        <v>250</v>
      </c>
      <c r="B408">
        <f t="shared" si="33"/>
        <v>4502</v>
      </c>
      <c r="C408" t="s">
        <v>228</v>
      </c>
      <c r="D408" t="s">
        <v>128</v>
      </c>
      <c r="E408" s="9">
        <v>242</v>
      </c>
      <c r="F408" s="9">
        <v>0</v>
      </c>
      <c r="G408" s="9">
        <v>2886.8689999999997</v>
      </c>
      <c r="H408" s="9">
        <v>13478.703000000001</v>
      </c>
      <c r="I408" s="9">
        <v>16365.572</v>
      </c>
      <c r="J408" s="9">
        <v>-16365.572</v>
      </c>
      <c r="K408" s="9">
        <f t="shared" si="32"/>
        <v>0</v>
      </c>
      <c r="L408" s="9">
        <f t="shared" si="32"/>
        <v>11929.21074380165</v>
      </c>
      <c r="M408" s="9">
        <f t="shared" si="32"/>
        <v>55697.119834710749</v>
      </c>
      <c r="N408" s="9">
        <f t="shared" si="32"/>
        <v>67626.330578512396</v>
      </c>
      <c r="O408" s="9">
        <f t="shared" si="32"/>
        <v>-67626.330578512396</v>
      </c>
    </row>
    <row r="409" spans="1:15">
      <c r="A409" s="6" t="s">
        <v>250</v>
      </c>
      <c r="B409" s="6">
        <f t="shared" si="33"/>
        <v>4803</v>
      </c>
      <c r="C409" s="6" t="s">
        <v>229</v>
      </c>
      <c r="D409" s="6" t="s">
        <v>131</v>
      </c>
      <c r="E409" s="8">
        <v>235</v>
      </c>
      <c r="F409" s="8">
        <v>0</v>
      </c>
      <c r="G409" s="8">
        <v>2161.3760000000002</v>
      </c>
      <c r="H409" s="8">
        <v>2233.5369999999998</v>
      </c>
      <c r="I409" s="8">
        <v>4394.9130000000005</v>
      </c>
      <c r="J409" s="8">
        <v>-4394.9130000000005</v>
      </c>
      <c r="K409" s="8">
        <f t="shared" si="32"/>
        <v>0</v>
      </c>
      <c r="L409" s="8">
        <f t="shared" si="32"/>
        <v>9197.3446808510653</v>
      </c>
      <c r="M409" s="8">
        <f t="shared" si="32"/>
        <v>9504.412765957446</v>
      </c>
      <c r="N409" s="8">
        <f t="shared" si="32"/>
        <v>18701.757446808515</v>
      </c>
      <c r="O409" s="8">
        <f t="shared" si="32"/>
        <v>-18701.757446808515</v>
      </c>
    </row>
    <row r="410" spans="1:15">
      <c r="A410" t="s">
        <v>250</v>
      </c>
      <c r="B410">
        <f t="shared" si="33"/>
        <v>4902</v>
      </c>
      <c r="C410" t="s">
        <v>231</v>
      </c>
      <c r="D410" t="s">
        <v>133</v>
      </c>
      <c r="E410" s="9">
        <v>116</v>
      </c>
      <c r="F410" s="9">
        <v>0</v>
      </c>
      <c r="G410" s="9">
        <v>724.12599999999998</v>
      </c>
      <c r="H410" s="9">
        <v>1674.557</v>
      </c>
      <c r="I410" s="9">
        <v>2398.683</v>
      </c>
      <c r="J410" s="9">
        <v>-2398.683</v>
      </c>
      <c r="K410" s="9">
        <f t="shared" si="32"/>
        <v>0</v>
      </c>
      <c r="L410" s="9">
        <f t="shared" si="32"/>
        <v>6242.4655172413786</v>
      </c>
      <c r="M410" s="9">
        <f t="shared" si="32"/>
        <v>14435.836206896551</v>
      </c>
      <c r="N410" s="9">
        <f t="shared" si="32"/>
        <v>20678.301724137931</v>
      </c>
      <c r="O410" s="9">
        <f t="shared" si="32"/>
        <v>-20678.301724137931</v>
      </c>
    </row>
    <row r="411" spans="1:15">
      <c r="A411" s="6" t="s">
        <v>250</v>
      </c>
      <c r="B411" s="6">
        <f t="shared" si="33"/>
        <v>3713</v>
      </c>
      <c r="C411" s="6" t="s">
        <v>230</v>
      </c>
      <c r="D411" s="6" t="s">
        <v>123</v>
      </c>
      <c r="E411" s="8">
        <v>114</v>
      </c>
      <c r="F411" s="8">
        <v>0</v>
      </c>
      <c r="G411" s="8"/>
      <c r="H411" s="8">
        <v>6407</v>
      </c>
      <c r="I411" s="8">
        <v>6407</v>
      </c>
      <c r="J411" s="8">
        <v>-6407</v>
      </c>
      <c r="K411" s="8">
        <f t="shared" si="32"/>
        <v>0</v>
      </c>
      <c r="L411" s="8">
        <f t="shared" si="32"/>
        <v>0</v>
      </c>
      <c r="M411" s="8">
        <f t="shared" si="32"/>
        <v>56201.754385964909</v>
      </c>
      <c r="N411" s="8">
        <f t="shared" si="32"/>
        <v>56201.754385964909</v>
      </c>
      <c r="O411" s="8">
        <f t="shared" si="32"/>
        <v>-56201.754385964909</v>
      </c>
    </row>
    <row r="412" spans="1:15">
      <c r="A412" t="s">
        <v>250</v>
      </c>
      <c r="B412">
        <f t="shared" si="33"/>
        <v>7505</v>
      </c>
      <c r="C412" t="s">
        <v>232</v>
      </c>
      <c r="D412" t="s">
        <v>151</v>
      </c>
      <c r="E412" s="9">
        <v>96</v>
      </c>
      <c r="F412" s="9">
        <v>0</v>
      </c>
      <c r="G412" s="9"/>
      <c r="H412" s="9">
        <v>1060.6680000000001</v>
      </c>
      <c r="I412" s="9">
        <v>1060.6680000000001</v>
      </c>
      <c r="J412" s="9">
        <v>-1060.6680000000001</v>
      </c>
      <c r="K412" s="9">
        <f t="shared" si="32"/>
        <v>0</v>
      </c>
      <c r="L412" s="9">
        <f t="shared" si="32"/>
        <v>0</v>
      </c>
      <c r="M412" s="9">
        <f t="shared" si="32"/>
        <v>11048.625000000002</v>
      </c>
      <c r="N412" s="9">
        <f t="shared" si="32"/>
        <v>11048.625000000002</v>
      </c>
      <c r="O412" s="9">
        <f t="shared" si="32"/>
        <v>-11048.625000000002</v>
      </c>
    </row>
    <row r="413" spans="1:15">
      <c r="A413" s="6" t="s">
        <v>250</v>
      </c>
      <c r="B413" s="6">
        <f t="shared" si="33"/>
        <v>5611</v>
      </c>
      <c r="C413" s="6" t="s">
        <v>233</v>
      </c>
      <c r="D413" s="6" t="s">
        <v>137</v>
      </c>
      <c r="E413" s="8">
        <v>89</v>
      </c>
      <c r="F413" s="8">
        <v>41</v>
      </c>
      <c r="G413" s="8"/>
      <c r="H413" s="8">
        <v>3619</v>
      </c>
      <c r="I413" s="8">
        <v>3619</v>
      </c>
      <c r="J413" s="8">
        <v>-3578</v>
      </c>
      <c r="K413" s="8">
        <f t="shared" si="32"/>
        <v>460.67415730337081</v>
      </c>
      <c r="L413" s="8">
        <f t="shared" si="32"/>
        <v>0</v>
      </c>
      <c r="M413" s="8">
        <f t="shared" si="32"/>
        <v>40662.921348314601</v>
      </c>
      <c r="N413" s="8">
        <f t="shared" si="32"/>
        <v>40662.921348314601</v>
      </c>
      <c r="O413" s="8">
        <f t="shared" si="32"/>
        <v>-40202.247191011236</v>
      </c>
    </row>
    <row r="414" spans="1:15">
      <c r="A414" t="s">
        <v>250</v>
      </c>
      <c r="B414">
        <f t="shared" si="33"/>
        <v>3506</v>
      </c>
      <c r="C414" t="s">
        <v>234</v>
      </c>
      <c r="D414" t="s">
        <v>119</v>
      </c>
      <c r="E414" s="9">
        <v>75</v>
      </c>
      <c r="F414" s="9">
        <v>0</v>
      </c>
      <c r="G414" s="9"/>
      <c r="H414" s="9">
        <v>18817</v>
      </c>
      <c r="I414" s="9">
        <v>18817</v>
      </c>
      <c r="J414" s="9">
        <v>-18817</v>
      </c>
      <c r="K414" s="9">
        <f t="shared" si="32"/>
        <v>0</v>
      </c>
      <c r="L414" s="9">
        <f t="shared" si="32"/>
        <v>0</v>
      </c>
      <c r="M414" s="9">
        <f t="shared" si="32"/>
        <v>250893.33333333334</v>
      </c>
      <c r="N414" s="9">
        <f t="shared" si="32"/>
        <v>250893.33333333334</v>
      </c>
      <c r="O414" s="9">
        <f t="shared" si="32"/>
        <v>-250893.33333333334</v>
      </c>
    </row>
    <row r="415" spans="1:15">
      <c r="A415" s="6" t="s">
        <v>250</v>
      </c>
      <c r="B415" s="6">
        <f t="shared" si="33"/>
        <v>6611</v>
      </c>
      <c r="C415" s="6" t="s">
        <v>235</v>
      </c>
      <c r="D415" s="6" t="s">
        <v>145</v>
      </c>
      <c r="E415" s="8">
        <v>60</v>
      </c>
      <c r="F415" s="8">
        <v>0</v>
      </c>
      <c r="G415" s="8"/>
      <c r="H415" s="8">
        <v>1858</v>
      </c>
      <c r="I415" s="8">
        <v>1858</v>
      </c>
      <c r="J415" s="8">
        <v>-1858</v>
      </c>
      <c r="K415" s="8">
        <f t="shared" si="32"/>
        <v>0</v>
      </c>
      <c r="L415" s="8">
        <f t="shared" si="32"/>
        <v>0</v>
      </c>
      <c r="M415" s="8">
        <f t="shared" si="32"/>
        <v>30966.666666666664</v>
      </c>
      <c r="N415" s="8">
        <f t="shared" si="32"/>
        <v>30966.666666666664</v>
      </c>
      <c r="O415" s="8">
        <f t="shared" si="32"/>
        <v>-30966.666666666664</v>
      </c>
    </row>
    <row r="416" spans="1:15">
      <c r="A416" t="s">
        <v>250</v>
      </c>
      <c r="B416">
        <f t="shared" si="33"/>
        <v>4901</v>
      </c>
      <c r="C416" t="s">
        <v>236</v>
      </c>
      <c r="D416" t="s">
        <v>132</v>
      </c>
      <c r="E416" s="9">
        <v>47</v>
      </c>
      <c r="F416" s="9">
        <v>0</v>
      </c>
      <c r="G416" s="9"/>
      <c r="H416" s="9"/>
      <c r="I416" s="9">
        <v>0</v>
      </c>
      <c r="J416" s="9">
        <v>0</v>
      </c>
      <c r="K416" s="9">
        <f t="shared" si="32"/>
        <v>0</v>
      </c>
      <c r="L416" s="9">
        <f t="shared" si="32"/>
        <v>0</v>
      </c>
      <c r="M416" s="9">
        <f t="shared" si="32"/>
        <v>0</v>
      </c>
      <c r="N416" s="9">
        <f t="shared" si="32"/>
        <v>0</v>
      </c>
      <c r="O416" s="9">
        <f t="shared" si="32"/>
        <v>0</v>
      </c>
    </row>
    <row r="417" spans="1:15"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</row>
    <row r="418" spans="1:15" s="19" customFormat="1">
      <c r="E418" s="14">
        <f>SUM(E353:E416)</f>
        <v>387758</v>
      </c>
      <c r="F418" s="14">
        <f t="shared" ref="F418:J418" si="34">SUM(F353:F416)</f>
        <v>1221735.1069999998</v>
      </c>
      <c r="G418" s="14">
        <f t="shared" si="34"/>
        <v>2221590.2380000004</v>
      </c>
      <c r="H418" s="14">
        <f t="shared" si="34"/>
        <v>4572064.2529999986</v>
      </c>
      <c r="I418" s="14">
        <f t="shared" si="34"/>
        <v>6793654.4909999995</v>
      </c>
      <c r="J418" s="14">
        <f t="shared" si="34"/>
        <v>-5571919.3839999987</v>
      </c>
      <c r="K418" s="14">
        <f t="shared" ref="K418:O418" si="35">(F418/$E418)*1000</f>
        <v>3150.7669912677493</v>
      </c>
      <c r="L418" s="14">
        <f t="shared" si="35"/>
        <v>5729.3214788605273</v>
      </c>
      <c r="M418" s="14">
        <f t="shared" si="35"/>
        <v>11791.02495112931</v>
      </c>
      <c r="N418" s="14">
        <f t="shared" si="35"/>
        <v>17520.346429989841</v>
      </c>
      <c r="O418" s="14">
        <f t="shared" si="35"/>
        <v>-14369.579438722087</v>
      </c>
    </row>
    <row r="419" spans="1:15"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</row>
    <row r="420" spans="1:15">
      <c r="D420" s="34" t="s">
        <v>77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</row>
    <row r="421" spans="1:15">
      <c r="D421" s="42" t="s">
        <v>169</v>
      </c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</row>
    <row r="422" spans="1:15">
      <c r="A422" s="6" t="s">
        <v>251</v>
      </c>
      <c r="B422" s="6">
        <f t="shared" ref="B422:B466" si="36">(LEFT(C422,4))*1</f>
        <v>0</v>
      </c>
      <c r="C422" s="6" t="s">
        <v>180</v>
      </c>
      <c r="D422" s="6" t="s">
        <v>9</v>
      </c>
      <c r="E422" s="8">
        <v>139875</v>
      </c>
      <c r="F422" s="8">
        <v>2700305.4180000001</v>
      </c>
      <c r="G422" s="8">
        <v>1024007.5550000001</v>
      </c>
      <c r="H422" s="8">
        <v>1893827.061</v>
      </c>
      <c r="I422" s="8">
        <v>2917834.6159999999</v>
      </c>
      <c r="J422" s="8">
        <v>-217529.19799999986</v>
      </c>
      <c r="K422" s="8">
        <f t="shared" ref="K422:O453" si="37">(F422/$E422)*1000</f>
        <v>19305.132568364614</v>
      </c>
      <c r="L422" s="8">
        <f t="shared" si="37"/>
        <v>7320.8761751563898</v>
      </c>
      <c r="M422" s="8">
        <f t="shared" si="37"/>
        <v>13539.42492225201</v>
      </c>
      <c r="N422" s="8">
        <f t="shared" si="37"/>
        <v>20860.301097408399</v>
      </c>
      <c r="O422" s="8">
        <f t="shared" si="37"/>
        <v>-1555.1685290437879</v>
      </c>
    </row>
    <row r="423" spans="1:15">
      <c r="A423" t="s">
        <v>251</v>
      </c>
      <c r="B423">
        <f t="shared" si="36"/>
        <v>1000</v>
      </c>
      <c r="C423" t="s">
        <v>181</v>
      </c>
      <c r="D423" t="s">
        <v>108</v>
      </c>
      <c r="E423" s="9">
        <v>39810</v>
      </c>
      <c r="F423" s="9">
        <v>755865.5</v>
      </c>
      <c r="G423" s="9"/>
      <c r="H423" s="9">
        <v>763431.03399999999</v>
      </c>
      <c r="I423" s="9">
        <v>763431.03399999999</v>
      </c>
      <c r="J423" s="9">
        <v>-7565.5339999999851</v>
      </c>
      <c r="K423" s="9">
        <f t="shared" si="37"/>
        <v>18986.824918362221</v>
      </c>
      <c r="L423" s="9">
        <f t="shared" si="37"/>
        <v>0</v>
      </c>
      <c r="M423" s="9">
        <f t="shared" si="37"/>
        <v>19176.865963325796</v>
      </c>
      <c r="N423" s="9">
        <f t="shared" si="37"/>
        <v>19176.865963325796</v>
      </c>
      <c r="O423" s="9">
        <f t="shared" si="37"/>
        <v>-190.04104496357664</v>
      </c>
    </row>
    <row r="424" spans="1:15">
      <c r="A424" s="6" t="s">
        <v>251</v>
      </c>
      <c r="B424" s="6">
        <f t="shared" si="36"/>
        <v>1400</v>
      </c>
      <c r="C424" s="6" t="s">
        <v>182</v>
      </c>
      <c r="D424" s="6" t="s">
        <v>111</v>
      </c>
      <c r="E424" s="8">
        <v>30568</v>
      </c>
      <c r="F424" s="8">
        <v>592415.81700000004</v>
      </c>
      <c r="G424" s="8"/>
      <c r="H424" s="8">
        <v>533201.38500000001</v>
      </c>
      <c r="I424" s="8">
        <v>533201.38500000001</v>
      </c>
      <c r="J424" s="8">
        <v>59214.43200000003</v>
      </c>
      <c r="K424" s="8">
        <f t="shared" si="37"/>
        <v>19380.260959172992</v>
      </c>
      <c r="L424" s="8">
        <f t="shared" si="37"/>
        <v>0</v>
      </c>
      <c r="M424" s="8">
        <f t="shared" si="37"/>
        <v>17443.123037163048</v>
      </c>
      <c r="N424" s="8">
        <f t="shared" si="37"/>
        <v>17443.123037163048</v>
      </c>
      <c r="O424" s="8">
        <f t="shared" si="37"/>
        <v>1937.1379220099461</v>
      </c>
    </row>
    <row r="425" spans="1:15">
      <c r="A425" t="s">
        <v>251</v>
      </c>
      <c r="B425">
        <f t="shared" si="36"/>
        <v>2000</v>
      </c>
      <c r="C425" t="s">
        <v>183</v>
      </c>
      <c r="D425" t="s">
        <v>114</v>
      </c>
      <c r="E425" s="9">
        <v>22059</v>
      </c>
      <c r="F425" s="9">
        <v>387123.299</v>
      </c>
      <c r="G425" s="9"/>
      <c r="H425" s="9">
        <v>374405.64499999996</v>
      </c>
      <c r="I425" s="9">
        <v>374405.64499999996</v>
      </c>
      <c r="J425" s="9">
        <v>12717.654000000039</v>
      </c>
      <c r="K425" s="9">
        <f t="shared" si="37"/>
        <v>17549.449159073392</v>
      </c>
      <c r="L425" s="9">
        <f t="shared" si="37"/>
        <v>0</v>
      </c>
      <c r="M425" s="9">
        <f t="shared" si="37"/>
        <v>16972.920123305677</v>
      </c>
      <c r="N425" s="9">
        <f t="shared" si="37"/>
        <v>16972.920123305677</v>
      </c>
      <c r="O425" s="9">
        <f t="shared" si="37"/>
        <v>576.52903576771564</v>
      </c>
    </row>
    <row r="426" spans="1:15">
      <c r="A426" s="6" t="s">
        <v>251</v>
      </c>
      <c r="B426" s="6">
        <f t="shared" si="36"/>
        <v>6000</v>
      </c>
      <c r="C426" s="6" t="s">
        <v>1052</v>
      </c>
      <c r="D426" s="6" t="s">
        <v>1047</v>
      </c>
      <c r="E426" s="8">
        <v>19893</v>
      </c>
      <c r="F426" s="8">
        <v>427694.48299999995</v>
      </c>
      <c r="G426" s="8">
        <v>3537.6259999999997</v>
      </c>
      <c r="H426" s="8">
        <v>434431.71299999999</v>
      </c>
      <c r="I426" s="8">
        <v>437969.33899999998</v>
      </c>
      <c r="J426" s="8">
        <v>-10274.856000000029</v>
      </c>
      <c r="K426" s="8">
        <f t="shared" si="37"/>
        <v>21499.747800733923</v>
      </c>
      <c r="L426" s="8">
        <f t="shared" si="37"/>
        <v>177.83270497159802</v>
      </c>
      <c r="M426" s="8">
        <f t="shared" si="37"/>
        <v>21838.421203438393</v>
      </c>
      <c r="N426" s="8">
        <f t="shared" si="37"/>
        <v>22016.253908409992</v>
      </c>
      <c r="O426" s="8">
        <f t="shared" si="37"/>
        <v>-516.50610767606838</v>
      </c>
    </row>
    <row r="427" spans="1:15">
      <c r="A427" t="s">
        <v>251</v>
      </c>
      <c r="B427">
        <f t="shared" si="36"/>
        <v>1300</v>
      </c>
      <c r="C427" t="s">
        <v>184</v>
      </c>
      <c r="D427" t="s">
        <v>110</v>
      </c>
      <c r="E427" s="9">
        <v>18891</v>
      </c>
      <c r="F427" s="9">
        <v>316809.261</v>
      </c>
      <c r="G427" s="9"/>
      <c r="H427" s="9">
        <v>352006.65299999999</v>
      </c>
      <c r="I427" s="9">
        <v>352006.65299999999</v>
      </c>
      <c r="J427" s="9">
        <v>-35197.391999999993</v>
      </c>
      <c r="K427" s="9">
        <f t="shared" si="37"/>
        <v>16770.380657455931</v>
      </c>
      <c r="L427" s="9">
        <f t="shared" si="37"/>
        <v>0</v>
      </c>
      <c r="M427" s="9">
        <f t="shared" si="37"/>
        <v>18633.563760520883</v>
      </c>
      <c r="N427" s="9">
        <f t="shared" si="37"/>
        <v>18633.563760520883</v>
      </c>
      <c r="O427" s="9">
        <f t="shared" si="37"/>
        <v>-1863.1831030649512</v>
      </c>
    </row>
    <row r="428" spans="1:15">
      <c r="A428" s="6" t="s">
        <v>251</v>
      </c>
      <c r="B428" s="6">
        <f t="shared" si="36"/>
        <v>1604</v>
      </c>
      <c r="C428" s="6" t="s">
        <v>185</v>
      </c>
      <c r="D428" s="6" t="s">
        <v>112</v>
      </c>
      <c r="E428" s="8">
        <v>13430</v>
      </c>
      <c r="F428" s="8">
        <v>219642.07800000001</v>
      </c>
      <c r="G428" s="8"/>
      <c r="H428" s="8">
        <v>233285.85299999997</v>
      </c>
      <c r="I428" s="8">
        <v>233285.85299999997</v>
      </c>
      <c r="J428" s="8">
        <v>-13643.774999999965</v>
      </c>
      <c r="K428" s="8">
        <f t="shared" si="37"/>
        <v>16354.585107967239</v>
      </c>
      <c r="L428" s="8">
        <f t="shared" si="37"/>
        <v>0</v>
      </c>
      <c r="M428" s="8">
        <f t="shared" si="37"/>
        <v>17370.502829486224</v>
      </c>
      <c r="N428" s="8">
        <f t="shared" si="37"/>
        <v>17370.502829486224</v>
      </c>
      <c r="O428" s="8">
        <f t="shared" si="37"/>
        <v>-1015.9177215189848</v>
      </c>
    </row>
    <row r="429" spans="1:15">
      <c r="A429" t="s">
        <v>251</v>
      </c>
      <c r="B429">
        <f t="shared" si="36"/>
        <v>8200</v>
      </c>
      <c r="C429" t="s">
        <v>186</v>
      </c>
      <c r="D429" t="s">
        <v>153</v>
      </c>
      <c r="E429" s="9">
        <v>11239</v>
      </c>
      <c r="F429" s="9">
        <v>328181.26599999995</v>
      </c>
      <c r="G429" s="9">
        <v>47652.554000000004</v>
      </c>
      <c r="H429" s="9">
        <v>348340.11499999993</v>
      </c>
      <c r="I429" s="9">
        <v>395992.66899999994</v>
      </c>
      <c r="J429" s="9">
        <v>-67811.402999999991</v>
      </c>
      <c r="K429" s="9">
        <f t="shared" si="37"/>
        <v>29200.219414538653</v>
      </c>
      <c r="L429" s="9">
        <f t="shared" si="37"/>
        <v>4239.9282854346475</v>
      </c>
      <c r="M429" s="9">
        <f t="shared" si="37"/>
        <v>30993.870895987184</v>
      </c>
      <c r="N429" s="9">
        <f t="shared" si="37"/>
        <v>35233.799181421833</v>
      </c>
      <c r="O429" s="9">
        <f t="shared" si="37"/>
        <v>-6033.5797668831738</v>
      </c>
    </row>
    <row r="430" spans="1:15">
      <c r="A430" s="6" t="s">
        <v>251</v>
      </c>
      <c r="B430" s="6">
        <f t="shared" si="36"/>
        <v>3000</v>
      </c>
      <c r="C430" s="6" t="s">
        <v>187</v>
      </c>
      <c r="D430" s="6" t="s">
        <v>118</v>
      </c>
      <c r="E430" s="8">
        <v>7997</v>
      </c>
      <c r="F430" s="8">
        <v>113149.683</v>
      </c>
      <c r="G430" s="8"/>
      <c r="H430" s="8">
        <v>111478.921</v>
      </c>
      <c r="I430" s="8">
        <v>111478.921</v>
      </c>
      <c r="J430" s="8">
        <v>1670.7620000000024</v>
      </c>
      <c r="K430" s="8">
        <f t="shared" si="37"/>
        <v>14149.016256096036</v>
      </c>
      <c r="L430" s="8">
        <f t="shared" si="37"/>
        <v>0</v>
      </c>
      <c r="M430" s="8">
        <f t="shared" si="37"/>
        <v>13940.092659747404</v>
      </c>
      <c r="N430" s="8">
        <f t="shared" si="37"/>
        <v>13940.092659747404</v>
      </c>
      <c r="O430" s="8">
        <f t="shared" si="37"/>
        <v>208.92359634863104</v>
      </c>
    </row>
    <row r="431" spans="1:15">
      <c r="A431" t="s">
        <v>251</v>
      </c>
      <c r="B431">
        <f t="shared" si="36"/>
        <v>7300</v>
      </c>
      <c r="C431" t="s">
        <v>188</v>
      </c>
      <c r="D431" t="s">
        <v>148</v>
      </c>
      <c r="E431" s="9">
        <v>5262</v>
      </c>
      <c r="F431" s="9">
        <v>5769.0919999999996</v>
      </c>
      <c r="G431" s="9"/>
      <c r="H431" s="9">
        <v>2481.5449999999996</v>
      </c>
      <c r="I431" s="9">
        <v>2481.5449999999996</v>
      </c>
      <c r="J431" s="9">
        <v>3287.547</v>
      </c>
      <c r="K431" s="9">
        <f t="shared" si="37"/>
        <v>1096.3686811098441</v>
      </c>
      <c r="L431" s="9">
        <f t="shared" si="37"/>
        <v>0</v>
      </c>
      <c r="M431" s="9">
        <f t="shared" si="37"/>
        <v>471.59730140630927</v>
      </c>
      <c r="N431" s="9">
        <f t="shared" si="37"/>
        <v>471.59730140630927</v>
      </c>
      <c r="O431" s="9">
        <f t="shared" si="37"/>
        <v>624.77137970353476</v>
      </c>
    </row>
    <row r="432" spans="1:15">
      <c r="A432" s="6" t="s">
        <v>251</v>
      </c>
      <c r="B432" s="6">
        <f t="shared" si="36"/>
        <v>7400</v>
      </c>
      <c r="C432" s="6" t="s">
        <v>189</v>
      </c>
      <c r="D432" s="6" t="s">
        <v>149</v>
      </c>
      <c r="E432" s="8">
        <v>5208</v>
      </c>
      <c r="F432" s="8">
        <v>135987.76199999999</v>
      </c>
      <c r="G432" s="8">
        <v>13697.147999999999</v>
      </c>
      <c r="H432" s="8">
        <v>218170.34199999998</v>
      </c>
      <c r="I432" s="8">
        <v>231867.48999999996</v>
      </c>
      <c r="J432" s="8">
        <v>-95879.727999999974</v>
      </c>
      <c r="K432" s="8">
        <f t="shared" si="37"/>
        <v>26111.321428571424</v>
      </c>
      <c r="L432" s="8">
        <f t="shared" si="37"/>
        <v>2630.0207373271887</v>
      </c>
      <c r="M432" s="8">
        <f t="shared" si="37"/>
        <v>41891.386712749612</v>
      </c>
      <c r="N432" s="8">
        <f t="shared" si="37"/>
        <v>44521.407450076804</v>
      </c>
      <c r="O432" s="8">
        <f t="shared" si="37"/>
        <v>-18410.086021505373</v>
      </c>
    </row>
    <row r="433" spans="1:15">
      <c r="A433" t="s">
        <v>251</v>
      </c>
      <c r="B433">
        <f t="shared" si="36"/>
        <v>1100</v>
      </c>
      <c r="C433" t="s">
        <v>271</v>
      </c>
      <c r="D433" t="s">
        <v>109</v>
      </c>
      <c r="E433" s="9">
        <v>4674</v>
      </c>
      <c r="F433" s="9">
        <v>93157.474999999991</v>
      </c>
      <c r="G433" s="9">
        <v>0</v>
      </c>
      <c r="H433" s="9">
        <v>95734.516000000003</v>
      </c>
      <c r="I433" s="9">
        <v>95734.516000000003</v>
      </c>
      <c r="J433" s="9">
        <v>-2577.041000000012</v>
      </c>
      <c r="K433" s="9">
        <f t="shared" si="37"/>
        <v>19930.995934959348</v>
      </c>
      <c r="L433" s="9">
        <f t="shared" si="37"/>
        <v>0</v>
      </c>
      <c r="M433" s="9">
        <f t="shared" si="37"/>
        <v>20482.352588789046</v>
      </c>
      <c r="N433" s="9">
        <f t="shared" si="37"/>
        <v>20482.352588789046</v>
      </c>
      <c r="O433" s="9">
        <f t="shared" si="37"/>
        <v>-551.35665382969876</v>
      </c>
    </row>
    <row r="434" spans="1:15">
      <c r="A434" s="6" t="s">
        <v>251</v>
      </c>
      <c r="B434" s="6">
        <f t="shared" si="36"/>
        <v>8000</v>
      </c>
      <c r="C434" s="6" t="s">
        <v>190</v>
      </c>
      <c r="D434" s="6" t="s">
        <v>152</v>
      </c>
      <c r="E434" s="8">
        <v>4523</v>
      </c>
      <c r="F434" s="8">
        <v>143362.508</v>
      </c>
      <c r="G434" s="8"/>
      <c r="H434" s="8">
        <v>214049.63500000001</v>
      </c>
      <c r="I434" s="8">
        <v>214049.63500000001</v>
      </c>
      <c r="J434" s="8">
        <v>-70687.127000000008</v>
      </c>
      <c r="K434" s="8">
        <f t="shared" si="37"/>
        <v>31696.33163829317</v>
      </c>
      <c r="L434" s="8">
        <f t="shared" si="37"/>
        <v>0</v>
      </c>
      <c r="M434" s="8">
        <f t="shared" si="37"/>
        <v>47324.703736458105</v>
      </c>
      <c r="N434" s="8">
        <f t="shared" si="37"/>
        <v>47324.703736458105</v>
      </c>
      <c r="O434" s="8">
        <f t="shared" si="37"/>
        <v>-15628.372098164937</v>
      </c>
    </row>
    <row r="435" spans="1:15">
      <c r="A435" t="s">
        <v>251</v>
      </c>
      <c r="B435">
        <f t="shared" si="36"/>
        <v>5716</v>
      </c>
      <c r="C435" t="s">
        <v>1158</v>
      </c>
      <c r="D435" t="s">
        <v>1156</v>
      </c>
      <c r="E435" s="9">
        <v>4306</v>
      </c>
      <c r="F435" s="9">
        <v>103193.45400000001</v>
      </c>
      <c r="G435" s="9">
        <v>5.2</v>
      </c>
      <c r="H435" s="9">
        <v>158025.568</v>
      </c>
      <c r="I435" s="9">
        <v>158030.76800000001</v>
      </c>
      <c r="J435" s="9">
        <v>-54837.313999999998</v>
      </c>
      <c r="K435" s="9">
        <f t="shared" si="37"/>
        <v>23965.038086391087</v>
      </c>
      <c r="L435" s="9">
        <f t="shared" si="37"/>
        <v>1.2076172782164423</v>
      </c>
      <c r="M435" s="9">
        <f t="shared" si="37"/>
        <v>36698.924291686017</v>
      </c>
      <c r="N435" s="9">
        <f t="shared" si="37"/>
        <v>36700.131908964235</v>
      </c>
      <c r="O435" s="9">
        <f t="shared" si="37"/>
        <v>-12735.093822573153</v>
      </c>
    </row>
    <row r="436" spans="1:15">
      <c r="A436" s="6" t="s">
        <v>251</v>
      </c>
      <c r="B436" s="6">
        <f t="shared" si="36"/>
        <v>3609</v>
      </c>
      <c r="C436" s="6" t="s">
        <v>192</v>
      </c>
      <c r="D436" s="6" t="s">
        <v>121</v>
      </c>
      <c r="E436" s="8">
        <v>4090</v>
      </c>
      <c r="F436" s="8">
        <v>2323.096</v>
      </c>
      <c r="G436" s="8"/>
      <c r="H436" s="8">
        <v>838.37300000000016</v>
      </c>
      <c r="I436" s="8">
        <v>838.37300000000016</v>
      </c>
      <c r="J436" s="8">
        <v>1484.723</v>
      </c>
      <c r="K436" s="8">
        <f t="shared" si="37"/>
        <v>567.99413202933988</v>
      </c>
      <c r="L436" s="8">
        <f t="shared" si="37"/>
        <v>0</v>
      </c>
      <c r="M436" s="8">
        <f t="shared" si="37"/>
        <v>204.98117359413206</v>
      </c>
      <c r="N436" s="8">
        <f t="shared" si="37"/>
        <v>204.98117359413206</v>
      </c>
      <c r="O436" s="8">
        <f t="shared" si="37"/>
        <v>363.01295843520779</v>
      </c>
    </row>
    <row r="437" spans="1:15">
      <c r="A437" t="s">
        <v>251</v>
      </c>
      <c r="B437">
        <f t="shared" si="36"/>
        <v>2510</v>
      </c>
      <c r="C437" t="s">
        <v>193</v>
      </c>
      <c r="D437" t="s">
        <v>117</v>
      </c>
      <c r="E437" s="9">
        <v>3925</v>
      </c>
      <c r="F437" s="9">
        <v>66576.692999999999</v>
      </c>
      <c r="G437" s="9"/>
      <c r="H437" s="9">
        <v>73754.244000000006</v>
      </c>
      <c r="I437" s="9">
        <v>73754.244000000006</v>
      </c>
      <c r="J437" s="9">
        <v>-7177.5510000000068</v>
      </c>
      <c r="K437" s="9">
        <f t="shared" si="37"/>
        <v>16962.214777070061</v>
      </c>
      <c r="L437" s="9">
        <f t="shared" si="37"/>
        <v>0</v>
      </c>
      <c r="M437" s="9">
        <f t="shared" si="37"/>
        <v>18790.890191082806</v>
      </c>
      <c r="N437" s="9">
        <f t="shared" si="37"/>
        <v>18790.890191082806</v>
      </c>
      <c r="O437" s="9">
        <f t="shared" si="37"/>
        <v>-1828.6754140127405</v>
      </c>
    </row>
    <row r="438" spans="1:15">
      <c r="A438" s="6" t="s">
        <v>251</v>
      </c>
      <c r="B438" s="6">
        <f t="shared" si="36"/>
        <v>4200</v>
      </c>
      <c r="C438" s="6" t="s">
        <v>191</v>
      </c>
      <c r="D438" s="6" t="s">
        <v>127</v>
      </c>
      <c r="E438" s="8">
        <v>3864</v>
      </c>
      <c r="F438" s="8">
        <v>130131.14199999999</v>
      </c>
      <c r="G438" s="8"/>
      <c r="H438" s="8">
        <v>141072.924</v>
      </c>
      <c r="I438" s="8">
        <v>141072.924</v>
      </c>
      <c r="J438" s="8">
        <v>-10941.782000000007</v>
      </c>
      <c r="K438" s="8">
        <f t="shared" si="37"/>
        <v>33677.831780538298</v>
      </c>
      <c r="L438" s="8">
        <f t="shared" si="37"/>
        <v>0</v>
      </c>
      <c r="M438" s="8">
        <f t="shared" si="37"/>
        <v>36509.555900621119</v>
      </c>
      <c r="N438" s="8">
        <f t="shared" si="37"/>
        <v>36509.555900621119</v>
      </c>
      <c r="O438" s="8">
        <f t="shared" si="37"/>
        <v>-2831.7241200828175</v>
      </c>
    </row>
    <row r="439" spans="1:15">
      <c r="A439" t="s">
        <v>251</v>
      </c>
      <c r="B439">
        <f t="shared" si="36"/>
        <v>2300</v>
      </c>
      <c r="C439" t="s">
        <v>194</v>
      </c>
      <c r="D439" t="s">
        <v>115</v>
      </c>
      <c r="E439" s="9">
        <v>3669</v>
      </c>
      <c r="F439" s="9">
        <v>58199.159</v>
      </c>
      <c r="G439" s="9"/>
      <c r="H439" s="9">
        <v>62765.781000000003</v>
      </c>
      <c r="I439" s="9">
        <v>62765.781000000003</v>
      </c>
      <c r="J439" s="9">
        <v>-4566.622000000003</v>
      </c>
      <c r="K439" s="9">
        <f t="shared" si="37"/>
        <v>15862.403652221314</v>
      </c>
      <c r="L439" s="9">
        <f t="shared" si="37"/>
        <v>0</v>
      </c>
      <c r="M439" s="9">
        <f t="shared" si="37"/>
        <v>17107.053965658219</v>
      </c>
      <c r="N439" s="9">
        <f t="shared" si="37"/>
        <v>17107.053965658219</v>
      </c>
      <c r="O439" s="9">
        <f t="shared" si="37"/>
        <v>-1244.6503134369048</v>
      </c>
    </row>
    <row r="440" spans="1:15">
      <c r="A440" s="6" t="s">
        <v>251</v>
      </c>
      <c r="B440" s="6">
        <f t="shared" si="36"/>
        <v>8716</v>
      </c>
      <c r="C440" s="6" t="s">
        <v>196</v>
      </c>
      <c r="D440" s="6" t="s">
        <v>161</v>
      </c>
      <c r="E440" s="8">
        <v>3196</v>
      </c>
      <c r="F440" s="8">
        <v>58421.227000000006</v>
      </c>
      <c r="G440" s="8"/>
      <c r="H440" s="8">
        <v>99612.064000000013</v>
      </c>
      <c r="I440" s="8">
        <v>99612.064000000013</v>
      </c>
      <c r="J440" s="8">
        <v>-41190.837000000007</v>
      </c>
      <c r="K440" s="8">
        <f t="shared" si="37"/>
        <v>18279.482790988739</v>
      </c>
      <c r="L440" s="8">
        <f t="shared" si="37"/>
        <v>0</v>
      </c>
      <c r="M440" s="8">
        <f t="shared" si="37"/>
        <v>31167.7296620776</v>
      </c>
      <c r="N440" s="8">
        <f t="shared" si="37"/>
        <v>31167.7296620776</v>
      </c>
      <c r="O440" s="8">
        <f t="shared" si="37"/>
        <v>-12888.246871088864</v>
      </c>
    </row>
    <row r="441" spans="1:15">
      <c r="A441" t="s">
        <v>251</v>
      </c>
      <c r="B441">
        <f t="shared" si="36"/>
        <v>6100</v>
      </c>
      <c r="C441" t="s">
        <v>195</v>
      </c>
      <c r="D441" t="s">
        <v>138</v>
      </c>
      <c r="E441" s="9">
        <v>3156</v>
      </c>
      <c r="F441" s="9">
        <v>90971.47</v>
      </c>
      <c r="G441" s="9">
        <v>1101.154</v>
      </c>
      <c r="H441" s="9">
        <v>91701.556000000011</v>
      </c>
      <c r="I441" s="9">
        <v>92802.71</v>
      </c>
      <c r="J441" s="9">
        <v>-1831.2400000000052</v>
      </c>
      <c r="K441" s="9">
        <f t="shared" si="37"/>
        <v>28824.927122940429</v>
      </c>
      <c r="L441" s="9">
        <f t="shared" si="37"/>
        <v>348.9081115335868</v>
      </c>
      <c r="M441" s="9">
        <f t="shared" si="37"/>
        <v>29056.259822560209</v>
      </c>
      <c r="N441" s="9">
        <f t="shared" si="37"/>
        <v>29405.167934093792</v>
      </c>
      <c r="O441" s="9">
        <f t="shared" si="37"/>
        <v>-580.24081115336037</v>
      </c>
    </row>
    <row r="442" spans="1:15">
      <c r="A442" s="6" t="s">
        <v>251</v>
      </c>
      <c r="B442" s="6">
        <f t="shared" si="36"/>
        <v>8717</v>
      </c>
      <c r="C442" s="6" t="s">
        <v>198</v>
      </c>
      <c r="D442" s="6" t="s">
        <v>162</v>
      </c>
      <c r="E442" s="8">
        <v>2573</v>
      </c>
      <c r="F442" s="8">
        <v>62016.715000000004</v>
      </c>
      <c r="G442" s="8">
        <v>9736.7790000000005</v>
      </c>
      <c r="H442" s="8">
        <v>99361.99</v>
      </c>
      <c r="I442" s="8">
        <v>109098.769</v>
      </c>
      <c r="J442" s="8">
        <v>-47082.053999999996</v>
      </c>
      <c r="K442" s="8">
        <f t="shared" si="37"/>
        <v>24102.881849980571</v>
      </c>
      <c r="L442" s="8">
        <f t="shared" si="37"/>
        <v>3784.2125923047029</v>
      </c>
      <c r="M442" s="8">
        <f t="shared" si="37"/>
        <v>38617.174504469498</v>
      </c>
      <c r="N442" s="8">
        <f t="shared" si="37"/>
        <v>42401.387096774197</v>
      </c>
      <c r="O442" s="8">
        <f t="shared" si="37"/>
        <v>-18298.505246793626</v>
      </c>
    </row>
    <row r="443" spans="1:15">
      <c r="A443" t="s">
        <v>251</v>
      </c>
      <c r="B443">
        <f t="shared" si="36"/>
        <v>8401</v>
      </c>
      <c r="C443" t="s">
        <v>197</v>
      </c>
      <c r="D443" t="s">
        <v>154</v>
      </c>
      <c r="E443" s="9">
        <v>2547</v>
      </c>
      <c r="F443" s="9">
        <v>69511.60500000001</v>
      </c>
      <c r="G443" s="9">
        <v>11677.673999999999</v>
      </c>
      <c r="H443" s="9">
        <v>119036.276</v>
      </c>
      <c r="I443" s="9">
        <v>130713.95</v>
      </c>
      <c r="J443" s="9">
        <v>-61202.344999999987</v>
      </c>
      <c r="K443" s="9">
        <f t="shared" si="37"/>
        <v>27291.560659599534</v>
      </c>
      <c r="L443" s="9">
        <f t="shared" si="37"/>
        <v>4584.8739693757361</v>
      </c>
      <c r="M443" s="9">
        <f t="shared" si="37"/>
        <v>46735.875932469571</v>
      </c>
      <c r="N443" s="9">
        <f t="shared" si="37"/>
        <v>51320.749901845309</v>
      </c>
      <c r="O443" s="9">
        <f t="shared" si="37"/>
        <v>-24029.189242245775</v>
      </c>
    </row>
    <row r="444" spans="1:15">
      <c r="A444" s="6" t="s">
        <v>251</v>
      </c>
      <c r="B444" s="6">
        <f t="shared" si="36"/>
        <v>8613</v>
      </c>
      <c r="C444" s="6" t="s">
        <v>200</v>
      </c>
      <c r="D444" s="6" t="s">
        <v>158</v>
      </c>
      <c r="E444" s="8">
        <v>2035</v>
      </c>
      <c r="F444" s="8">
        <v>45960.772999999994</v>
      </c>
      <c r="G444" s="8"/>
      <c r="H444" s="8">
        <v>66343.895999999993</v>
      </c>
      <c r="I444" s="8">
        <v>66343.895999999993</v>
      </c>
      <c r="J444" s="8">
        <v>-20383.123</v>
      </c>
      <c r="K444" s="8">
        <f t="shared" si="37"/>
        <v>22585.146437346433</v>
      </c>
      <c r="L444" s="8">
        <f t="shared" si="37"/>
        <v>0</v>
      </c>
      <c r="M444" s="8">
        <f t="shared" si="37"/>
        <v>32601.423095823095</v>
      </c>
      <c r="N444" s="8">
        <f t="shared" si="37"/>
        <v>32601.423095823095</v>
      </c>
      <c r="O444" s="8">
        <f t="shared" si="37"/>
        <v>-10016.276658476658</v>
      </c>
    </row>
    <row r="445" spans="1:15">
      <c r="A445" t="s">
        <v>251</v>
      </c>
      <c r="B445">
        <f t="shared" si="36"/>
        <v>6250</v>
      </c>
      <c r="C445" t="s">
        <v>199</v>
      </c>
      <c r="D445" t="s">
        <v>139</v>
      </c>
      <c r="E445" s="9">
        <v>1977</v>
      </c>
      <c r="F445" s="9">
        <v>55531.95</v>
      </c>
      <c r="G445" s="9"/>
      <c r="H445" s="9">
        <v>76734.671000000017</v>
      </c>
      <c r="I445" s="9">
        <v>76734.671000000017</v>
      </c>
      <c r="J445" s="9">
        <v>-21202.72100000002</v>
      </c>
      <c r="K445" s="9">
        <f t="shared" si="37"/>
        <v>28088.998482549316</v>
      </c>
      <c r="L445" s="9">
        <f t="shared" si="37"/>
        <v>0</v>
      </c>
      <c r="M445" s="9">
        <f t="shared" si="37"/>
        <v>38813.692969145181</v>
      </c>
      <c r="N445" s="9">
        <f t="shared" si="37"/>
        <v>38813.692969145181</v>
      </c>
      <c r="O445" s="9">
        <f t="shared" si="37"/>
        <v>-10724.694486595861</v>
      </c>
    </row>
    <row r="446" spans="1:15">
      <c r="A446" s="6" t="s">
        <v>251</v>
      </c>
      <c r="B446" s="6">
        <f t="shared" si="36"/>
        <v>6400</v>
      </c>
      <c r="C446" s="6" t="s">
        <v>201</v>
      </c>
      <c r="D446" s="6" t="s">
        <v>140</v>
      </c>
      <c r="E446" s="8">
        <v>1906</v>
      </c>
      <c r="F446" s="8">
        <v>48598.224999999999</v>
      </c>
      <c r="G446" s="8">
        <v>1534.2669999999998</v>
      </c>
      <c r="H446" s="8">
        <v>55496.097999999998</v>
      </c>
      <c r="I446" s="8">
        <v>57030.364999999998</v>
      </c>
      <c r="J446" s="8">
        <v>-8432.14</v>
      </c>
      <c r="K446" s="8">
        <f t="shared" si="37"/>
        <v>25497.494753410283</v>
      </c>
      <c r="L446" s="8">
        <f t="shared" si="37"/>
        <v>804.96694648478478</v>
      </c>
      <c r="M446" s="8">
        <f t="shared" si="37"/>
        <v>29116.52570828961</v>
      </c>
      <c r="N446" s="8">
        <f t="shared" si="37"/>
        <v>29921.492654774396</v>
      </c>
      <c r="O446" s="8">
        <f t="shared" si="37"/>
        <v>-4423.9979013641132</v>
      </c>
    </row>
    <row r="447" spans="1:15">
      <c r="A447" t="s">
        <v>251</v>
      </c>
      <c r="B447">
        <f t="shared" si="36"/>
        <v>8614</v>
      </c>
      <c r="C447" t="s">
        <v>202</v>
      </c>
      <c r="D447" t="s">
        <v>159</v>
      </c>
      <c r="E447" s="9">
        <v>1866</v>
      </c>
      <c r="F447" s="9">
        <v>57207.842000000004</v>
      </c>
      <c r="G447" s="9"/>
      <c r="H447" s="9">
        <v>65346.557999999997</v>
      </c>
      <c r="I447" s="9">
        <v>65346.557999999997</v>
      </c>
      <c r="J447" s="9">
        <v>-8138.7159999999931</v>
      </c>
      <c r="K447" s="9">
        <f t="shared" si="37"/>
        <v>30658.007502679531</v>
      </c>
      <c r="L447" s="9">
        <f t="shared" si="37"/>
        <v>0</v>
      </c>
      <c r="M447" s="9">
        <f t="shared" si="37"/>
        <v>35019.591639871382</v>
      </c>
      <c r="N447" s="9">
        <f t="shared" si="37"/>
        <v>35019.591639871382</v>
      </c>
      <c r="O447" s="9">
        <f t="shared" si="37"/>
        <v>-4361.5841371918505</v>
      </c>
    </row>
    <row r="448" spans="1:15">
      <c r="A448" s="6" t="s">
        <v>251</v>
      </c>
      <c r="B448" s="6">
        <f t="shared" si="36"/>
        <v>3714</v>
      </c>
      <c r="C448" s="6" t="s">
        <v>203</v>
      </c>
      <c r="D448" s="6" t="s">
        <v>124</v>
      </c>
      <c r="E448" s="8">
        <v>1678</v>
      </c>
      <c r="F448" s="8">
        <v>29270.560999999998</v>
      </c>
      <c r="G448" s="8">
        <v>1366.2269999999999</v>
      </c>
      <c r="H448" s="8">
        <v>50752.205000000002</v>
      </c>
      <c r="I448" s="8">
        <v>52118.432000000001</v>
      </c>
      <c r="J448" s="8">
        <v>-22847.871000000003</v>
      </c>
      <c r="K448" s="8">
        <f t="shared" si="37"/>
        <v>17443.719308700831</v>
      </c>
      <c r="L448" s="8">
        <f t="shared" si="37"/>
        <v>814.19964243146592</v>
      </c>
      <c r="M448" s="8">
        <f t="shared" si="37"/>
        <v>30245.652562574494</v>
      </c>
      <c r="N448" s="8">
        <f t="shared" si="37"/>
        <v>31059.852205005958</v>
      </c>
      <c r="O448" s="8">
        <f t="shared" si="37"/>
        <v>-13616.132896305127</v>
      </c>
    </row>
    <row r="449" spans="1:15">
      <c r="A449" t="s">
        <v>251</v>
      </c>
      <c r="B449">
        <f t="shared" si="36"/>
        <v>2506</v>
      </c>
      <c r="C449" t="s">
        <v>204</v>
      </c>
      <c r="D449" t="s">
        <v>116</v>
      </c>
      <c r="E449" s="9">
        <v>1396</v>
      </c>
      <c r="F449" s="9">
        <v>26319.894</v>
      </c>
      <c r="G449" s="9"/>
      <c r="H449" s="9">
        <v>29001.444</v>
      </c>
      <c r="I449" s="9">
        <v>29001.444</v>
      </c>
      <c r="J449" s="9">
        <v>-2681.5499999999993</v>
      </c>
      <c r="K449" s="9">
        <f t="shared" si="37"/>
        <v>18853.792263610318</v>
      </c>
      <c r="L449" s="9">
        <f t="shared" si="37"/>
        <v>0</v>
      </c>
      <c r="M449" s="9">
        <f t="shared" si="37"/>
        <v>20774.673352435533</v>
      </c>
      <c r="N449" s="9">
        <f t="shared" si="37"/>
        <v>20774.673352435533</v>
      </c>
      <c r="O449" s="9">
        <f t="shared" si="37"/>
        <v>-1920.8810888252144</v>
      </c>
    </row>
    <row r="450" spans="1:15">
      <c r="A450" s="6" t="s">
        <v>251</v>
      </c>
      <c r="B450" s="6">
        <f t="shared" si="36"/>
        <v>6613</v>
      </c>
      <c r="C450" s="6" t="s">
        <v>1159</v>
      </c>
      <c r="D450" s="6" t="s">
        <v>146</v>
      </c>
      <c r="E450" s="8">
        <v>1393</v>
      </c>
      <c r="F450" s="8">
        <v>40824.929000000004</v>
      </c>
      <c r="G450" s="8">
        <v>0</v>
      </c>
      <c r="H450" s="8">
        <v>59445.651999999995</v>
      </c>
      <c r="I450" s="8">
        <v>59445.651999999995</v>
      </c>
      <c r="J450" s="8">
        <v>-18620.722999999991</v>
      </c>
      <c r="K450" s="8">
        <f t="shared" si="37"/>
        <v>29307.199569274948</v>
      </c>
      <c r="L450" s="8">
        <f t="shared" si="37"/>
        <v>0</v>
      </c>
      <c r="M450" s="8">
        <f t="shared" si="37"/>
        <v>42674.552763819091</v>
      </c>
      <c r="N450" s="8">
        <f t="shared" si="37"/>
        <v>42674.552763819091</v>
      </c>
      <c r="O450" s="8">
        <f t="shared" si="37"/>
        <v>-13367.353194544143</v>
      </c>
    </row>
    <row r="451" spans="1:15">
      <c r="A451" t="s">
        <v>251</v>
      </c>
      <c r="B451">
        <f t="shared" si="36"/>
        <v>3716</v>
      </c>
      <c r="C451" t="s">
        <v>1160</v>
      </c>
      <c r="D451" t="s">
        <v>1154</v>
      </c>
      <c r="E451" s="9">
        <v>1308</v>
      </c>
      <c r="F451" s="9">
        <v>36407.131999999998</v>
      </c>
      <c r="G451" s="9"/>
      <c r="H451" s="9">
        <v>39854.459000000003</v>
      </c>
      <c r="I451" s="9">
        <v>39854.459000000003</v>
      </c>
      <c r="J451" s="9">
        <v>-3447.3270000000048</v>
      </c>
      <c r="K451" s="9">
        <f t="shared" si="37"/>
        <v>27834.198776758411</v>
      </c>
      <c r="L451" s="9">
        <f t="shared" si="37"/>
        <v>0</v>
      </c>
      <c r="M451" s="9">
        <f t="shared" si="37"/>
        <v>30469.769877675844</v>
      </c>
      <c r="N451" s="9">
        <f t="shared" si="37"/>
        <v>30469.769877675844</v>
      </c>
      <c r="O451" s="9">
        <f t="shared" si="37"/>
        <v>-2635.5711009174352</v>
      </c>
    </row>
    <row r="452" spans="1:15">
      <c r="A452" s="6" t="s">
        <v>251</v>
      </c>
      <c r="B452" s="6">
        <f t="shared" si="36"/>
        <v>5613</v>
      </c>
      <c r="C452" s="6" t="s">
        <v>1161</v>
      </c>
      <c r="D452" s="6" t="s">
        <v>1155</v>
      </c>
      <c r="E452" s="8">
        <v>1295</v>
      </c>
      <c r="F452" s="8">
        <v>31057.271999999997</v>
      </c>
      <c r="G452" s="8">
        <v>955.15100000000007</v>
      </c>
      <c r="H452" s="8">
        <v>70047.240999999995</v>
      </c>
      <c r="I452" s="8">
        <v>71002.391999999993</v>
      </c>
      <c r="J452" s="8">
        <v>-39945.119999999995</v>
      </c>
      <c r="K452" s="8">
        <f t="shared" si="37"/>
        <v>23982.449420849422</v>
      </c>
      <c r="L452" s="8">
        <f t="shared" si="37"/>
        <v>737.5683397683398</v>
      </c>
      <c r="M452" s="8">
        <f t="shared" si="37"/>
        <v>54090.533590733583</v>
      </c>
      <c r="N452" s="8">
        <f t="shared" si="37"/>
        <v>54828.101930501922</v>
      </c>
      <c r="O452" s="8">
        <f t="shared" si="37"/>
        <v>-30845.652509652507</v>
      </c>
    </row>
    <row r="453" spans="1:15">
      <c r="A453" t="s">
        <v>251</v>
      </c>
      <c r="B453">
        <f t="shared" si="36"/>
        <v>8721</v>
      </c>
      <c r="C453" t="s">
        <v>206</v>
      </c>
      <c r="D453" t="s">
        <v>165</v>
      </c>
      <c r="E453" s="9">
        <v>1280</v>
      </c>
      <c r="F453" s="9">
        <v>100556.611</v>
      </c>
      <c r="G453" s="9"/>
      <c r="H453" s="9">
        <v>126531.799</v>
      </c>
      <c r="I453" s="9">
        <v>126531.799</v>
      </c>
      <c r="J453" s="9">
        <v>-25975.187999999995</v>
      </c>
      <c r="K453" s="9">
        <f t="shared" si="37"/>
        <v>78559.852343750012</v>
      </c>
      <c r="L453" s="9">
        <f t="shared" si="37"/>
        <v>0</v>
      </c>
      <c r="M453" s="9">
        <f t="shared" si="37"/>
        <v>98852.967968749988</v>
      </c>
      <c r="N453" s="9">
        <f t="shared" si="37"/>
        <v>98852.967968749988</v>
      </c>
      <c r="O453" s="9">
        <f t="shared" si="37"/>
        <v>-20293.115624999995</v>
      </c>
    </row>
    <row r="454" spans="1:15">
      <c r="A454" s="6" t="s">
        <v>251</v>
      </c>
      <c r="B454" s="6">
        <f t="shared" si="36"/>
        <v>5508</v>
      </c>
      <c r="C454" s="6" t="s">
        <v>205</v>
      </c>
      <c r="D454" s="6" t="s">
        <v>135</v>
      </c>
      <c r="E454" s="8">
        <v>1258</v>
      </c>
      <c r="F454" s="8">
        <v>28744.768</v>
      </c>
      <c r="G454" s="8">
        <v>1977.5209999999997</v>
      </c>
      <c r="H454" s="8">
        <v>61416.449000000001</v>
      </c>
      <c r="I454" s="8">
        <v>63393.97</v>
      </c>
      <c r="J454" s="8">
        <v>-34649.202000000005</v>
      </c>
      <c r="K454" s="8">
        <f t="shared" ref="K454:O485" si="38">(F454/$E454)*1000</f>
        <v>22849.577106518282</v>
      </c>
      <c r="L454" s="8">
        <f t="shared" si="38"/>
        <v>1571.9562798092209</v>
      </c>
      <c r="M454" s="8">
        <f t="shared" si="38"/>
        <v>48820.706677265502</v>
      </c>
      <c r="N454" s="8">
        <f t="shared" si="38"/>
        <v>50392.662957074717</v>
      </c>
      <c r="O454" s="8">
        <f t="shared" si="38"/>
        <v>-27543.085850556439</v>
      </c>
    </row>
    <row r="455" spans="1:15">
      <c r="A455" t="s">
        <v>251</v>
      </c>
      <c r="B455">
        <f t="shared" si="36"/>
        <v>4607</v>
      </c>
      <c r="C455" t="s">
        <v>208</v>
      </c>
      <c r="D455" t="s">
        <v>130</v>
      </c>
      <c r="E455" s="9">
        <v>1182</v>
      </c>
      <c r="F455" s="9">
        <v>51508.573999999993</v>
      </c>
      <c r="G455" s="9"/>
      <c r="H455" s="9">
        <v>82309.598000000013</v>
      </c>
      <c r="I455" s="9">
        <v>82309.598000000013</v>
      </c>
      <c r="J455" s="9">
        <v>-30801.024000000019</v>
      </c>
      <c r="K455" s="9">
        <f t="shared" si="38"/>
        <v>43577.473773265643</v>
      </c>
      <c r="L455" s="9">
        <f t="shared" si="38"/>
        <v>0</v>
      </c>
      <c r="M455" s="9">
        <f t="shared" si="38"/>
        <v>69635.869712351967</v>
      </c>
      <c r="N455" s="9">
        <f t="shared" si="38"/>
        <v>69635.869712351967</v>
      </c>
      <c r="O455" s="9">
        <f t="shared" si="38"/>
        <v>-26058.395939086309</v>
      </c>
    </row>
    <row r="456" spans="1:15">
      <c r="A456" s="6" t="s">
        <v>251</v>
      </c>
      <c r="B456" s="6">
        <f t="shared" si="36"/>
        <v>6513</v>
      </c>
      <c r="C456" s="6" t="s">
        <v>207</v>
      </c>
      <c r="D456" s="6" t="s">
        <v>141</v>
      </c>
      <c r="E456" s="8">
        <v>1171</v>
      </c>
      <c r="F456" s="8">
        <v>29874.593000000001</v>
      </c>
      <c r="G456" s="8">
        <v>2792.2870000000003</v>
      </c>
      <c r="H456" s="8">
        <v>46543.231</v>
      </c>
      <c r="I456" s="8">
        <v>49335.517999999996</v>
      </c>
      <c r="J456" s="8">
        <v>-19460.924999999996</v>
      </c>
      <c r="K456" s="8">
        <f t="shared" si="38"/>
        <v>25512.035012809567</v>
      </c>
      <c r="L456" s="8">
        <f t="shared" si="38"/>
        <v>2384.5320239111875</v>
      </c>
      <c r="M456" s="8">
        <f t="shared" si="38"/>
        <v>39746.567890691716</v>
      </c>
      <c r="N456" s="8">
        <f t="shared" si="38"/>
        <v>42131.099914602899</v>
      </c>
      <c r="O456" s="8">
        <f t="shared" si="38"/>
        <v>-16619.064901793336</v>
      </c>
    </row>
    <row r="457" spans="1:15">
      <c r="A457" t="s">
        <v>251</v>
      </c>
      <c r="B457">
        <f t="shared" si="36"/>
        <v>4100</v>
      </c>
      <c r="C457" t="s">
        <v>209</v>
      </c>
      <c r="D457" t="s">
        <v>126</v>
      </c>
      <c r="E457" s="9">
        <v>997</v>
      </c>
      <c r="F457" s="9">
        <v>25065.931</v>
      </c>
      <c r="G457" s="9">
        <v>1316.1769999999999</v>
      </c>
      <c r="H457" s="9">
        <v>34192.42</v>
      </c>
      <c r="I457" s="9">
        <v>35508.597000000002</v>
      </c>
      <c r="J457" s="9">
        <v>-10442.666000000001</v>
      </c>
      <c r="K457" s="9">
        <f t="shared" si="38"/>
        <v>25141.355065195588</v>
      </c>
      <c r="L457" s="9">
        <f t="shared" si="38"/>
        <v>1320.1374122367099</v>
      </c>
      <c r="M457" s="9">
        <f t="shared" si="38"/>
        <v>34295.305917753263</v>
      </c>
      <c r="N457" s="9">
        <f t="shared" si="38"/>
        <v>35615.443329989976</v>
      </c>
      <c r="O457" s="9">
        <f t="shared" si="38"/>
        <v>-10474.088264794384</v>
      </c>
    </row>
    <row r="458" spans="1:15">
      <c r="A458" s="6" t="s">
        <v>251</v>
      </c>
      <c r="B458" s="6">
        <f t="shared" si="36"/>
        <v>8508</v>
      </c>
      <c r="C458" s="6" t="s">
        <v>212</v>
      </c>
      <c r="D458" s="6" t="s">
        <v>155</v>
      </c>
      <c r="E458" s="8">
        <v>877</v>
      </c>
      <c r="F458" s="8">
        <v>25760.335999999996</v>
      </c>
      <c r="G458" s="8"/>
      <c r="H458" s="8">
        <v>36222.555999999997</v>
      </c>
      <c r="I458" s="8">
        <v>36222.555999999997</v>
      </c>
      <c r="J458" s="8">
        <v>-10462.220000000001</v>
      </c>
      <c r="K458" s="8">
        <f t="shared" si="38"/>
        <v>29373.245153933862</v>
      </c>
      <c r="L458" s="8">
        <f t="shared" si="38"/>
        <v>0</v>
      </c>
      <c r="M458" s="8">
        <f t="shared" si="38"/>
        <v>41302.800456100333</v>
      </c>
      <c r="N458" s="8">
        <f t="shared" si="38"/>
        <v>41302.800456100333</v>
      </c>
      <c r="O458" s="8">
        <f t="shared" si="38"/>
        <v>-11929.555302166478</v>
      </c>
    </row>
    <row r="459" spans="1:15">
      <c r="A459" t="s">
        <v>251</v>
      </c>
      <c r="B459">
        <f t="shared" si="36"/>
        <v>8710</v>
      </c>
      <c r="C459" t="s">
        <v>211</v>
      </c>
      <c r="D459" t="s">
        <v>160</v>
      </c>
      <c r="E459" s="9">
        <v>874</v>
      </c>
      <c r="F459" s="9">
        <v>47699.351000000002</v>
      </c>
      <c r="G459" s="9">
        <v>7341.0279999999993</v>
      </c>
      <c r="H459" s="9">
        <v>43175.953000000009</v>
      </c>
      <c r="I459" s="9">
        <v>50516.981000000007</v>
      </c>
      <c r="J459" s="9">
        <v>-2817.6300000000047</v>
      </c>
      <c r="K459" s="9">
        <f t="shared" si="38"/>
        <v>54575.916475972539</v>
      </c>
      <c r="L459" s="9">
        <f t="shared" si="38"/>
        <v>8399.3455377574373</v>
      </c>
      <c r="M459" s="9">
        <f t="shared" si="38"/>
        <v>49400.403890160189</v>
      </c>
      <c r="N459" s="9">
        <f t="shared" si="38"/>
        <v>57799.749427917624</v>
      </c>
      <c r="O459" s="9">
        <f t="shared" si="38"/>
        <v>-3223.8329519450854</v>
      </c>
    </row>
    <row r="460" spans="1:15">
      <c r="A460" s="6" t="s">
        <v>251</v>
      </c>
      <c r="B460" s="6">
        <f t="shared" si="36"/>
        <v>3709</v>
      </c>
      <c r="C460" s="6" t="s">
        <v>210</v>
      </c>
      <c r="D460" s="6" t="s">
        <v>122</v>
      </c>
      <c r="E460" s="8">
        <v>861</v>
      </c>
      <c r="F460" s="8">
        <v>1093.586</v>
      </c>
      <c r="G460" s="8"/>
      <c r="H460" s="8">
        <v>1704.684</v>
      </c>
      <c r="I460" s="8">
        <v>1704.684</v>
      </c>
      <c r="J460" s="8">
        <v>-611.09799999999996</v>
      </c>
      <c r="K460" s="8">
        <f t="shared" si="38"/>
        <v>1270.1347270615563</v>
      </c>
      <c r="L460" s="8">
        <f t="shared" si="38"/>
        <v>0</v>
      </c>
      <c r="M460" s="8">
        <f t="shared" si="38"/>
        <v>1979.8885017421601</v>
      </c>
      <c r="N460" s="8">
        <f t="shared" si="38"/>
        <v>1979.8885017421601</v>
      </c>
      <c r="O460" s="8">
        <f t="shared" si="38"/>
        <v>-709.7537746806039</v>
      </c>
    </row>
    <row r="461" spans="1:15">
      <c r="A461" t="s">
        <v>251</v>
      </c>
      <c r="B461">
        <f t="shared" si="36"/>
        <v>6515</v>
      </c>
      <c r="C461" t="s">
        <v>214</v>
      </c>
      <c r="D461" t="s">
        <v>142</v>
      </c>
      <c r="E461" s="9">
        <v>780</v>
      </c>
      <c r="F461" s="9">
        <v>22254.730000000003</v>
      </c>
      <c r="G461" s="9"/>
      <c r="H461" s="9">
        <v>22837.353999999999</v>
      </c>
      <c r="I461" s="9">
        <v>22837.353999999999</v>
      </c>
      <c r="J461" s="9">
        <v>-582.62399999999616</v>
      </c>
      <c r="K461" s="9">
        <f t="shared" si="38"/>
        <v>28531.705128205132</v>
      </c>
      <c r="L461" s="9">
        <f t="shared" si="38"/>
        <v>0</v>
      </c>
      <c r="M461" s="9">
        <f t="shared" si="38"/>
        <v>29278.658974358972</v>
      </c>
      <c r="N461" s="9">
        <f t="shared" si="38"/>
        <v>29278.658974358972</v>
      </c>
      <c r="O461" s="9">
        <f t="shared" si="38"/>
        <v>-746.95384615384114</v>
      </c>
    </row>
    <row r="462" spans="1:15">
      <c r="A462" s="6" t="s">
        <v>251</v>
      </c>
      <c r="B462" s="6">
        <f t="shared" si="36"/>
        <v>3511</v>
      </c>
      <c r="C462" s="6" t="s">
        <v>216</v>
      </c>
      <c r="D462" s="6" t="s">
        <v>120</v>
      </c>
      <c r="E462" s="8">
        <v>765</v>
      </c>
      <c r="F462" s="8">
        <v>22204.544999999998</v>
      </c>
      <c r="G462" s="8"/>
      <c r="H462" s="8">
        <v>25567.217999999997</v>
      </c>
      <c r="I462" s="8">
        <v>25567.217999999997</v>
      </c>
      <c r="J462" s="8">
        <v>-3362.6729999999989</v>
      </c>
      <c r="K462" s="8">
        <f t="shared" si="38"/>
        <v>29025.549019607839</v>
      </c>
      <c r="L462" s="8">
        <f t="shared" si="38"/>
        <v>0</v>
      </c>
      <c r="M462" s="8">
        <f t="shared" si="38"/>
        <v>33421.199999999997</v>
      </c>
      <c r="N462" s="8">
        <f t="shared" si="38"/>
        <v>33421.199999999997</v>
      </c>
      <c r="O462" s="8">
        <f t="shared" si="38"/>
        <v>-4395.6509803921554</v>
      </c>
    </row>
    <row r="463" spans="1:15">
      <c r="A463" t="s">
        <v>251</v>
      </c>
      <c r="B463">
        <f t="shared" si="36"/>
        <v>8722</v>
      </c>
      <c r="C463" t="s">
        <v>213</v>
      </c>
      <c r="D463" t="s">
        <v>166</v>
      </c>
      <c r="E463" s="9">
        <v>708</v>
      </c>
      <c r="F463" s="9">
        <v>25941.738999999998</v>
      </c>
      <c r="G463" s="9"/>
      <c r="H463" s="9">
        <v>42703.564999999995</v>
      </c>
      <c r="I463" s="9">
        <v>42703.564999999995</v>
      </c>
      <c r="J463" s="9">
        <v>-16761.825999999997</v>
      </c>
      <c r="K463" s="9">
        <f t="shared" si="38"/>
        <v>36640.874293785309</v>
      </c>
      <c r="L463" s="9">
        <f t="shared" si="38"/>
        <v>0</v>
      </c>
      <c r="M463" s="9">
        <f t="shared" si="38"/>
        <v>60315.769774011293</v>
      </c>
      <c r="N463" s="9">
        <f t="shared" si="38"/>
        <v>60315.769774011293</v>
      </c>
      <c r="O463" s="9">
        <f t="shared" si="38"/>
        <v>-23674.895480225983</v>
      </c>
    </row>
    <row r="464" spans="1:15">
      <c r="A464" s="6" t="s">
        <v>251</v>
      </c>
      <c r="B464" s="6">
        <f t="shared" si="36"/>
        <v>8509</v>
      </c>
      <c r="C464" s="6" t="s">
        <v>217</v>
      </c>
      <c r="D464" s="6" t="s">
        <v>156</v>
      </c>
      <c r="E464" s="8">
        <v>680</v>
      </c>
      <c r="F464" s="8">
        <v>34253.279999999999</v>
      </c>
      <c r="G464" s="8"/>
      <c r="H464" s="8">
        <v>46782.396000000001</v>
      </c>
      <c r="I464" s="8">
        <v>46782.396000000001</v>
      </c>
      <c r="J464" s="8">
        <v>-12529.116000000002</v>
      </c>
      <c r="K464" s="8">
        <f t="shared" si="38"/>
        <v>50372.470588235294</v>
      </c>
      <c r="L464" s="8">
        <f t="shared" si="38"/>
        <v>0</v>
      </c>
      <c r="M464" s="8">
        <f t="shared" si="38"/>
        <v>68797.641176470584</v>
      </c>
      <c r="N464" s="8">
        <f t="shared" si="38"/>
        <v>68797.641176470584</v>
      </c>
      <c r="O464" s="8">
        <f t="shared" si="38"/>
        <v>-18425.170588235298</v>
      </c>
    </row>
    <row r="465" spans="1:15">
      <c r="A465" t="s">
        <v>251</v>
      </c>
      <c r="B465">
        <f t="shared" si="36"/>
        <v>7502</v>
      </c>
      <c r="C465" t="s">
        <v>215</v>
      </c>
      <c r="D465" t="s">
        <v>150</v>
      </c>
      <c r="E465" s="9">
        <v>661</v>
      </c>
      <c r="F465" s="9">
        <v>10086.478999999999</v>
      </c>
      <c r="G465" s="9"/>
      <c r="H465" s="9">
        <v>19001.181999999997</v>
      </c>
      <c r="I465" s="9">
        <v>19001.181999999997</v>
      </c>
      <c r="J465" s="9">
        <v>-8914.7029999999977</v>
      </c>
      <c r="K465" s="9">
        <f t="shared" si="38"/>
        <v>15259.423600605143</v>
      </c>
      <c r="L465" s="9">
        <f t="shared" si="38"/>
        <v>0</v>
      </c>
      <c r="M465" s="9">
        <f t="shared" si="38"/>
        <v>28746.114977307105</v>
      </c>
      <c r="N465" s="9">
        <f t="shared" si="38"/>
        <v>28746.114977307105</v>
      </c>
      <c r="O465" s="9">
        <f t="shared" si="38"/>
        <v>-13486.691376701963</v>
      </c>
    </row>
    <row r="466" spans="1:15">
      <c r="A466" s="6" t="s">
        <v>251</v>
      </c>
      <c r="B466" s="6">
        <f t="shared" si="36"/>
        <v>3811</v>
      </c>
      <c r="C466" s="6" t="s">
        <v>218</v>
      </c>
      <c r="D466" s="6" t="s">
        <v>125</v>
      </c>
      <c r="E466" s="8">
        <v>653</v>
      </c>
      <c r="F466" s="8">
        <v>26196.5</v>
      </c>
      <c r="G466" s="8"/>
      <c r="H466" s="8">
        <v>55705.203999999998</v>
      </c>
      <c r="I466" s="8">
        <v>55705.203999999998</v>
      </c>
      <c r="J466" s="8">
        <v>-29508.703999999998</v>
      </c>
      <c r="K466" s="8">
        <f t="shared" si="38"/>
        <v>40117.151607963242</v>
      </c>
      <c r="L466" s="8">
        <f t="shared" si="38"/>
        <v>0</v>
      </c>
      <c r="M466" s="8">
        <f t="shared" si="38"/>
        <v>85306.591117917313</v>
      </c>
      <c r="N466" s="8">
        <f t="shared" si="38"/>
        <v>85306.591117917313</v>
      </c>
      <c r="O466" s="8">
        <f t="shared" si="38"/>
        <v>-45189.439509954056</v>
      </c>
    </row>
    <row r="467" spans="1:15">
      <c r="A467" t="s">
        <v>251</v>
      </c>
      <c r="B467">
        <v>6710</v>
      </c>
      <c r="C467" t="s">
        <v>1162</v>
      </c>
      <c r="D467" t="s">
        <v>147</v>
      </c>
      <c r="E467" s="9">
        <v>592</v>
      </c>
      <c r="F467" s="9">
        <v>18346.594000000001</v>
      </c>
      <c r="G467" s="9">
        <v>0</v>
      </c>
      <c r="H467" s="9">
        <v>47839.192000000003</v>
      </c>
      <c r="I467" s="9">
        <v>47839.192000000003</v>
      </c>
      <c r="J467" s="9">
        <v>-29492.598000000002</v>
      </c>
      <c r="K467" s="9">
        <f t="shared" si="38"/>
        <v>30990.868243243243</v>
      </c>
      <c r="L467" s="9">
        <f t="shared" si="38"/>
        <v>0</v>
      </c>
      <c r="M467" s="9">
        <f t="shared" si="38"/>
        <v>80809.445945945947</v>
      </c>
      <c r="N467" s="9">
        <f t="shared" si="38"/>
        <v>80809.445945945947</v>
      </c>
      <c r="O467" s="9">
        <f t="shared" si="38"/>
        <v>-49818.577702702707</v>
      </c>
    </row>
    <row r="468" spans="1:15">
      <c r="A468" s="6" t="s">
        <v>251</v>
      </c>
      <c r="B468" s="6">
        <f t="shared" ref="B468:B485" si="39">(LEFT(C468,4))*1</f>
        <v>8720</v>
      </c>
      <c r="C468" s="6" t="s">
        <v>219</v>
      </c>
      <c r="D468" s="6" t="s">
        <v>164</v>
      </c>
      <c r="E468" s="8">
        <v>577</v>
      </c>
      <c r="F468" s="8">
        <v>31310.94</v>
      </c>
      <c r="G468" s="8">
        <v>918.23099999999999</v>
      </c>
      <c r="H468" s="8">
        <v>43807.161999999997</v>
      </c>
      <c r="I468" s="8">
        <v>44725.392999999996</v>
      </c>
      <c r="J468" s="8">
        <v>-13414.452999999998</v>
      </c>
      <c r="K468" s="8">
        <f t="shared" si="38"/>
        <v>54265.060658578856</v>
      </c>
      <c r="L468" s="8">
        <f t="shared" si="38"/>
        <v>1591.3882149046794</v>
      </c>
      <c r="M468" s="8">
        <f t="shared" si="38"/>
        <v>75922.291161178509</v>
      </c>
      <c r="N468" s="8">
        <f t="shared" si="38"/>
        <v>77513.679376083193</v>
      </c>
      <c r="O468" s="8">
        <f t="shared" si="38"/>
        <v>-23248.618717504327</v>
      </c>
    </row>
    <row r="469" spans="1:15">
      <c r="A469" t="s">
        <v>251</v>
      </c>
      <c r="B469">
        <f t="shared" si="39"/>
        <v>8719</v>
      </c>
      <c r="C469" t="s">
        <v>220</v>
      </c>
      <c r="D469" t="s">
        <v>163</v>
      </c>
      <c r="E469" s="9">
        <v>535</v>
      </c>
      <c r="F469" s="9">
        <v>89951.508000000002</v>
      </c>
      <c r="G469" s="9"/>
      <c r="H469" s="9">
        <v>74550.91399999999</v>
      </c>
      <c r="I469" s="9">
        <v>74550.91399999999</v>
      </c>
      <c r="J469" s="9">
        <v>15400.594000000012</v>
      </c>
      <c r="K469" s="9">
        <f t="shared" si="38"/>
        <v>168133.65981308412</v>
      </c>
      <c r="L469" s="9">
        <f t="shared" si="38"/>
        <v>0</v>
      </c>
      <c r="M469" s="9">
        <f t="shared" si="38"/>
        <v>139347.50280373832</v>
      </c>
      <c r="N469" s="9">
        <f t="shared" si="38"/>
        <v>139347.50280373832</v>
      </c>
      <c r="O469" s="9">
        <f t="shared" si="38"/>
        <v>28786.157009345818</v>
      </c>
    </row>
    <row r="470" spans="1:15">
      <c r="A470" s="6" t="s">
        <v>251</v>
      </c>
      <c r="B470" s="6">
        <f t="shared" si="39"/>
        <v>6601</v>
      </c>
      <c r="C470" s="6" t="s">
        <v>222</v>
      </c>
      <c r="D470" s="6" t="s">
        <v>143</v>
      </c>
      <c r="E470" s="8">
        <v>485</v>
      </c>
      <c r="F470" s="8">
        <v>13053.519</v>
      </c>
      <c r="G470" s="8"/>
      <c r="H470" s="8">
        <v>21755.352999999999</v>
      </c>
      <c r="I470" s="8">
        <v>21755.352999999999</v>
      </c>
      <c r="J470" s="8">
        <v>-8701.8339999999989</v>
      </c>
      <c r="K470" s="8">
        <f t="shared" si="38"/>
        <v>26914.472164948453</v>
      </c>
      <c r="L470" s="8">
        <f t="shared" si="38"/>
        <v>0</v>
      </c>
      <c r="M470" s="8">
        <f t="shared" si="38"/>
        <v>44856.397938144328</v>
      </c>
      <c r="N470" s="8">
        <f t="shared" si="38"/>
        <v>44856.397938144328</v>
      </c>
      <c r="O470" s="8">
        <f t="shared" si="38"/>
        <v>-17941.925773195871</v>
      </c>
    </row>
    <row r="471" spans="1:15">
      <c r="A471" t="s">
        <v>251</v>
      </c>
      <c r="B471">
        <f t="shared" si="39"/>
        <v>5609</v>
      </c>
      <c r="C471" t="s">
        <v>221</v>
      </c>
      <c r="D471" t="s">
        <v>136</v>
      </c>
      <c r="E471" s="9">
        <v>484</v>
      </c>
      <c r="F471" s="9">
        <v>16674.082000000002</v>
      </c>
      <c r="G471" s="9"/>
      <c r="H471" s="9">
        <v>24290.649000000005</v>
      </c>
      <c r="I471" s="9">
        <v>24290.649000000005</v>
      </c>
      <c r="J471" s="9">
        <v>-7616.5670000000027</v>
      </c>
      <c r="K471" s="9">
        <f t="shared" si="38"/>
        <v>34450.582644628106</v>
      </c>
      <c r="L471" s="9">
        <f t="shared" si="38"/>
        <v>0</v>
      </c>
      <c r="M471" s="9">
        <f t="shared" si="38"/>
        <v>50187.291322314057</v>
      </c>
      <c r="N471" s="9">
        <f t="shared" si="38"/>
        <v>50187.291322314057</v>
      </c>
      <c r="O471" s="9">
        <f t="shared" si="38"/>
        <v>-15736.708677685956</v>
      </c>
    </row>
    <row r="472" spans="1:15">
      <c r="A472" s="6" t="s">
        <v>251</v>
      </c>
      <c r="B472" s="6">
        <f t="shared" si="39"/>
        <v>4911</v>
      </c>
      <c r="C472" s="6" t="s">
        <v>223</v>
      </c>
      <c r="D472" s="6" t="s">
        <v>134</v>
      </c>
      <c r="E472" s="8">
        <v>428</v>
      </c>
      <c r="F472" s="8">
        <v>22294.276999999998</v>
      </c>
      <c r="G472" s="8"/>
      <c r="H472" s="8">
        <v>29033.350999999999</v>
      </c>
      <c r="I472" s="8">
        <v>29033.350999999999</v>
      </c>
      <c r="J472" s="8">
        <v>-6739.0740000000005</v>
      </c>
      <c r="K472" s="8">
        <f t="shared" si="38"/>
        <v>52089.432242990646</v>
      </c>
      <c r="L472" s="8">
        <f t="shared" si="38"/>
        <v>0</v>
      </c>
      <c r="M472" s="8">
        <f t="shared" si="38"/>
        <v>67834.932242990646</v>
      </c>
      <c r="N472" s="8">
        <f t="shared" si="38"/>
        <v>67834.932242990646</v>
      </c>
      <c r="O472" s="8">
        <f t="shared" si="38"/>
        <v>-15745.500000000002</v>
      </c>
    </row>
    <row r="473" spans="1:15">
      <c r="A473" t="s">
        <v>251</v>
      </c>
      <c r="B473">
        <f t="shared" si="39"/>
        <v>6602</v>
      </c>
      <c r="C473" t="s">
        <v>224</v>
      </c>
      <c r="D473" t="s">
        <v>144</v>
      </c>
      <c r="E473" s="9">
        <v>379</v>
      </c>
      <c r="F473" s="9">
        <v>8815.0450000000001</v>
      </c>
      <c r="G473" s="9"/>
      <c r="H473" s="9">
        <v>23514.881999999998</v>
      </c>
      <c r="I473" s="9">
        <v>23514.881999999998</v>
      </c>
      <c r="J473" s="9">
        <v>-14699.836999999998</v>
      </c>
      <c r="K473" s="9">
        <f t="shared" si="38"/>
        <v>23258.693931398415</v>
      </c>
      <c r="L473" s="9">
        <f t="shared" si="38"/>
        <v>0</v>
      </c>
      <c r="M473" s="9">
        <f t="shared" si="38"/>
        <v>62044.543535620047</v>
      </c>
      <c r="N473" s="9">
        <f t="shared" si="38"/>
        <v>62044.543535620047</v>
      </c>
      <c r="O473" s="9">
        <f t="shared" si="38"/>
        <v>-38785.849604221628</v>
      </c>
    </row>
    <row r="474" spans="1:15">
      <c r="A474" s="6" t="s">
        <v>251</v>
      </c>
      <c r="B474" s="6">
        <f t="shared" si="39"/>
        <v>8610</v>
      </c>
      <c r="C474" s="6" t="s">
        <v>225</v>
      </c>
      <c r="D474" s="6" t="s">
        <v>157</v>
      </c>
      <c r="E474" s="8">
        <v>295</v>
      </c>
      <c r="F474" s="8">
        <v>6509.4070000000002</v>
      </c>
      <c r="G474" s="8"/>
      <c r="H474" s="8">
        <v>10062.346</v>
      </c>
      <c r="I474" s="8">
        <v>10062.346</v>
      </c>
      <c r="J474" s="8">
        <v>-3552.9389999999994</v>
      </c>
      <c r="K474" s="8">
        <f t="shared" si="38"/>
        <v>22065.786440677966</v>
      </c>
      <c r="L474" s="8">
        <f t="shared" si="38"/>
        <v>0</v>
      </c>
      <c r="M474" s="8">
        <f t="shared" si="38"/>
        <v>34109.647457627121</v>
      </c>
      <c r="N474" s="8">
        <f t="shared" si="38"/>
        <v>34109.647457627121</v>
      </c>
      <c r="O474" s="8">
        <f t="shared" si="38"/>
        <v>-12043.861016949151</v>
      </c>
    </row>
    <row r="475" spans="1:15">
      <c r="A475" t="s">
        <v>251</v>
      </c>
      <c r="B475">
        <f t="shared" si="39"/>
        <v>1606</v>
      </c>
      <c r="C475" t="s">
        <v>227</v>
      </c>
      <c r="D475" t="s">
        <v>113</v>
      </c>
      <c r="E475" s="9">
        <v>285</v>
      </c>
      <c r="F475" s="9">
        <v>18302.974999999999</v>
      </c>
      <c r="G475" s="9">
        <v>5991.8959999999997</v>
      </c>
      <c r="H475" s="9">
        <v>28776.773999999998</v>
      </c>
      <c r="I475" s="9">
        <v>34768.67</v>
      </c>
      <c r="J475" s="9">
        <v>-16465.695</v>
      </c>
      <c r="K475" s="9">
        <f t="shared" si="38"/>
        <v>64220.964912280695</v>
      </c>
      <c r="L475" s="9">
        <f t="shared" si="38"/>
        <v>21024.196491228067</v>
      </c>
      <c r="M475" s="9">
        <f t="shared" si="38"/>
        <v>100971.13684210525</v>
      </c>
      <c r="N475" s="9">
        <f t="shared" si="38"/>
        <v>121995.33333333331</v>
      </c>
      <c r="O475" s="9">
        <f t="shared" si="38"/>
        <v>-57774.368421052626</v>
      </c>
    </row>
    <row r="476" spans="1:15">
      <c r="A476" s="6" t="s">
        <v>251</v>
      </c>
      <c r="B476" s="6">
        <f t="shared" si="39"/>
        <v>4604</v>
      </c>
      <c r="C476" s="6" t="s">
        <v>226</v>
      </c>
      <c r="D476" s="6" t="s">
        <v>129</v>
      </c>
      <c r="E476" s="8">
        <v>268</v>
      </c>
      <c r="F476" s="8">
        <v>9970.601999999999</v>
      </c>
      <c r="G476" s="8"/>
      <c r="H476" s="8">
        <v>16615.318000000003</v>
      </c>
      <c r="I476" s="8">
        <v>16615.318000000003</v>
      </c>
      <c r="J476" s="8">
        <v>-6644.716000000004</v>
      </c>
      <c r="K476" s="8">
        <f t="shared" si="38"/>
        <v>37203.738805970148</v>
      </c>
      <c r="L476" s="8">
        <f t="shared" si="38"/>
        <v>0</v>
      </c>
      <c r="M476" s="8">
        <f t="shared" si="38"/>
        <v>61997.455223880606</v>
      </c>
      <c r="N476" s="8">
        <f t="shared" si="38"/>
        <v>61997.455223880606</v>
      </c>
      <c r="O476" s="8">
        <f t="shared" si="38"/>
        <v>-24793.716417910462</v>
      </c>
    </row>
    <row r="477" spans="1:15">
      <c r="A477" t="s">
        <v>251</v>
      </c>
      <c r="B477">
        <f t="shared" si="39"/>
        <v>4502</v>
      </c>
      <c r="C477" t="s">
        <v>228</v>
      </c>
      <c r="D477" t="s">
        <v>128</v>
      </c>
      <c r="E477" s="9">
        <v>242</v>
      </c>
      <c r="F477" s="9">
        <v>12806.385000000002</v>
      </c>
      <c r="G477" s="9"/>
      <c r="H477" s="9">
        <v>35029.409</v>
      </c>
      <c r="I477" s="9">
        <v>35029.409</v>
      </c>
      <c r="J477" s="9">
        <v>-22223.023999999998</v>
      </c>
      <c r="K477" s="9">
        <f t="shared" si="38"/>
        <v>52918.946280991746</v>
      </c>
      <c r="L477" s="9">
        <f t="shared" si="38"/>
        <v>0</v>
      </c>
      <c r="M477" s="9">
        <f t="shared" si="38"/>
        <v>144749.62396694216</v>
      </c>
      <c r="N477" s="9">
        <f t="shared" si="38"/>
        <v>144749.62396694216</v>
      </c>
      <c r="O477" s="9">
        <f t="shared" si="38"/>
        <v>-91830.677685950403</v>
      </c>
    </row>
    <row r="478" spans="1:15">
      <c r="A478" s="6" t="s">
        <v>251</v>
      </c>
      <c r="B478" s="6">
        <f t="shared" si="39"/>
        <v>4803</v>
      </c>
      <c r="C478" s="6" t="s">
        <v>229</v>
      </c>
      <c r="D478" s="6" t="s">
        <v>131</v>
      </c>
      <c r="E478" s="8">
        <v>235</v>
      </c>
      <c r="F478" s="8">
        <v>7228.9579999999996</v>
      </c>
      <c r="G478" s="8">
        <v>1085.682</v>
      </c>
      <c r="H478" s="8">
        <v>15051.409</v>
      </c>
      <c r="I478" s="8">
        <v>16137.091</v>
      </c>
      <c r="J478" s="8">
        <v>-8908.1330000000016</v>
      </c>
      <c r="K478" s="8">
        <f t="shared" si="38"/>
        <v>30761.523404255317</v>
      </c>
      <c r="L478" s="8">
        <f t="shared" si="38"/>
        <v>4619.9234042553189</v>
      </c>
      <c r="M478" s="8">
        <f t="shared" si="38"/>
        <v>64048.548936170206</v>
      </c>
      <c r="N478" s="8">
        <f t="shared" si="38"/>
        <v>68668.472340425535</v>
      </c>
      <c r="O478" s="8">
        <f t="shared" si="38"/>
        <v>-37906.948936170214</v>
      </c>
    </row>
    <row r="479" spans="1:15">
      <c r="A479" t="s">
        <v>251</v>
      </c>
      <c r="B479">
        <f t="shared" si="39"/>
        <v>4902</v>
      </c>
      <c r="C479" t="s">
        <v>231</v>
      </c>
      <c r="D479" t="s">
        <v>133</v>
      </c>
      <c r="E479" s="9">
        <v>116</v>
      </c>
      <c r="F479" s="9">
        <v>8204.3860000000004</v>
      </c>
      <c r="G479" s="9"/>
      <c r="H479" s="9">
        <v>7634.7560000000003</v>
      </c>
      <c r="I479" s="9">
        <v>7634.7560000000003</v>
      </c>
      <c r="J479" s="9">
        <v>569.63000000000011</v>
      </c>
      <c r="K479" s="9">
        <f t="shared" si="38"/>
        <v>70727.465517241391</v>
      </c>
      <c r="L479" s="9">
        <f t="shared" si="38"/>
        <v>0</v>
      </c>
      <c r="M479" s="9">
        <f t="shared" si="38"/>
        <v>65816.862068965522</v>
      </c>
      <c r="N479" s="9">
        <f t="shared" si="38"/>
        <v>65816.862068965522</v>
      </c>
      <c r="O479" s="9">
        <f t="shared" si="38"/>
        <v>4910.6034482758623</v>
      </c>
    </row>
    <row r="480" spans="1:15">
      <c r="A480" s="6" t="s">
        <v>251</v>
      </c>
      <c r="B480" s="6">
        <f t="shared" si="39"/>
        <v>3713</v>
      </c>
      <c r="C480" s="6" t="s">
        <v>230</v>
      </c>
      <c r="D480" s="6" t="s">
        <v>123</v>
      </c>
      <c r="E480" s="8">
        <v>114</v>
      </c>
      <c r="F480" s="8">
        <v>4396</v>
      </c>
      <c r="G480" s="8">
        <v>18</v>
      </c>
      <c r="H480" s="8">
        <v>8865</v>
      </c>
      <c r="I480" s="8">
        <v>8883</v>
      </c>
      <c r="J480" s="8">
        <v>-4487</v>
      </c>
      <c r="K480" s="8">
        <f t="shared" si="38"/>
        <v>38561.403508771931</v>
      </c>
      <c r="L480" s="8">
        <f t="shared" si="38"/>
        <v>157.89473684210526</v>
      </c>
      <c r="M480" s="8">
        <f t="shared" si="38"/>
        <v>77763.15789473684</v>
      </c>
      <c r="N480" s="8">
        <f t="shared" si="38"/>
        <v>77921.052631578947</v>
      </c>
      <c r="O480" s="8">
        <f t="shared" si="38"/>
        <v>-39359.649122807023</v>
      </c>
    </row>
    <row r="481" spans="1:15">
      <c r="A481" t="s">
        <v>251</v>
      </c>
      <c r="B481">
        <f t="shared" si="39"/>
        <v>7505</v>
      </c>
      <c r="C481" t="s">
        <v>232</v>
      </c>
      <c r="D481" t="s">
        <v>151</v>
      </c>
      <c r="E481" s="9">
        <v>96</v>
      </c>
      <c r="F481" s="9">
        <v>425</v>
      </c>
      <c r="G481" s="9"/>
      <c r="H481" s="9">
        <v>5410.549</v>
      </c>
      <c r="I481" s="9">
        <v>5410.549</v>
      </c>
      <c r="J481" s="9">
        <v>-4985.549</v>
      </c>
      <c r="K481" s="9">
        <f t="shared" si="38"/>
        <v>4427.083333333333</v>
      </c>
      <c r="L481" s="9">
        <f t="shared" si="38"/>
        <v>0</v>
      </c>
      <c r="M481" s="9">
        <f t="shared" si="38"/>
        <v>56359.885416666664</v>
      </c>
      <c r="N481" s="9">
        <f t="shared" si="38"/>
        <v>56359.885416666664</v>
      </c>
      <c r="O481" s="9">
        <f t="shared" si="38"/>
        <v>-51932.802083333336</v>
      </c>
    </row>
    <row r="482" spans="1:15">
      <c r="A482" s="6" t="s">
        <v>251</v>
      </c>
      <c r="B482" s="6">
        <f t="shared" si="39"/>
        <v>5611</v>
      </c>
      <c r="C482" s="6" t="s">
        <v>233</v>
      </c>
      <c r="D482" s="6" t="s">
        <v>137</v>
      </c>
      <c r="E482" s="8">
        <v>89</v>
      </c>
      <c r="F482" s="8">
        <v>1332</v>
      </c>
      <c r="G482" s="8"/>
      <c r="H482" s="8">
        <v>5879</v>
      </c>
      <c r="I482" s="8">
        <v>5879</v>
      </c>
      <c r="J482" s="8">
        <v>-4547</v>
      </c>
      <c r="K482" s="8">
        <f t="shared" si="38"/>
        <v>14966.292134831461</v>
      </c>
      <c r="L482" s="8">
        <f t="shared" si="38"/>
        <v>0</v>
      </c>
      <c r="M482" s="8">
        <f t="shared" si="38"/>
        <v>66056.179775280892</v>
      </c>
      <c r="N482" s="8">
        <f t="shared" si="38"/>
        <v>66056.179775280892</v>
      </c>
      <c r="O482" s="8">
        <f t="shared" si="38"/>
        <v>-51089.887640449437</v>
      </c>
    </row>
    <row r="483" spans="1:15">
      <c r="A483" t="s">
        <v>251</v>
      </c>
      <c r="B483">
        <f t="shared" si="39"/>
        <v>3506</v>
      </c>
      <c r="C483" t="s">
        <v>234</v>
      </c>
      <c r="D483" t="s">
        <v>119</v>
      </c>
      <c r="E483" s="9">
        <v>75</v>
      </c>
      <c r="F483" s="9">
        <v>14930.413</v>
      </c>
      <c r="G483" s="9"/>
      <c r="H483" s="9">
        <v>15550.858</v>
      </c>
      <c r="I483" s="9">
        <v>15550.858</v>
      </c>
      <c r="J483" s="9">
        <v>-620.44499999999971</v>
      </c>
      <c r="K483" s="9">
        <f t="shared" si="38"/>
        <v>199072.17333333334</v>
      </c>
      <c r="L483" s="9">
        <f t="shared" si="38"/>
        <v>0</v>
      </c>
      <c r="M483" s="9">
        <f t="shared" si="38"/>
        <v>207344.77333333335</v>
      </c>
      <c r="N483" s="9">
        <f t="shared" si="38"/>
        <v>207344.77333333335</v>
      </c>
      <c r="O483" s="9">
        <f t="shared" si="38"/>
        <v>-8272.5999999999949</v>
      </c>
    </row>
    <row r="484" spans="1:15">
      <c r="A484" s="6" t="s">
        <v>251</v>
      </c>
      <c r="B484" s="6">
        <f t="shared" si="39"/>
        <v>6611</v>
      </c>
      <c r="C484" s="6" t="s">
        <v>235</v>
      </c>
      <c r="D484" s="6" t="s">
        <v>145</v>
      </c>
      <c r="E484" s="8">
        <v>60</v>
      </c>
      <c r="F484" s="8">
        <v>0</v>
      </c>
      <c r="G484" s="8"/>
      <c r="H484" s="8">
        <v>2864</v>
      </c>
      <c r="I484" s="8">
        <v>2864</v>
      </c>
      <c r="J484" s="8">
        <v>-2864</v>
      </c>
      <c r="K484" s="8">
        <f t="shared" si="38"/>
        <v>0</v>
      </c>
      <c r="L484" s="8">
        <f t="shared" si="38"/>
        <v>0</v>
      </c>
      <c r="M484" s="8">
        <f t="shared" si="38"/>
        <v>47733.333333333336</v>
      </c>
      <c r="N484" s="8">
        <f t="shared" si="38"/>
        <v>47733.333333333336</v>
      </c>
      <c r="O484" s="8">
        <f t="shared" si="38"/>
        <v>-47733.333333333336</v>
      </c>
    </row>
    <row r="485" spans="1:15">
      <c r="A485" t="s">
        <v>251</v>
      </c>
      <c r="B485">
        <f t="shared" si="39"/>
        <v>4901</v>
      </c>
      <c r="C485" t="s">
        <v>236</v>
      </c>
      <c r="D485" t="s">
        <v>132</v>
      </c>
      <c r="E485" s="9">
        <v>47</v>
      </c>
      <c r="F485" s="9">
        <v>1654</v>
      </c>
      <c r="G485" s="9"/>
      <c r="H485" s="9">
        <v>5059</v>
      </c>
      <c r="I485" s="9">
        <v>5059</v>
      </c>
      <c r="J485" s="9">
        <v>-3405</v>
      </c>
      <c r="K485" s="9">
        <f t="shared" si="38"/>
        <v>35191.489361702123</v>
      </c>
      <c r="L485" s="9">
        <f t="shared" si="38"/>
        <v>0</v>
      </c>
      <c r="M485" s="9">
        <f t="shared" si="38"/>
        <v>107638.29787234044</v>
      </c>
      <c r="N485" s="9">
        <f t="shared" si="38"/>
        <v>107638.29787234044</v>
      </c>
      <c r="O485" s="9">
        <f t="shared" si="38"/>
        <v>-72446.808510638293</v>
      </c>
    </row>
    <row r="486" spans="1:15"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</row>
    <row r="487" spans="1:15" s="19" customFormat="1">
      <c r="E487" s="14">
        <f>SUM(E422:E485)</f>
        <v>387758</v>
      </c>
      <c r="F487" s="14">
        <f t="shared" ref="F487:J487" si="40">SUM(F422:F485)</f>
        <v>7969433.8950000005</v>
      </c>
      <c r="G487" s="14">
        <f t="shared" si="40"/>
        <v>1136712.1570000001</v>
      </c>
      <c r="H487" s="14">
        <f t="shared" si="40"/>
        <v>8000318.9489999991</v>
      </c>
      <c r="I487" s="14">
        <f t="shared" si="40"/>
        <v>9137031.1059999987</v>
      </c>
      <c r="J487" s="14">
        <f t="shared" si="40"/>
        <v>-1167597.2110000004</v>
      </c>
      <c r="K487" s="14">
        <f t="shared" ref="K487:O487" si="41">(F487/$E487)*1000</f>
        <v>20552.59696769635</v>
      </c>
      <c r="L487" s="14">
        <f t="shared" si="41"/>
        <v>2931.4989168502007</v>
      </c>
      <c r="M487" s="14">
        <f t="shared" si="41"/>
        <v>20632.247301151747</v>
      </c>
      <c r="N487" s="14">
        <f t="shared" si="41"/>
        <v>23563.746218001947</v>
      </c>
      <c r="O487" s="14">
        <f t="shared" si="41"/>
        <v>-3011.1492503056038</v>
      </c>
    </row>
    <row r="488" spans="1:15"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</row>
    <row r="489" spans="1:15">
      <c r="D489" s="34" t="s">
        <v>252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</row>
    <row r="490" spans="1:15">
      <c r="D490" s="42" t="s">
        <v>169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</row>
    <row r="491" spans="1:15">
      <c r="A491" s="6" t="s">
        <v>253</v>
      </c>
      <c r="B491" s="6">
        <f t="shared" ref="B491:B535" si="42">(LEFT(C491,4))*1</f>
        <v>0</v>
      </c>
      <c r="C491" s="6" t="s">
        <v>180</v>
      </c>
      <c r="D491" s="6" t="s">
        <v>9</v>
      </c>
      <c r="E491" s="8">
        <v>139875</v>
      </c>
      <c r="F491" s="8">
        <v>337378.38900000002</v>
      </c>
      <c r="G491" s="8">
        <v>857762.26300000004</v>
      </c>
      <c r="H491" s="8">
        <v>411461.228</v>
      </c>
      <c r="I491" s="8">
        <v>1269223.4909999999</v>
      </c>
      <c r="J491" s="8">
        <v>-931845.10199999996</v>
      </c>
      <c r="K491" s="8">
        <f t="shared" ref="K491:O522" si="43">(F491/$E491)*1000</f>
        <v>2411.9992064343164</v>
      </c>
      <c r="L491" s="8">
        <f t="shared" si="43"/>
        <v>6132.3486184092935</v>
      </c>
      <c r="M491" s="8">
        <f t="shared" si="43"/>
        <v>2941.6352314566575</v>
      </c>
      <c r="N491" s="8">
        <f t="shared" si="43"/>
        <v>9073.9838498659519</v>
      </c>
      <c r="O491" s="8">
        <f t="shared" si="43"/>
        <v>-6661.984643431635</v>
      </c>
    </row>
    <row r="492" spans="1:15">
      <c r="A492" t="s">
        <v>253</v>
      </c>
      <c r="B492">
        <f t="shared" si="42"/>
        <v>1000</v>
      </c>
      <c r="C492" t="s">
        <v>181</v>
      </c>
      <c r="D492" t="s">
        <v>108</v>
      </c>
      <c r="E492" s="9">
        <v>39810</v>
      </c>
      <c r="F492" s="9">
        <v>330273.12300000002</v>
      </c>
      <c r="G492" s="9">
        <v>451444.85000000003</v>
      </c>
      <c r="H492" s="9">
        <v>177759.41699999999</v>
      </c>
      <c r="I492" s="9">
        <v>629204.26699999999</v>
      </c>
      <c r="J492" s="9">
        <v>-298931.14399999997</v>
      </c>
      <c r="K492" s="9">
        <f t="shared" si="43"/>
        <v>8296.2351921627742</v>
      </c>
      <c r="L492" s="9">
        <f t="shared" si="43"/>
        <v>11339.986184375786</v>
      </c>
      <c r="M492" s="9">
        <f t="shared" si="43"/>
        <v>4465.1951017332321</v>
      </c>
      <c r="N492" s="9">
        <f t="shared" si="43"/>
        <v>15805.181286109018</v>
      </c>
      <c r="O492" s="9">
        <f t="shared" si="43"/>
        <v>-7508.9460939462433</v>
      </c>
    </row>
    <row r="493" spans="1:15">
      <c r="A493" s="6" t="s">
        <v>253</v>
      </c>
      <c r="B493" s="6">
        <f t="shared" si="42"/>
        <v>1400</v>
      </c>
      <c r="C493" s="6" t="s">
        <v>182</v>
      </c>
      <c r="D493" s="6" t="s">
        <v>111</v>
      </c>
      <c r="E493" s="8">
        <v>30568</v>
      </c>
      <c r="F493" s="8">
        <v>215031.27600000001</v>
      </c>
      <c r="G493" s="8">
        <v>137892.56900000002</v>
      </c>
      <c r="H493" s="8">
        <v>108645.02299999999</v>
      </c>
      <c r="I493" s="8">
        <v>246537.592</v>
      </c>
      <c r="J493" s="8">
        <v>-31506.315999999992</v>
      </c>
      <c r="K493" s="8">
        <f t="shared" si="43"/>
        <v>7034.5222454854757</v>
      </c>
      <c r="L493" s="8">
        <f t="shared" si="43"/>
        <v>4511.0105011777023</v>
      </c>
      <c r="M493" s="8">
        <f t="shared" si="43"/>
        <v>3554.2077662915462</v>
      </c>
      <c r="N493" s="8">
        <f t="shared" si="43"/>
        <v>8065.2182674692485</v>
      </c>
      <c r="O493" s="8">
        <f t="shared" si="43"/>
        <v>-1030.6960219837736</v>
      </c>
    </row>
    <row r="494" spans="1:15">
      <c r="A494" t="s">
        <v>253</v>
      </c>
      <c r="B494">
        <f t="shared" si="42"/>
        <v>2000</v>
      </c>
      <c r="C494" t="s">
        <v>183</v>
      </c>
      <c r="D494" t="s">
        <v>114</v>
      </c>
      <c r="E494" s="9">
        <v>22059</v>
      </c>
      <c r="F494" s="9">
        <v>65427.220999999998</v>
      </c>
      <c r="G494" s="9">
        <v>124518.663</v>
      </c>
      <c r="H494" s="9">
        <v>80790.452000000019</v>
      </c>
      <c r="I494" s="9">
        <v>205309.11500000002</v>
      </c>
      <c r="J494" s="9">
        <v>-139881.89400000003</v>
      </c>
      <c r="K494" s="9">
        <f t="shared" si="43"/>
        <v>2966.0102905843419</v>
      </c>
      <c r="L494" s="9">
        <f t="shared" si="43"/>
        <v>5644.8008975928196</v>
      </c>
      <c r="M494" s="9">
        <f t="shared" si="43"/>
        <v>3662.4711908971403</v>
      </c>
      <c r="N494" s="9">
        <f t="shared" si="43"/>
        <v>9307.2720884899591</v>
      </c>
      <c r="O494" s="9">
        <f t="shared" si="43"/>
        <v>-6341.2617979056186</v>
      </c>
    </row>
    <row r="495" spans="1:15">
      <c r="A495" s="6" t="s">
        <v>253</v>
      </c>
      <c r="B495" s="6">
        <f t="shared" si="42"/>
        <v>6000</v>
      </c>
      <c r="C495" s="6" t="s">
        <v>1052</v>
      </c>
      <c r="D495" s="6" t="s">
        <v>1047</v>
      </c>
      <c r="E495" s="8">
        <v>19893</v>
      </c>
      <c r="F495" s="8">
        <v>72729.498999999996</v>
      </c>
      <c r="G495" s="8">
        <v>113759.51900000001</v>
      </c>
      <c r="H495" s="8">
        <v>179426.64</v>
      </c>
      <c r="I495" s="8">
        <v>293186.15900000004</v>
      </c>
      <c r="J495" s="8">
        <v>-220456.66000000003</v>
      </c>
      <c r="K495" s="8">
        <f t="shared" si="43"/>
        <v>3656.0347358367262</v>
      </c>
      <c r="L495" s="8">
        <f t="shared" si="43"/>
        <v>5718.5703011109435</v>
      </c>
      <c r="M495" s="8">
        <f t="shared" si="43"/>
        <v>9019.5867893228769</v>
      </c>
      <c r="N495" s="8">
        <f t="shared" si="43"/>
        <v>14738.157090433824</v>
      </c>
      <c r="O495" s="8">
        <f t="shared" si="43"/>
        <v>-11082.122354597097</v>
      </c>
    </row>
    <row r="496" spans="1:15">
      <c r="A496" t="s">
        <v>253</v>
      </c>
      <c r="B496">
        <f t="shared" si="42"/>
        <v>1300</v>
      </c>
      <c r="C496" t="s">
        <v>184</v>
      </c>
      <c r="D496" t="s">
        <v>110</v>
      </c>
      <c r="E496" s="9">
        <v>18891</v>
      </c>
      <c r="F496" s="9">
        <v>79382.025999999998</v>
      </c>
      <c r="G496" s="9">
        <v>103806.02599999998</v>
      </c>
      <c r="H496" s="9">
        <v>246986.255</v>
      </c>
      <c r="I496" s="9">
        <v>350792.28099999996</v>
      </c>
      <c r="J496" s="9">
        <v>-271410.25499999995</v>
      </c>
      <c r="K496" s="9">
        <f t="shared" si="43"/>
        <v>4202.1081996718021</v>
      </c>
      <c r="L496" s="9">
        <f t="shared" si="43"/>
        <v>5494.9989942300554</v>
      </c>
      <c r="M496" s="9">
        <f t="shared" si="43"/>
        <v>13074.281668519401</v>
      </c>
      <c r="N496" s="9">
        <f t="shared" si="43"/>
        <v>18569.280662749457</v>
      </c>
      <c r="O496" s="9">
        <f t="shared" si="43"/>
        <v>-14367.172463077653</v>
      </c>
    </row>
    <row r="497" spans="1:15">
      <c r="A497" s="6" t="s">
        <v>253</v>
      </c>
      <c r="B497" s="6">
        <f t="shared" si="42"/>
        <v>1604</v>
      </c>
      <c r="C497" s="6" t="s">
        <v>185</v>
      </c>
      <c r="D497" s="6" t="s">
        <v>112</v>
      </c>
      <c r="E497" s="8">
        <v>13430</v>
      </c>
      <c r="F497" s="8">
        <v>90731.612000000008</v>
      </c>
      <c r="G497" s="8">
        <v>119436.56099999999</v>
      </c>
      <c r="H497" s="8">
        <v>55438.360000000015</v>
      </c>
      <c r="I497" s="8">
        <v>174874.921</v>
      </c>
      <c r="J497" s="8">
        <v>-84143.308999999994</v>
      </c>
      <c r="K497" s="8">
        <f t="shared" si="43"/>
        <v>6755.8906924795247</v>
      </c>
      <c r="L497" s="8">
        <f t="shared" si="43"/>
        <v>8893.2658972449735</v>
      </c>
      <c r="M497" s="8">
        <f t="shared" si="43"/>
        <v>4127.9493670886086</v>
      </c>
      <c r="N497" s="8">
        <f t="shared" si="43"/>
        <v>13021.215264333583</v>
      </c>
      <c r="O497" s="8">
        <f t="shared" si="43"/>
        <v>-6265.3245718540584</v>
      </c>
    </row>
    <row r="498" spans="1:15">
      <c r="A498" t="s">
        <v>253</v>
      </c>
      <c r="B498">
        <f t="shared" si="42"/>
        <v>8200</v>
      </c>
      <c r="C498" t="s">
        <v>186</v>
      </c>
      <c r="D498" t="s">
        <v>153</v>
      </c>
      <c r="E498" s="9">
        <v>11239</v>
      </c>
      <c r="F498" s="9">
        <v>129197.51599999999</v>
      </c>
      <c r="G498" s="9">
        <v>106655.255</v>
      </c>
      <c r="H498" s="9">
        <v>335947.22199999995</v>
      </c>
      <c r="I498" s="9">
        <v>442602.47699999996</v>
      </c>
      <c r="J498" s="9">
        <v>-313404.96099999995</v>
      </c>
      <c r="K498" s="9">
        <f t="shared" si="43"/>
        <v>11495.46365334994</v>
      </c>
      <c r="L498" s="9">
        <f t="shared" si="43"/>
        <v>9489.7459738410889</v>
      </c>
      <c r="M498" s="9">
        <f t="shared" si="43"/>
        <v>29891.202242192361</v>
      </c>
      <c r="N498" s="9">
        <f t="shared" si="43"/>
        <v>39380.948216033452</v>
      </c>
      <c r="O498" s="9">
        <f t="shared" si="43"/>
        <v>-27885.484562683509</v>
      </c>
    </row>
    <row r="499" spans="1:15">
      <c r="A499" s="6" t="s">
        <v>253</v>
      </c>
      <c r="B499" s="6">
        <f t="shared" si="42"/>
        <v>3000</v>
      </c>
      <c r="C499" s="6" t="s">
        <v>187</v>
      </c>
      <c r="D499" s="6" t="s">
        <v>118</v>
      </c>
      <c r="E499" s="8">
        <v>7997</v>
      </c>
      <c r="F499" s="8">
        <v>65124.468000000008</v>
      </c>
      <c r="G499" s="8">
        <v>87913.365000000005</v>
      </c>
      <c r="H499" s="8">
        <v>62870.894000000015</v>
      </c>
      <c r="I499" s="8">
        <v>150784.25900000002</v>
      </c>
      <c r="J499" s="8">
        <v>-85659.791000000012</v>
      </c>
      <c r="K499" s="8">
        <f t="shared" si="43"/>
        <v>8143.6123546329891</v>
      </c>
      <c r="L499" s="8">
        <f t="shared" si="43"/>
        <v>10993.29310991622</v>
      </c>
      <c r="M499" s="8">
        <f t="shared" si="43"/>
        <v>7861.8099287232735</v>
      </c>
      <c r="N499" s="8">
        <f t="shared" si="43"/>
        <v>18855.103038639492</v>
      </c>
      <c r="O499" s="8">
        <f t="shared" si="43"/>
        <v>-10711.490684006505</v>
      </c>
    </row>
    <row r="500" spans="1:15">
      <c r="A500" t="s">
        <v>253</v>
      </c>
      <c r="B500">
        <f t="shared" si="42"/>
        <v>7300</v>
      </c>
      <c r="C500" t="s">
        <v>188</v>
      </c>
      <c r="D500" t="s">
        <v>148</v>
      </c>
      <c r="E500" s="9">
        <v>5262</v>
      </c>
      <c r="F500" s="9">
        <v>35099.769</v>
      </c>
      <c r="G500" s="9">
        <v>43529.281999999999</v>
      </c>
      <c r="H500" s="9">
        <v>33461.656000000003</v>
      </c>
      <c r="I500" s="9">
        <v>76990.937999999995</v>
      </c>
      <c r="J500" s="9">
        <v>-41891.168999999994</v>
      </c>
      <c r="K500" s="9">
        <f t="shared" si="43"/>
        <v>6670.4236031927021</v>
      </c>
      <c r="L500" s="9">
        <f t="shared" si="43"/>
        <v>8272.3835043709605</v>
      </c>
      <c r="M500" s="9">
        <f t="shared" si="43"/>
        <v>6359.1136450019003</v>
      </c>
      <c r="N500" s="9">
        <f t="shared" si="43"/>
        <v>14631.497149372861</v>
      </c>
      <c r="O500" s="9">
        <f t="shared" si="43"/>
        <v>-7961.0735461801587</v>
      </c>
    </row>
    <row r="501" spans="1:15">
      <c r="A501" s="6" t="s">
        <v>253</v>
      </c>
      <c r="B501" s="6">
        <f t="shared" si="42"/>
        <v>7400</v>
      </c>
      <c r="C501" s="6" t="s">
        <v>189</v>
      </c>
      <c r="D501" s="6" t="s">
        <v>149</v>
      </c>
      <c r="E501" s="8">
        <v>5208</v>
      </c>
      <c r="F501" s="8">
        <v>34137.361000000004</v>
      </c>
      <c r="G501" s="8">
        <v>76831.111999999994</v>
      </c>
      <c r="H501" s="8">
        <v>66363.618000000017</v>
      </c>
      <c r="I501" s="8">
        <v>143194.73000000001</v>
      </c>
      <c r="J501" s="8">
        <v>-109057.36900000001</v>
      </c>
      <c r="K501" s="8">
        <f t="shared" si="43"/>
        <v>6554.7928187403995</v>
      </c>
      <c r="L501" s="8">
        <f t="shared" si="43"/>
        <v>14752.517665130566</v>
      </c>
      <c r="M501" s="8">
        <f t="shared" si="43"/>
        <v>12742.6301843318</v>
      </c>
      <c r="N501" s="8">
        <f t="shared" si="43"/>
        <v>27495.147849462366</v>
      </c>
      <c r="O501" s="8">
        <f t="shared" si="43"/>
        <v>-20940.355030721967</v>
      </c>
    </row>
    <row r="502" spans="1:15">
      <c r="A502" t="s">
        <v>253</v>
      </c>
      <c r="B502">
        <f t="shared" si="42"/>
        <v>1100</v>
      </c>
      <c r="C502" t="s">
        <v>271</v>
      </c>
      <c r="D502" t="s">
        <v>109</v>
      </c>
      <c r="E502" s="9">
        <v>4674</v>
      </c>
      <c r="F502" s="9">
        <v>14813.807999999999</v>
      </c>
      <c r="G502" s="9">
        <v>23349.500999999997</v>
      </c>
      <c r="H502" s="9">
        <v>19341.526999999998</v>
      </c>
      <c r="I502" s="9">
        <v>42691.027999999991</v>
      </c>
      <c r="J502" s="9">
        <v>-27877.219999999994</v>
      </c>
      <c r="K502" s="9">
        <f t="shared" si="43"/>
        <v>3169.4069319640562</v>
      </c>
      <c r="L502" s="9">
        <f t="shared" si="43"/>
        <v>4995.6142490372258</v>
      </c>
      <c r="M502" s="9">
        <f t="shared" si="43"/>
        <v>4138.1101839965768</v>
      </c>
      <c r="N502" s="9">
        <f t="shared" si="43"/>
        <v>9133.7244330338017</v>
      </c>
      <c r="O502" s="9">
        <f t="shared" si="43"/>
        <v>-5964.317501069746</v>
      </c>
    </row>
    <row r="503" spans="1:15">
      <c r="A503" s="6" t="s">
        <v>253</v>
      </c>
      <c r="B503" s="6">
        <f t="shared" si="42"/>
        <v>8000</v>
      </c>
      <c r="C503" s="6" t="s">
        <v>190</v>
      </c>
      <c r="D503" s="6" t="s">
        <v>152</v>
      </c>
      <c r="E503" s="8">
        <v>4523</v>
      </c>
      <c r="F503" s="8">
        <v>8361.4809999999998</v>
      </c>
      <c r="G503" s="8">
        <v>86722.09199999999</v>
      </c>
      <c r="H503" s="8">
        <v>42560.42300000001</v>
      </c>
      <c r="I503" s="8">
        <v>129282.515</v>
      </c>
      <c r="J503" s="8">
        <v>-120921.034</v>
      </c>
      <c r="K503" s="8">
        <f t="shared" si="43"/>
        <v>1848.6581914658411</v>
      </c>
      <c r="L503" s="8">
        <f t="shared" si="43"/>
        <v>19173.577713906696</v>
      </c>
      <c r="M503" s="8">
        <f t="shared" si="43"/>
        <v>9409.7773601591871</v>
      </c>
      <c r="N503" s="8">
        <f t="shared" si="43"/>
        <v>28583.355074065887</v>
      </c>
      <c r="O503" s="8">
        <f t="shared" si="43"/>
        <v>-26734.696882600045</v>
      </c>
    </row>
    <row r="504" spans="1:15">
      <c r="A504" t="s">
        <v>253</v>
      </c>
      <c r="B504">
        <f t="shared" si="42"/>
        <v>5716</v>
      </c>
      <c r="C504" t="s">
        <v>1158</v>
      </c>
      <c r="D504" t="s">
        <v>1156</v>
      </c>
      <c r="E504" s="9">
        <v>4306</v>
      </c>
      <c r="F504" s="9">
        <v>11753.866</v>
      </c>
      <c r="G504" s="9">
        <v>63396.705000000002</v>
      </c>
      <c r="H504" s="9">
        <v>57664.812000000005</v>
      </c>
      <c r="I504" s="9">
        <v>121061.51700000001</v>
      </c>
      <c r="J504" s="9">
        <v>-109307.65100000001</v>
      </c>
      <c r="K504" s="9">
        <f t="shared" si="43"/>
        <v>2729.6483975847655</v>
      </c>
      <c r="L504" s="9">
        <f t="shared" si="43"/>
        <v>14722.876219228983</v>
      </c>
      <c r="M504" s="9">
        <f t="shared" si="43"/>
        <v>13391.735253135161</v>
      </c>
      <c r="N504" s="9">
        <f t="shared" si="43"/>
        <v>28114.611472364148</v>
      </c>
      <c r="O504" s="9">
        <f t="shared" si="43"/>
        <v>-25384.963074779382</v>
      </c>
    </row>
    <row r="505" spans="1:15">
      <c r="A505" s="6" t="s">
        <v>253</v>
      </c>
      <c r="B505" s="6">
        <f t="shared" si="42"/>
        <v>3609</v>
      </c>
      <c r="C505" s="6" t="s">
        <v>192</v>
      </c>
      <c r="D505" s="6" t="s">
        <v>121</v>
      </c>
      <c r="E505" s="8">
        <v>4090</v>
      </c>
      <c r="F505" s="8">
        <v>29406.349000000002</v>
      </c>
      <c r="G505" s="8">
        <v>85703.073000000004</v>
      </c>
      <c r="H505" s="8">
        <v>97851.128000000012</v>
      </c>
      <c r="I505" s="8">
        <v>183554.201</v>
      </c>
      <c r="J505" s="8">
        <v>-154147.85200000001</v>
      </c>
      <c r="K505" s="8">
        <f t="shared" si="43"/>
        <v>7189.8163814180934</v>
      </c>
      <c r="L505" s="8">
        <f t="shared" si="43"/>
        <v>20954.296577017114</v>
      </c>
      <c r="M505" s="8">
        <f t="shared" si="43"/>
        <v>23924.481173594133</v>
      </c>
      <c r="N505" s="8">
        <f t="shared" si="43"/>
        <v>44878.777750611247</v>
      </c>
      <c r="O505" s="8">
        <f t="shared" si="43"/>
        <v>-37688.961369193159</v>
      </c>
    </row>
    <row r="506" spans="1:15">
      <c r="A506" t="s">
        <v>253</v>
      </c>
      <c r="B506">
        <f t="shared" si="42"/>
        <v>2510</v>
      </c>
      <c r="C506" t="s">
        <v>193</v>
      </c>
      <c r="D506" t="s">
        <v>117</v>
      </c>
      <c r="E506" s="9">
        <v>3925</v>
      </c>
      <c r="F506" s="9">
        <v>23372.685000000001</v>
      </c>
      <c r="G506" s="9">
        <v>52316.584000000003</v>
      </c>
      <c r="H506" s="9">
        <v>45476.364000000001</v>
      </c>
      <c r="I506" s="9">
        <v>97792.948000000004</v>
      </c>
      <c r="J506" s="9">
        <v>-74420.263000000006</v>
      </c>
      <c r="K506" s="9">
        <f t="shared" si="43"/>
        <v>5954.8242038216567</v>
      </c>
      <c r="L506" s="9">
        <f t="shared" si="43"/>
        <v>13329.065987261147</v>
      </c>
      <c r="M506" s="9">
        <f t="shared" si="43"/>
        <v>11586.334777070064</v>
      </c>
      <c r="N506" s="9">
        <f t="shared" si="43"/>
        <v>24915.400764331211</v>
      </c>
      <c r="O506" s="9">
        <f t="shared" si="43"/>
        <v>-18960.576560509555</v>
      </c>
    </row>
    <row r="507" spans="1:15">
      <c r="A507" s="6" t="s">
        <v>253</v>
      </c>
      <c r="B507" s="6">
        <f t="shared" si="42"/>
        <v>4200</v>
      </c>
      <c r="C507" s="6" t="s">
        <v>191</v>
      </c>
      <c r="D507" s="6" t="s">
        <v>127</v>
      </c>
      <c r="E507" s="8">
        <v>3864</v>
      </c>
      <c r="F507" s="8">
        <v>69364.254000000001</v>
      </c>
      <c r="G507" s="8">
        <v>64906.775999999998</v>
      </c>
      <c r="H507" s="8">
        <v>92054.774999999994</v>
      </c>
      <c r="I507" s="8">
        <v>156961.55099999998</v>
      </c>
      <c r="J507" s="8">
        <v>-87597.296999999977</v>
      </c>
      <c r="K507" s="8">
        <f t="shared" si="43"/>
        <v>17951.411490683233</v>
      </c>
      <c r="L507" s="8">
        <f t="shared" si="43"/>
        <v>16797.819875776397</v>
      </c>
      <c r="M507" s="8">
        <f t="shared" si="43"/>
        <v>23823.699534161489</v>
      </c>
      <c r="N507" s="8">
        <f t="shared" si="43"/>
        <v>40621.519409937879</v>
      </c>
      <c r="O507" s="8">
        <f t="shared" si="43"/>
        <v>-22670.107919254649</v>
      </c>
    </row>
    <row r="508" spans="1:15">
      <c r="A508" t="s">
        <v>253</v>
      </c>
      <c r="B508">
        <f t="shared" si="42"/>
        <v>2300</v>
      </c>
      <c r="C508" t="s">
        <v>194</v>
      </c>
      <c r="D508" t="s">
        <v>115</v>
      </c>
      <c r="E508" s="9">
        <v>3669</v>
      </c>
      <c r="F508" s="9">
        <v>40095.002999999997</v>
      </c>
      <c r="G508" s="9">
        <v>50730.893000000004</v>
      </c>
      <c r="H508" s="9">
        <v>56609.506999999998</v>
      </c>
      <c r="I508" s="9">
        <v>107340.4</v>
      </c>
      <c r="J508" s="9">
        <v>-67245.396999999997</v>
      </c>
      <c r="K508" s="9">
        <f t="shared" si="43"/>
        <v>10928.046606704824</v>
      </c>
      <c r="L508" s="9">
        <f t="shared" si="43"/>
        <v>13826.899155083129</v>
      </c>
      <c r="M508" s="9">
        <f t="shared" si="43"/>
        <v>15429.137912237666</v>
      </c>
      <c r="N508" s="9">
        <f t="shared" si="43"/>
        <v>29256.037067320794</v>
      </c>
      <c r="O508" s="9">
        <f t="shared" si="43"/>
        <v>-18327.990460615973</v>
      </c>
    </row>
    <row r="509" spans="1:15">
      <c r="A509" s="6" t="s">
        <v>253</v>
      </c>
      <c r="B509" s="6">
        <f t="shared" si="42"/>
        <v>8716</v>
      </c>
      <c r="C509" s="6" t="s">
        <v>196</v>
      </c>
      <c r="D509" s="6" t="s">
        <v>161</v>
      </c>
      <c r="E509" s="8">
        <v>3196</v>
      </c>
      <c r="F509" s="8">
        <v>66878.547999999995</v>
      </c>
      <c r="G509" s="8">
        <v>55523.281000000003</v>
      </c>
      <c r="H509" s="8">
        <v>40079.804999999993</v>
      </c>
      <c r="I509" s="8">
        <v>95603.085999999996</v>
      </c>
      <c r="J509" s="8">
        <v>-28724.538</v>
      </c>
      <c r="K509" s="8">
        <f t="shared" si="43"/>
        <v>20925.703379224029</v>
      </c>
      <c r="L509" s="8">
        <f t="shared" si="43"/>
        <v>17372.74123904881</v>
      </c>
      <c r="M509" s="8">
        <f t="shared" si="43"/>
        <v>12540.614831038796</v>
      </c>
      <c r="N509" s="8">
        <f t="shared" si="43"/>
        <v>29913.356070087608</v>
      </c>
      <c r="O509" s="8">
        <f t="shared" si="43"/>
        <v>-8987.6526908635806</v>
      </c>
    </row>
    <row r="510" spans="1:15">
      <c r="A510" t="s">
        <v>253</v>
      </c>
      <c r="B510">
        <f t="shared" si="42"/>
        <v>6100</v>
      </c>
      <c r="C510" t="s">
        <v>195</v>
      </c>
      <c r="D510" t="s">
        <v>138</v>
      </c>
      <c r="E510" s="9">
        <v>3156</v>
      </c>
      <c r="F510" s="9">
        <v>17237.129000000001</v>
      </c>
      <c r="G510" s="9">
        <v>34310.066999999995</v>
      </c>
      <c r="H510" s="9">
        <v>17401.455999999998</v>
      </c>
      <c r="I510" s="9">
        <v>51711.522999999994</v>
      </c>
      <c r="J510" s="9">
        <v>-34474.393999999993</v>
      </c>
      <c r="K510" s="9">
        <f t="shared" si="43"/>
        <v>5461.7012040557665</v>
      </c>
      <c r="L510" s="9">
        <f t="shared" si="43"/>
        <v>10871.377376425855</v>
      </c>
      <c r="M510" s="9">
        <f t="shared" si="43"/>
        <v>5513.7693282636246</v>
      </c>
      <c r="N510" s="9">
        <f t="shared" si="43"/>
        <v>16385.14670468948</v>
      </c>
      <c r="O510" s="9">
        <f t="shared" si="43"/>
        <v>-10923.445500633712</v>
      </c>
    </row>
    <row r="511" spans="1:15">
      <c r="A511" s="6" t="s">
        <v>253</v>
      </c>
      <c r="B511" s="6">
        <f t="shared" si="42"/>
        <v>8717</v>
      </c>
      <c r="C511" s="6" t="s">
        <v>198</v>
      </c>
      <c r="D511" s="6" t="s">
        <v>162</v>
      </c>
      <c r="E511" s="8">
        <v>2573</v>
      </c>
      <c r="F511" s="8">
        <v>83619.524000000005</v>
      </c>
      <c r="G511" s="8">
        <v>38303.391000000003</v>
      </c>
      <c r="H511" s="8">
        <v>31912.003000000001</v>
      </c>
      <c r="I511" s="8">
        <v>70215.394</v>
      </c>
      <c r="J511" s="8">
        <v>13404.130000000005</v>
      </c>
      <c r="K511" s="8">
        <f t="shared" si="43"/>
        <v>32498.843373493975</v>
      </c>
      <c r="L511" s="8">
        <f t="shared" si="43"/>
        <v>14886.665759813448</v>
      </c>
      <c r="M511" s="8">
        <f t="shared" si="43"/>
        <v>12402.643995336184</v>
      </c>
      <c r="N511" s="8">
        <f t="shared" si="43"/>
        <v>27289.309755149632</v>
      </c>
      <c r="O511" s="8">
        <f t="shared" si="43"/>
        <v>5209.5336183443469</v>
      </c>
    </row>
    <row r="512" spans="1:15">
      <c r="A512" t="s">
        <v>253</v>
      </c>
      <c r="B512">
        <f t="shared" si="42"/>
        <v>8401</v>
      </c>
      <c r="C512" t="s">
        <v>197</v>
      </c>
      <c r="D512" t="s">
        <v>154</v>
      </c>
      <c r="E512" s="9">
        <v>2547</v>
      </c>
      <c r="F512" s="9">
        <v>-32795.982000000004</v>
      </c>
      <c r="G512" s="9">
        <v>66942.512000000002</v>
      </c>
      <c r="H512" s="9">
        <v>50153.183000000005</v>
      </c>
      <c r="I512" s="9">
        <v>117095.69500000001</v>
      </c>
      <c r="J512" s="9">
        <v>-149891.67700000003</v>
      </c>
      <c r="K512" s="9">
        <f t="shared" si="43"/>
        <v>-12876.318021201416</v>
      </c>
      <c r="L512" s="9">
        <f t="shared" si="43"/>
        <v>26282.88653317629</v>
      </c>
      <c r="M512" s="9">
        <f t="shared" si="43"/>
        <v>19691.080879466041</v>
      </c>
      <c r="N512" s="9">
        <f t="shared" si="43"/>
        <v>45973.967412642327</v>
      </c>
      <c r="O512" s="9">
        <f t="shared" si="43"/>
        <v>-58850.285433843746</v>
      </c>
    </row>
    <row r="513" spans="1:15">
      <c r="A513" s="6" t="s">
        <v>253</v>
      </c>
      <c r="B513" s="6">
        <f t="shared" si="42"/>
        <v>8613</v>
      </c>
      <c r="C513" s="6" t="s">
        <v>200</v>
      </c>
      <c r="D513" s="6" t="s">
        <v>158</v>
      </c>
      <c r="E513" s="8">
        <v>2035</v>
      </c>
      <c r="F513" s="8">
        <v>19969.877</v>
      </c>
      <c r="G513" s="8">
        <v>33403.135999999999</v>
      </c>
      <c r="H513" s="8">
        <v>37742.432000000008</v>
      </c>
      <c r="I513" s="8">
        <v>71145.567999999999</v>
      </c>
      <c r="J513" s="8">
        <v>-51175.690999999999</v>
      </c>
      <c r="K513" s="8">
        <f t="shared" si="43"/>
        <v>9813.207371007371</v>
      </c>
      <c r="L513" s="8">
        <f t="shared" si="43"/>
        <v>16414.317444717442</v>
      </c>
      <c r="M513" s="8">
        <f t="shared" si="43"/>
        <v>18546.649631449636</v>
      </c>
      <c r="N513" s="8">
        <f t="shared" si="43"/>
        <v>34960.967076167071</v>
      </c>
      <c r="O513" s="8">
        <f t="shared" si="43"/>
        <v>-25147.759705159704</v>
      </c>
    </row>
    <row r="514" spans="1:15">
      <c r="A514" t="s">
        <v>253</v>
      </c>
      <c r="B514">
        <f t="shared" si="42"/>
        <v>6250</v>
      </c>
      <c r="C514" t="s">
        <v>199</v>
      </c>
      <c r="D514" t="s">
        <v>139</v>
      </c>
      <c r="E514" s="9">
        <v>1977</v>
      </c>
      <c r="F514" s="9">
        <v>15686.642</v>
      </c>
      <c r="G514" s="9">
        <v>36324.707000000002</v>
      </c>
      <c r="H514" s="9">
        <v>15707.423000000001</v>
      </c>
      <c r="I514" s="9">
        <v>52032.130000000005</v>
      </c>
      <c r="J514" s="9">
        <v>-36345.488000000005</v>
      </c>
      <c r="K514" s="9">
        <f t="shared" si="43"/>
        <v>7934.5685381891753</v>
      </c>
      <c r="L514" s="9">
        <f t="shared" si="43"/>
        <v>18373.650480526052</v>
      </c>
      <c r="M514" s="9">
        <f t="shared" si="43"/>
        <v>7945.0799190692969</v>
      </c>
      <c r="N514" s="9">
        <f t="shared" si="43"/>
        <v>26318.730399595348</v>
      </c>
      <c r="O514" s="9">
        <f t="shared" si="43"/>
        <v>-18384.161861406174</v>
      </c>
    </row>
    <row r="515" spans="1:15">
      <c r="A515" s="6" t="s">
        <v>253</v>
      </c>
      <c r="B515" s="6">
        <f t="shared" si="42"/>
        <v>6400</v>
      </c>
      <c r="C515" s="6" t="s">
        <v>201</v>
      </c>
      <c r="D515" s="6" t="s">
        <v>140</v>
      </c>
      <c r="E515" s="8">
        <v>1906</v>
      </c>
      <c r="F515" s="8">
        <v>20844.848999999998</v>
      </c>
      <c r="G515" s="8">
        <v>46106.540999999997</v>
      </c>
      <c r="H515" s="8">
        <v>30827.956000000006</v>
      </c>
      <c r="I515" s="8">
        <v>76934.497000000003</v>
      </c>
      <c r="J515" s="8">
        <v>-56089.648000000001</v>
      </c>
      <c r="K515" s="8">
        <f t="shared" si="43"/>
        <v>10936.4370409234</v>
      </c>
      <c r="L515" s="8">
        <f t="shared" si="43"/>
        <v>24190.21038824764</v>
      </c>
      <c r="M515" s="8">
        <f t="shared" si="43"/>
        <v>16174.163693599163</v>
      </c>
      <c r="N515" s="8">
        <f t="shared" si="43"/>
        <v>40364.374081846807</v>
      </c>
      <c r="O515" s="8">
        <f t="shared" si="43"/>
        <v>-29427.9370409234</v>
      </c>
    </row>
    <row r="516" spans="1:15">
      <c r="A516" t="s">
        <v>253</v>
      </c>
      <c r="B516">
        <f t="shared" si="42"/>
        <v>8614</v>
      </c>
      <c r="C516" t="s">
        <v>202</v>
      </c>
      <c r="D516" t="s">
        <v>159</v>
      </c>
      <c r="E516" s="9">
        <v>1866</v>
      </c>
      <c r="F516" s="9">
        <v>48589.149000000005</v>
      </c>
      <c r="G516" s="9">
        <v>26904.053999999996</v>
      </c>
      <c r="H516" s="9">
        <v>87058.89</v>
      </c>
      <c r="I516" s="9">
        <v>113962.94399999999</v>
      </c>
      <c r="J516" s="9">
        <v>-65373.794999999984</v>
      </c>
      <c r="K516" s="9">
        <f t="shared" si="43"/>
        <v>26039.200964630229</v>
      </c>
      <c r="L516" s="9">
        <f t="shared" si="43"/>
        <v>14418.035369774918</v>
      </c>
      <c r="M516" s="9">
        <f t="shared" si="43"/>
        <v>46655.353697749197</v>
      </c>
      <c r="N516" s="9">
        <f t="shared" si="43"/>
        <v>61073.389067524113</v>
      </c>
      <c r="O516" s="9">
        <f t="shared" si="43"/>
        <v>-35034.188102893881</v>
      </c>
    </row>
    <row r="517" spans="1:15">
      <c r="A517" s="6" t="s">
        <v>253</v>
      </c>
      <c r="B517" s="6">
        <f t="shared" si="42"/>
        <v>3714</v>
      </c>
      <c r="C517" s="6" t="s">
        <v>203</v>
      </c>
      <c r="D517" s="6" t="s">
        <v>124</v>
      </c>
      <c r="E517" s="8">
        <v>1678</v>
      </c>
      <c r="F517" s="8">
        <v>1916.8429999999998</v>
      </c>
      <c r="G517" s="8">
        <v>29681.991000000002</v>
      </c>
      <c r="H517" s="8">
        <v>43031.456000000006</v>
      </c>
      <c r="I517" s="8">
        <v>72713.447000000015</v>
      </c>
      <c r="J517" s="8">
        <v>-70796.604000000021</v>
      </c>
      <c r="K517" s="8">
        <f t="shared" si="43"/>
        <v>1142.3379022646004</v>
      </c>
      <c r="L517" s="8">
        <f t="shared" si="43"/>
        <v>17688.910011918953</v>
      </c>
      <c r="M517" s="8">
        <f t="shared" si="43"/>
        <v>25644.491060786651</v>
      </c>
      <c r="N517" s="8">
        <f t="shared" si="43"/>
        <v>43333.401072705616</v>
      </c>
      <c r="O517" s="8">
        <f t="shared" si="43"/>
        <v>-42191.063170441012</v>
      </c>
    </row>
    <row r="518" spans="1:15">
      <c r="A518" t="s">
        <v>253</v>
      </c>
      <c r="B518">
        <f t="shared" si="42"/>
        <v>2506</v>
      </c>
      <c r="C518" t="s">
        <v>204</v>
      </c>
      <c r="D518" t="s">
        <v>116</v>
      </c>
      <c r="E518" s="9">
        <v>1396</v>
      </c>
      <c r="F518" s="9">
        <v>18813.482</v>
      </c>
      <c r="G518" s="9">
        <v>20658.246000000003</v>
      </c>
      <c r="H518" s="9">
        <v>20200.03</v>
      </c>
      <c r="I518" s="9">
        <v>40858.275999999998</v>
      </c>
      <c r="J518" s="9">
        <v>-22044.793999999998</v>
      </c>
      <c r="K518" s="9">
        <f t="shared" si="43"/>
        <v>13476.706303724928</v>
      </c>
      <c r="L518" s="9">
        <f t="shared" si="43"/>
        <v>14798.170487106019</v>
      </c>
      <c r="M518" s="9">
        <f t="shared" si="43"/>
        <v>14469.935530085959</v>
      </c>
      <c r="N518" s="9">
        <f t="shared" si="43"/>
        <v>29268.106017191974</v>
      </c>
      <c r="O518" s="9">
        <f t="shared" si="43"/>
        <v>-15791.399713467048</v>
      </c>
    </row>
    <row r="519" spans="1:15">
      <c r="A519" s="6" t="s">
        <v>253</v>
      </c>
      <c r="B519" s="6">
        <f t="shared" si="42"/>
        <v>6613</v>
      </c>
      <c r="C519" s="6" t="s">
        <v>1159</v>
      </c>
      <c r="D519" s="6" t="s">
        <v>146</v>
      </c>
      <c r="E519" s="8">
        <v>1393</v>
      </c>
      <c r="F519" s="8">
        <v>4143.2829999999994</v>
      </c>
      <c r="G519" s="8">
        <v>31937.136999999999</v>
      </c>
      <c r="H519" s="8">
        <v>8874.7860000000001</v>
      </c>
      <c r="I519" s="8">
        <v>40811.922999999995</v>
      </c>
      <c r="J519" s="8">
        <v>-36668.639999999999</v>
      </c>
      <c r="K519" s="8">
        <f t="shared" si="43"/>
        <v>2974.3596554199567</v>
      </c>
      <c r="L519" s="8">
        <f t="shared" si="43"/>
        <v>22926.875089734385</v>
      </c>
      <c r="M519" s="8">
        <f t="shared" si="43"/>
        <v>6370.9877961234743</v>
      </c>
      <c r="N519" s="8">
        <f t="shared" si="43"/>
        <v>29297.862885857856</v>
      </c>
      <c r="O519" s="8">
        <f t="shared" si="43"/>
        <v>-26323.503230437906</v>
      </c>
    </row>
    <row r="520" spans="1:15">
      <c r="A520" t="s">
        <v>253</v>
      </c>
      <c r="B520">
        <f t="shared" si="42"/>
        <v>3716</v>
      </c>
      <c r="C520" t="s">
        <v>1160</v>
      </c>
      <c r="D520" t="s">
        <v>1154</v>
      </c>
      <c r="E520" s="9">
        <v>1308</v>
      </c>
      <c r="F520" s="9">
        <v>64218.328999999998</v>
      </c>
      <c r="G520" s="9">
        <v>45365.893999999993</v>
      </c>
      <c r="H520" s="9">
        <v>70222.819000000003</v>
      </c>
      <c r="I520" s="9">
        <v>115588.71299999999</v>
      </c>
      <c r="J520" s="9">
        <v>-51370.383999999991</v>
      </c>
      <c r="K520" s="9">
        <f t="shared" si="43"/>
        <v>49096.581804281341</v>
      </c>
      <c r="L520" s="9">
        <f t="shared" si="43"/>
        <v>34683.405198776753</v>
      </c>
      <c r="M520" s="9">
        <f t="shared" si="43"/>
        <v>53687.170489296637</v>
      </c>
      <c r="N520" s="9">
        <f t="shared" si="43"/>
        <v>88370.575688073382</v>
      </c>
      <c r="O520" s="9">
        <f t="shared" si="43"/>
        <v>-39273.993883792042</v>
      </c>
    </row>
    <row r="521" spans="1:15">
      <c r="A521" s="6" t="s">
        <v>253</v>
      </c>
      <c r="B521" s="6">
        <f t="shared" si="42"/>
        <v>5613</v>
      </c>
      <c r="C521" s="6" t="s">
        <v>1161</v>
      </c>
      <c r="D521" s="6" t="s">
        <v>1155</v>
      </c>
      <c r="E521" s="8">
        <v>1295</v>
      </c>
      <c r="F521" s="8">
        <v>4731.0029999999997</v>
      </c>
      <c r="G521" s="8">
        <v>17517.285</v>
      </c>
      <c r="H521" s="8">
        <v>14416.518999999998</v>
      </c>
      <c r="I521" s="8">
        <v>31933.803999999996</v>
      </c>
      <c r="J521" s="8">
        <v>-27202.800999999996</v>
      </c>
      <c r="K521" s="8">
        <f t="shared" si="43"/>
        <v>3653.2841698841694</v>
      </c>
      <c r="L521" s="8">
        <f t="shared" si="43"/>
        <v>13526.861003861004</v>
      </c>
      <c r="M521" s="8">
        <f t="shared" si="43"/>
        <v>11132.447104247103</v>
      </c>
      <c r="N521" s="8">
        <f t="shared" si="43"/>
        <v>24659.308108108107</v>
      </c>
      <c r="O521" s="8">
        <f t="shared" si="43"/>
        <v>-21006.023938223938</v>
      </c>
    </row>
    <row r="522" spans="1:15">
      <c r="A522" t="s">
        <v>253</v>
      </c>
      <c r="B522">
        <f t="shared" si="42"/>
        <v>8721</v>
      </c>
      <c r="C522" t="s">
        <v>206</v>
      </c>
      <c r="D522" t="s">
        <v>165</v>
      </c>
      <c r="E522" s="9">
        <v>1280</v>
      </c>
      <c r="F522" s="9">
        <v>26630.241999999998</v>
      </c>
      <c r="G522" s="9"/>
      <c r="H522" s="9">
        <v>71145.738000000012</v>
      </c>
      <c r="I522" s="9">
        <v>71145.738000000012</v>
      </c>
      <c r="J522" s="9">
        <v>-44515.496000000014</v>
      </c>
      <c r="K522" s="9">
        <f t="shared" si="43"/>
        <v>20804.876562499998</v>
      </c>
      <c r="L522" s="9">
        <f t="shared" si="43"/>
        <v>0</v>
      </c>
      <c r="M522" s="9">
        <f t="shared" si="43"/>
        <v>55582.607812500006</v>
      </c>
      <c r="N522" s="9">
        <f t="shared" si="43"/>
        <v>55582.607812500006</v>
      </c>
      <c r="O522" s="9">
        <f t="shared" si="43"/>
        <v>-34777.731250000012</v>
      </c>
    </row>
    <row r="523" spans="1:15">
      <c r="A523" s="6" t="s">
        <v>253</v>
      </c>
      <c r="B523" s="6">
        <f t="shared" si="42"/>
        <v>5508</v>
      </c>
      <c r="C523" s="6" t="s">
        <v>205</v>
      </c>
      <c r="D523" s="6" t="s">
        <v>135</v>
      </c>
      <c r="E523" s="8">
        <v>1258</v>
      </c>
      <c r="F523" s="8">
        <v>1964.2439999999999</v>
      </c>
      <c r="G523" s="8">
        <v>27733.000000000004</v>
      </c>
      <c r="H523" s="8">
        <v>12050.062</v>
      </c>
      <c r="I523" s="8">
        <v>39783.062000000005</v>
      </c>
      <c r="J523" s="8">
        <v>-37818.818000000007</v>
      </c>
      <c r="K523" s="8">
        <f t="shared" ref="K523:O554" si="44">(F523/$E523)*1000</f>
        <v>1561.4022257551669</v>
      </c>
      <c r="L523" s="8">
        <f t="shared" si="44"/>
        <v>22045.310015898256</v>
      </c>
      <c r="M523" s="8">
        <f t="shared" si="44"/>
        <v>9578.7456279809212</v>
      </c>
      <c r="N523" s="8">
        <f t="shared" si="44"/>
        <v>31624.055643879179</v>
      </c>
      <c r="O523" s="8">
        <f t="shared" si="44"/>
        <v>-30062.653418124009</v>
      </c>
    </row>
    <row r="524" spans="1:15">
      <c r="A524" t="s">
        <v>253</v>
      </c>
      <c r="B524">
        <f t="shared" si="42"/>
        <v>4607</v>
      </c>
      <c r="C524" t="s">
        <v>208</v>
      </c>
      <c r="D524" t="s">
        <v>130</v>
      </c>
      <c r="E524" s="9">
        <v>1182</v>
      </c>
      <c r="F524" s="9">
        <v>9193.2900000000009</v>
      </c>
      <c r="G524" s="9">
        <v>24363.936000000002</v>
      </c>
      <c r="H524" s="9">
        <v>25517.381000000001</v>
      </c>
      <c r="I524" s="9">
        <v>49881.317000000003</v>
      </c>
      <c r="J524" s="9">
        <v>-40688.027000000002</v>
      </c>
      <c r="K524" s="9">
        <f t="shared" si="44"/>
        <v>7777.7411167512701</v>
      </c>
      <c r="L524" s="9">
        <f t="shared" si="44"/>
        <v>20612.467005076145</v>
      </c>
      <c r="M524" s="9">
        <f t="shared" si="44"/>
        <v>21588.308798646362</v>
      </c>
      <c r="N524" s="9">
        <f t="shared" si="44"/>
        <v>42200.775803722507</v>
      </c>
      <c r="O524" s="9">
        <f t="shared" si="44"/>
        <v>-34423.034686971238</v>
      </c>
    </row>
    <row r="525" spans="1:15">
      <c r="A525" s="6" t="s">
        <v>253</v>
      </c>
      <c r="B525" s="6">
        <f t="shared" si="42"/>
        <v>6513</v>
      </c>
      <c r="C525" s="6" t="s">
        <v>207</v>
      </c>
      <c r="D525" s="6" t="s">
        <v>141</v>
      </c>
      <c r="E525" s="8">
        <v>1171</v>
      </c>
      <c r="F525" s="8">
        <v>0</v>
      </c>
      <c r="G525" s="8">
        <v>2298.5250000000001</v>
      </c>
      <c r="H525" s="8">
        <v>16524.177</v>
      </c>
      <c r="I525" s="8">
        <v>18822.702000000001</v>
      </c>
      <c r="J525" s="8">
        <v>-18822.702000000001</v>
      </c>
      <c r="K525" s="8">
        <f t="shared" si="44"/>
        <v>0</v>
      </c>
      <c r="L525" s="8">
        <f t="shared" si="44"/>
        <v>1962.873612297182</v>
      </c>
      <c r="M525" s="8">
        <f t="shared" si="44"/>
        <v>14111.167378309137</v>
      </c>
      <c r="N525" s="8">
        <f t="shared" si="44"/>
        <v>16074.040990606321</v>
      </c>
      <c r="O525" s="8">
        <f t="shared" si="44"/>
        <v>-16074.040990606321</v>
      </c>
    </row>
    <row r="526" spans="1:15">
      <c r="A526" t="s">
        <v>253</v>
      </c>
      <c r="B526">
        <f t="shared" si="42"/>
        <v>4100</v>
      </c>
      <c r="C526" t="s">
        <v>209</v>
      </c>
      <c r="D526" t="s">
        <v>126</v>
      </c>
      <c r="E526" s="9">
        <v>997</v>
      </c>
      <c r="F526" s="9">
        <v>66108.039999999994</v>
      </c>
      <c r="G526" s="9">
        <v>18937.509999999998</v>
      </c>
      <c r="H526" s="9">
        <v>19063.389000000003</v>
      </c>
      <c r="I526" s="9">
        <v>38000.899000000005</v>
      </c>
      <c r="J526" s="9">
        <v>28107.140999999989</v>
      </c>
      <c r="K526" s="9">
        <f t="shared" si="44"/>
        <v>66306.960882647938</v>
      </c>
      <c r="L526" s="9">
        <f t="shared" si="44"/>
        <v>18994.493480441321</v>
      </c>
      <c r="M526" s="9">
        <f t="shared" si="44"/>
        <v>19120.751253761289</v>
      </c>
      <c r="N526" s="9">
        <f t="shared" si="44"/>
        <v>38115.244734202613</v>
      </c>
      <c r="O526" s="9">
        <f t="shared" si="44"/>
        <v>28191.716148445325</v>
      </c>
    </row>
    <row r="527" spans="1:15">
      <c r="A527" s="6" t="s">
        <v>253</v>
      </c>
      <c r="B527" s="6">
        <f t="shared" si="42"/>
        <v>8508</v>
      </c>
      <c r="C527" s="6" t="s">
        <v>212</v>
      </c>
      <c r="D527" s="6" t="s">
        <v>155</v>
      </c>
      <c r="E527" s="8">
        <v>877</v>
      </c>
      <c r="F527" s="8">
        <v>10749.874</v>
      </c>
      <c r="G527" s="8">
        <v>24197.117000000002</v>
      </c>
      <c r="H527" s="8">
        <v>28124.474999999999</v>
      </c>
      <c r="I527" s="8">
        <v>52321.592000000004</v>
      </c>
      <c r="J527" s="8">
        <v>-41571.718000000008</v>
      </c>
      <c r="K527" s="8">
        <f t="shared" si="44"/>
        <v>12257.553021664766</v>
      </c>
      <c r="L527" s="8">
        <f t="shared" si="44"/>
        <v>27590.783352337516</v>
      </c>
      <c r="M527" s="8">
        <f t="shared" si="44"/>
        <v>32068.956670467502</v>
      </c>
      <c r="N527" s="8">
        <f t="shared" si="44"/>
        <v>59659.740022805025</v>
      </c>
      <c r="O527" s="8">
        <f t="shared" si="44"/>
        <v>-47402.187001140264</v>
      </c>
    </row>
    <row r="528" spans="1:15">
      <c r="A528" t="s">
        <v>253</v>
      </c>
      <c r="B528">
        <f t="shared" si="42"/>
        <v>8710</v>
      </c>
      <c r="C528" t="s">
        <v>211</v>
      </c>
      <c r="D528" t="s">
        <v>160</v>
      </c>
      <c r="E528" s="9">
        <v>874</v>
      </c>
      <c r="F528" s="9">
        <v>19937.667999999998</v>
      </c>
      <c r="G528" s="9">
        <v>46.456999999999994</v>
      </c>
      <c r="H528" s="9">
        <v>40546.256000000001</v>
      </c>
      <c r="I528" s="9">
        <v>40592.713000000003</v>
      </c>
      <c r="J528" s="9">
        <v>-20655.045000000006</v>
      </c>
      <c r="K528" s="9">
        <f t="shared" si="44"/>
        <v>22811.977116704802</v>
      </c>
      <c r="L528" s="9">
        <f t="shared" si="44"/>
        <v>53.154462242562921</v>
      </c>
      <c r="M528" s="9">
        <f t="shared" si="44"/>
        <v>46391.597254004577</v>
      </c>
      <c r="N528" s="9">
        <f t="shared" si="44"/>
        <v>46444.751716247141</v>
      </c>
      <c r="O528" s="9">
        <f t="shared" si="44"/>
        <v>-23632.774599542339</v>
      </c>
    </row>
    <row r="529" spans="1:15">
      <c r="A529" s="6" t="s">
        <v>253</v>
      </c>
      <c r="B529" s="6">
        <f t="shared" si="42"/>
        <v>3709</v>
      </c>
      <c r="C529" s="6" t="s">
        <v>210</v>
      </c>
      <c r="D529" s="6" t="s">
        <v>122</v>
      </c>
      <c r="E529" s="8">
        <v>861</v>
      </c>
      <c r="F529" s="8">
        <v>3912.0330000000004</v>
      </c>
      <c r="G529" s="8">
        <v>4062.6520000000005</v>
      </c>
      <c r="H529" s="8">
        <v>51460.256000000001</v>
      </c>
      <c r="I529" s="8">
        <v>55522.908000000003</v>
      </c>
      <c r="J529" s="8">
        <v>-51610.875</v>
      </c>
      <c r="K529" s="8">
        <f t="shared" si="44"/>
        <v>4543.5923344947732</v>
      </c>
      <c r="L529" s="8">
        <f t="shared" si="44"/>
        <v>4718.5272938443677</v>
      </c>
      <c r="M529" s="8">
        <f t="shared" si="44"/>
        <v>59768.009291521485</v>
      </c>
      <c r="N529" s="8">
        <f t="shared" si="44"/>
        <v>64486.536585365851</v>
      </c>
      <c r="O529" s="8">
        <f t="shared" si="44"/>
        <v>-59942.944250871078</v>
      </c>
    </row>
    <row r="530" spans="1:15">
      <c r="A530" t="s">
        <v>253</v>
      </c>
      <c r="B530">
        <f t="shared" si="42"/>
        <v>6515</v>
      </c>
      <c r="C530" t="s">
        <v>214</v>
      </c>
      <c r="D530" t="s">
        <v>142</v>
      </c>
      <c r="E530" s="9">
        <v>780</v>
      </c>
      <c r="F530" s="9">
        <v>2427.384</v>
      </c>
      <c r="G530" s="9">
        <v>2905.404</v>
      </c>
      <c r="H530" s="9">
        <v>8912.1959999999999</v>
      </c>
      <c r="I530" s="9">
        <v>11817.6</v>
      </c>
      <c r="J530" s="9">
        <v>-9390.2160000000003</v>
      </c>
      <c r="K530" s="9">
        <f t="shared" si="44"/>
        <v>3112.0307692307692</v>
      </c>
      <c r="L530" s="9">
        <f t="shared" si="44"/>
        <v>3724.876923076923</v>
      </c>
      <c r="M530" s="9">
        <f t="shared" si="44"/>
        <v>11425.892307692307</v>
      </c>
      <c r="N530" s="9">
        <f t="shared" si="44"/>
        <v>15150.769230769232</v>
      </c>
      <c r="O530" s="9">
        <f t="shared" si="44"/>
        <v>-12038.738461538462</v>
      </c>
    </row>
    <row r="531" spans="1:15">
      <c r="A531" s="6" t="s">
        <v>253</v>
      </c>
      <c r="B531" s="6">
        <f t="shared" si="42"/>
        <v>3511</v>
      </c>
      <c r="C531" s="6" t="s">
        <v>216</v>
      </c>
      <c r="D531" s="6" t="s">
        <v>120</v>
      </c>
      <c r="E531" s="8">
        <v>765</v>
      </c>
      <c r="F531" s="8">
        <v>28670.742000000002</v>
      </c>
      <c r="G531" s="8">
        <v>43373.876999999993</v>
      </c>
      <c r="H531" s="8">
        <v>38754.945</v>
      </c>
      <c r="I531" s="8">
        <v>82128.821999999986</v>
      </c>
      <c r="J531" s="8">
        <v>-53458.079999999987</v>
      </c>
      <c r="K531" s="8">
        <f t="shared" si="44"/>
        <v>37478.094117647059</v>
      </c>
      <c r="L531" s="8">
        <f t="shared" si="44"/>
        <v>56697.878431372534</v>
      </c>
      <c r="M531" s="8">
        <f t="shared" si="44"/>
        <v>50660.058823529413</v>
      </c>
      <c r="N531" s="8">
        <f t="shared" si="44"/>
        <v>107357.93725490195</v>
      </c>
      <c r="O531" s="8">
        <f t="shared" si="44"/>
        <v>-69879.84313725488</v>
      </c>
    </row>
    <row r="532" spans="1:15">
      <c r="A532" t="s">
        <v>253</v>
      </c>
      <c r="B532">
        <f t="shared" si="42"/>
        <v>8722</v>
      </c>
      <c r="C532" t="s">
        <v>213</v>
      </c>
      <c r="D532" t="s">
        <v>166</v>
      </c>
      <c r="E532" s="9">
        <v>708</v>
      </c>
      <c r="F532" s="9">
        <v>6881.9179999999997</v>
      </c>
      <c r="G532" s="9"/>
      <c r="H532" s="9">
        <v>30045.894999999997</v>
      </c>
      <c r="I532" s="9">
        <v>30045.894999999997</v>
      </c>
      <c r="J532" s="9">
        <v>-23163.976999999999</v>
      </c>
      <c r="K532" s="9">
        <f t="shared" si="44"/>
        <v>9720.223163841807</v>
      </c>
      <c r="L532" s="9">
        <f t="shared" si="44"/>
        <v>0</v>
      </c>
      <c r="M532" s="9">
        <f t="shared" si="44"/>
        <v>42437.704802259883</v>
      </c>
      <c r="N532" s="9">
        <f t="shared" si="44"/>
        <v>42437.704802259883</v>
      </c>
      <c r="O532" s="9">
        <f t="shared" si="44"/>
        <v>-32717.481638418078</v>
      </c>
    </row>
    <row r="533" spans="1:15">
      <c r="A533" s="6" t="s">
        <v>253</v>
      </c>
      <c r="B533" s="6">
        <f t="shared" si="42"/>
        <v>8509</v>
      </c>
      <c r="C533" s="6" t="s">
        <v>217</v>
      </c>
      <c r="D533" s="6" t="s">
        <v>156</v>
      </c>
      <c r="E533" s="8">
        <v>680</v>
      </c>
      <c r="F533" s="8">
        <v>19495.016</v>
      </c>
      <c r="G533" s="8">
        <v>24649.475999999999</v>
      </c>
      <c r="H533" s="8">
        <v>19393.640999999996</v>
      </c>
      <c r="I533" s="8">
        <v>44043.116999999998</v>
      </c>
      <c r="J533" s="8">
        <v>-24548.100999999999</v>
      </c>
      <c r="K533" s="8">
        <f t="shared" si="44"/>
        <v>28669.141176470588</v>
      </c>
      <c r="L533" s="8">
        <f t="shared" si="44"/>
        <v>36249.229411764703</v>
      </c>
      <c r="M533" s="8">
        <f t="shared" si="44"/>
        <v>28520.06029411764</v>
      </c>
      <c r="N533" s="8">
        <f t="shared" si="44"/>
        <v>64769.289705882358</v>
      </c>
      <c r="O533" s="8">
        <f t="shared" si="44"/>
        <v>-36100.148529411759</v>
      </c>
    </row>
    <row r="534" spans="1:15">
      <c r="A534" t="s">
        <v>253</v>
      </c>
      <c r="B534">
        <f t="shared" si="42"/>
        <v>7502</v>
      </c>
      <c r="C534" t="s">
        <v>215</v>
      </c>
      <c r="D534" t="s">
        <v>150</v>
      </c>
      <c r="E534" s="9">
        <v>661</v>
      </c>
      <c r="F534" s="9">
        <v>0</v>
      </c>
      <c r="G534" s="9">
        <v>264.77499999999998</v>
      </c>
      <c r="H534" s="9">
        <v>19901.365000000002</v>
      </c>
      <c r="I534" s="9">
        <v>20166.140000000003</v>
      </c>
      <c r="J534" s="9">
        <v>-20166.140000000003</v>
      </c>
      <c r="K534" s="9">
        <f t="shared" si="44"/>
        <v>0</v>
      </c>
      <c r="L534" s="9">
        <f t="shared" si="44"/>
        <v>400.56732223903174</v>
      </c>
      <c r="M534" s="9">
        <f t="shared" si="44"/>
        <v>30107.96520423601</v>
      </c>
      <c r="N534" s="9">
        <f t="shared" si="44"/>
        <v>30508.532526475043</v>
      </c>
      <c r="O534" s="9">
        <f t="shared" si="44"/>
        <v>-30508.532526475043</v>
      </c>
    </row>
    <row r="535" spans="1:15">
      <c r="A535" s="6" t="s">
        <v>253</v>
      </c>
      <c r="B535" s="6">
        <f t="shared" si="42"/>
        <v>3811</v>
      </c>
      <c r="C535" s="6" t="s">
        <v>218</v>
      </c>
      <c r="D535" s="6" t="s">
        <v>125</v>
      </c>
      <c r="E535" s="8">
        <v>653</v>
      </c>
      <c r="F535" s="8">
        <v>21028.487999999998</v>
      </c>
      <c r="G535" s="8">
        <v>25043.004000000001</v>
      </c>
      <c r="H535" s="8">
        <v>17347.449000000001</v>
      </c>
      <c r="I535" s="8">
        <v>42390.453000000001</v>
      </c>
      <c r="J535" s="8">
        <v>-21361.965000000004</v>
      </c>
      <c r="K535" s="8">
        <f t="shared" si="44"/>
        <v>32202.891271056658</v>
      </c>
      <c r="L535" s="8">
        <f t="shared" si="44"/>
        <v>38350.695252679943</v>
      </c>
      <c r="M535" s="8">
        <f t="shared" si="44"/>
        <v>26565.771822358347</v>
      </c>
      <c r="N535" s="8">
        <f t="shared" si="44"/>
        <v>64916.467075038287</v>
      </c>
      <c r="O535" s="8">
        <f t="shared" si="44"/>
        <v>-32713.575803981628</v>
      </c>
    </row>
    <row r="536" spans="1:15">
      <c r="A536" t="s">
        <v>253</v>
      </c>
      <c r="B536">
        <v>6710</v>
      </c>
      <c r="C536" t="s">
        <v>1162</v>
      </c>
      <c r="D536" t="s">
        <v>147</v>
      </c>
      <c r="E536" s="9">
        <v>592</v>
      </c>
      <c r="F536" s="9">
        <v>0</v>
      </c>
      <c r="G536" s="9"/>
      <c r="H536" s="9">
        <v>14649.655999999999</v>
      </c>
      <c r="I536" s="9">
        <v>14649.655999999999</v>
      </c>
      <c r="J536" s="9">
        <v>-14649.655999999999</v>
      </c>
      <c r="K536" s="9">
        <f t="shared" si="44"/>
        <v>0</v>
      </c>
      <c r="L536" s="9">
        <f t="shared" si="44"/>
        <v>0</v>
      </c>
      <c r="M536" s="9">
        <f t="shared" si="44"/>
        <v>24746.040540540536</v>
      </c>
      <c r="N536" s="9">
        <f t="shared" si="44"/>
        <v>24746.040540540536</v>
      </c>
      <c r="O536" s="9">
        <f t="shared" si="44"/>
        <v>-24746.040540540536</v>
      </c>
    </row>
    <row r="537" spans="1:15">
      <c r="A537" s="6" t="s">
        <v>253</v>
      </c>
      <c r="B537" s="6">
        <f t="shared" ref="B537:B554" si="45">(LEFT(C537,4))*1</f>
        <v>8720</v>
      </c>
      <c r="C537" s="6" t="s">
        <v>219</v>
      </c>
      <c r="D537" s="6" t="s">
        <v>164</v>
      </c>
      <c r="E537" s="8">
        <v>577</v>
      </c>
      <c r="F537" s="8">
        <v>58968.693000000007</v>
      </c>
      <c r="G537" s="8"/>
      <c r="H537" s="8">
        <v>46027.284000000007</v>
      </c>
      <c r="I537" s="8">
        <v>46027.284000000007</v>
      </c>
      <c r="J537" s="8">
        <v>12941.409</v>
      </c>
      <c r="K537" s="8">
        <f t="shared" si="44"/>
        <v>102198.77469670711</v>
      </c>
      <c r="L537" s="8">
        <f t="shared" si="44"/>
        <v>0</v>
      </c>
      <c r="M537" s="8">
        <f t="shared" si="44"/>
        <v>79769.989601386493</v>
      </c>
      <c r="N537" s="8">
        <f t="shared" si="44"/>
        <v>79769.989601386493</v>
      </c>
      <c r="O537" s="8">
        <f t="shared" si="44"/>
        <v>22428.785095320625</v>
      </c>
    </row>
    <row r="538" spans="1:15">
      <c r="A538" t="s">
        <v>253</v>
      </c>
      <c r="B538">
        <f t="shared" si="45"/>
        <v>8719</v>
      </c>
      <c r="C538" t="s">
        <v>220</v>
      </c>
      <c r="D538" t="s">
        <v>163</v>
      </c>
      <c r="E538" s="9">
        <v>535</v>
      </c>
      <c r="F538" s="9">
        <v>54520.697999999997</v>
      </c>
      <c r="G538" s="9"/>
      <c r="H538" s="9">
        <v>83683.475000000006</v>
      </c>
      <c r="I538" s="9">
        <v>83683.475000000006</v>
      </c>
      <c r="J538" s="9">
        <v>-29162.777000000009</v>
      </c>
      <c r="K538" s="9">
        <f t="shared" si="44"/>
        <v>101907.84672897196</v>
      </c>
      <c r="L538" s="9">
        <f t="shared" si="44"/>
        <v>0</v>
      </c>
      <c r="M538" s="9">
        <f t="shared" si="44"/>
        <v>156417.71028037387</v>
      </c>
      <c r="N538" s="9">
        <f t="shared" si="44"/>
        <v>156417.71028037387</v>
      </c>
      <c r="O538" s="9">
        <f t="shared" si="44"/>
        <v>-54509.863551401882</v>
      </c>
    </row>
    <row r="539" spans="1:15">
      <c r="A539" s="6" t="s">
        <v>253</v>
      </c>
      <c r="B539" s="6">
        <f t="shared" si="45"/>
        <v>6601</v>
      </c>
      <c r="C539" s="6" t="s">
        <v>222</v>
      </c>
      <c r="D539" s="6" t="s">
        <v>143</v>
      </c>
      <c r="E539" s="8">
        <v>485</v>
      </c>
      <c r="F539" s="8">
        <v>100.33199999999999</v>
      </c>
      <c r="G539" s="8"/>
      <c r="H539" s="8">
        <v>7307.0129999999999</v>
      </c>
      <c r="I539" s="8">
        <v>7307.0129999999999</v>
      </c>
      <c r="J539" s="8">
        <v>-7206.6809999999996</v>
      </c>
      <c r="K539" s="8">
        <f t="shared" si="44"/>
        <v>206.87010309278349</v>
      </c>
      <c r="L539" s="8">
        <f t="shared" si="44"/>
        <v>0</v>
      </c>
      <c r="M539" s="8">
        <f t="shared" si="44"/>
        <v>15066.00618556701</v>
      </c>
      <c r="N539" s="8">
        <f t="shared" si="44"/>
        <v>15066.00618556701</v>
      </c>
      <c r="O539" s="8">
        <f t="shared" si="44"/>
        <v>-14859.136082474226</v>
      </c>
    </row>
    <row r="540" spans="1:15">
      <c r="A540" t="s">
        <v>253</v>
      </c>
      <c r="B540">
        <f t="shared" si="45"/>
        <v>5609</v>
      </c>
      <c r="C540" t="s">
        <v>221</v>
      </c>
      <c r="D540" t="s">
        <v>136</v>
      </c>
      <c r="E540" s="9">
        <v>484</v>
      </c>
      <c r="F540" s="9">
        <v>1434.1669999999999</v>
      </c>
      <c r="G540" s="9">
        <v>20</v>
      </c>
      <c r="H540" s="9">
        <v>3681.3690000000001</v>
      </c>
      <c r="I540" s="9">
        <v>3701.3690000000001</v>
      </c>
      <c r="J540" s="9">
        <v>-2267.2020000000002</v>
      </c>
      <c r="K540" s="9">
        <f t="shared" si="44"/>
        <v>2963.154958677686</v>
      </c>
      <c r="L540" s="9">
        <f t="shared" si="44"/>
        <v>41.32231404958678</v>
      </c>
      <c r="M540" s="9">
        <f t="shared" si="44"/>
        <v>7606.1342975206617</v>
      </c>
      <c r="N540" s="9">
        <f t="shared" si="44"/>
        <v>7647.4566115702482</v>
      </c>
      <c r="O540" s="9">
        <f t="shared" si="44"/>
        <v>-4684.3016528925627</v>
      </c>
    </row>
    <row r="541" spans="1:15">
      <c r="A541" s="6" t="s">
        <v>253</v>
      </c>
      <c r="B541" s="6">
        <f t="shared" si="45"/>
        <v>4911</v>
      </c>
      <c r="C541" s="6" t="s">
        <v>223</v>
      </c>
      <c r="D541" s="6" t="s">
        <v>134</v>
      </c>
      <c r="E541" s="8">
        <v>428</v>
      </c>
      <c r="F541" s="8">
        <v>20012.758000000002</v>
      </c>
      <c r="G541" s="8">
        <v>16010.206999999999</v>
      </c>
      <c r="H541" s="8">
        <v>19889.613000000001</v>
      </c>
      <c r="I541" s="8">
        <v>35899.82</v>
      </c>
      <c r="J541" s="8">
        <v>-15887.061999999998</v>
      </c>
      <c r="K541" s="8">
        <f t="shared" si="44"/>
        <v>46758.780373831774</v>
      </c>
      <c r="L541" s="8">
        <f t="shared" si="44"/>
        <v>37407.025700934573</v>
      </c>
      <c r="M541" s="8">
        <f t="shared" si="44"/>
        <v>46471.058411214952</v>
      </c>
      <c r="N541" s="8">
        <f t="shared" si="44"/>
        <v>83878.084112149532</v>
      </c>
      <c r="O541" s="8">
        <f t="shared" si="44"/>
        <v>-37119.303738317751</v>
      </c>
    </row>
    <row r="542" spans="1:15">
      <c r="A542" t="s">
        <v>253</v>
      </c>
      <c r="B542">
        <f t="shared" si="45"/>
        <v>6602</v>
      </c>
      <c r="C542" t="s">
        <v>224</v>
      </c>
      <c r="D542" t="s">
        <v>144</v>
      </c>
      <c r="E542" s="9">
        <v>379</v>
      </c>
      <c r="F542" s="9">
        <v>1000</v>
      </c>
      <c r="G542" s="9"/>
      <c r="H542" s="9">
        <v>8657.3850000000002</v>
      </c>
      <c r="I542" s="9">
        <v>8657.3850000000002</v>
      </c>
      <c r="J542" s="9">
        <v>-7657.3850000000002</v>
      </c>
      <c r="K542" s="9">
        <f t="shared" si="44"/>
        <v>2638.5224274406332</v>
      </c>
      <c r="L542" s="9">
        <f t="shared" si="44"/>
        <v>0</v>
      </c>
      <c r="M542" s="9">
        <f t="shared" si="44"/>
        <v>22842.704485488128</v>
      </c>
      <c r="N542" s="9">
        <f t="shared" si="44"/>
        <v>22842.704485488128</v>
      </c>
      <c r="O542" s="9">
        <f t="shared" si="44"/>
        <v>-20204.182058047492</v>
      </c>
    </row>
    <row r="543" spans="1:15">
      <c r="A543" s="6" t="s">
        <v>253</v>
      </c>
      <c r="B543" s="6">
        <f t="shared" si="45"/>
        <v>8610</v>
      </c>
      <c r="C543" s="6" t="s">
        <v>225</v>
      </c>
      <c r="D543" s="6" t="s">
        <v>157</v>
      </c>
      <c r="E543" s="8">
        <v>295</v>
      </c>
      <c r="F543" s="8">
        <v>3254.096</v>
      </c>
      <c r="G543" s="8"/>
      <c r="H543" s="8">
        <v>18056.726999999999</v>
      </c>
      <c r="I543" s="8">
        <v>18056.726999999999</v>
      </c>
      <c r="J543" s="8">
        <v>-14802.630999999999</v>
      </c>
      <c r="K543" s="8">
        <f t="shared" si="44"/>
        <v>11030.833898305085</v>
      </c>
      <c r="L543" s="8">
        <f t="shared" si="44"/>
        <v>0</v>
      </c>
      <c r="M543" s="8">
        <f t="shared" si="44"/>
        <v>61209.244067796601</v>
      </c>
      <c r="N543" s="8">
        <f t="shared" si="44"/>
        <v>61209.244067796601</v>
      </c>
      <c r="O543" s="8">
        <f t="shared" si="44"/>
        <v>-50178.410169491523</v>
      </c>
    </row>
    <row r="544" spans="1:15">
      <c r="A544" t="s">
        <v>253</v>
      </c>
      <c r="B544">
        <f t="shared" si="45"/>
        <v>1606</v>
      </c>
      <c r="C544" t="s">
        <v>227</v>
      </c>
      <c r="D544" t="s">
        <v>113</v>
      </c>
      <c r="E544" s="9">
        <v>285</v>
      </c>
      <c r="F544" s="9">
        <v>3256.078</v>
      </c>
      <c r="G544" s="9">
        <v>16484.255999999998</v>
      </c>
      <c r="H544" s="9">
        <v>5125.3359999999993</v>
      </c>
      <c r="I544" s="9">
        <v>21609.591999999997</v>
      </c>
      <c r="J544" s="9">
        <v>-18353.513999999996</v>
      </c>
      <c r="K544" s="9">
        <f t="shared" si="44"/>
        <v>11424.835087719299</v>
      </c>
      <c r="L544" s="9">
        <f t="shared" si="44"/>
        <v>57839.494736842098</v>
      </c>
      <c r="M544" s="9">
        <f t="shared" si="44"/>
        <v>17983.635087719296</v>
      </c>
      <c r="N544" s="9">
        <f t="shared" si="44"/>
        <v>75823.129824561387</v>
      </c>
      <c r="O544" s="9">
        <f t="shared" si="44"/>
        <v>-64398.294736842086</v>
      </c>
    </row>
    <row r="545" spans="1:15">
      <c r="A545" s="6" t="s">
        <v>253</v>
      </c>
      <c r="B545" s="6">
        <f t="shared" si="45"/>
        <v>4604</v>
      </c>
      <c r="C545" s="6" t="s">
        <v>226</v>
      </c>
      <c r="D545" s="6" t="s">
        <v>129</v>
      </c>
      <c r="E545" s="8">
        <v>268</v>
      </c>
      <c r="F545" s="8">
        <v>637.92700000000002</v>
      </c>
      <c r="G545" s="8"/>
      <c r="H545" s="8">
        <v>10348.302</v>
      </c>
      <c r="I545" s="8">
        <v>10348.302</v>
      </c>
      <c r="J545" s="8">
        <v>-9710.375</v>
      </c>
      <c r="K545" s="8">
        <f t="shared" si="44"/>
        <v>2380.3246268656717</v>
      </c>
      <c r="L545" s="8">
        <f t="shared" si="44"/>
        <v>0</v>
      </c>
      <c r="M545" s="8">
        <f t="shared" si="44"/>
        <v>38613.067164179105</v>
      </c>
      <c r="N545" s="8">
        <f t="shared" si="44"/>
        <v>38613.067164179105</v>
      </c>
      <c r="O545" s="8">
        <f t="shared" si="44"/>
        <v>-36232.742537313432</v>
      </c>
    </row>
    <row r="546" spans="1:15">
      <c r="A546" t="s">
        <v>253</v>
      </c>
      <c r="B546">
        <f t="shared" si="45"/>
        <v>4502</v>
      </c>
      <c r="C546" t="s">
        <v>228</v>
      </c>
      <c r="D546" t="s">
        <v>128</v>
      </c>
      <c r="E546" s="9">
        <v>242</v>
      </c>
      <c r="F546" s="9">
        <v>7825.7869999999994</v>
      </c>
      <c r="G546" s="9">
        <v>551.16700000000003</v>
      </c>
      <c r="H546" s="9">
        <v>11934.184999999999</v>
      </c>
      <c r="I546" s="9">
        <v>12485.351999999999</v>
      </c>
      <c r="J546" s="9">
        <v>-4659.5649999999996</v>
      </c>
      <c r="K546" s="9">
        <f t="shared" si="44"/>
        <v>32337.96280991735</v>
      </c>
      <c r="L546" s="9">
        <f t="shared" si="44"/>
        <v>2277.5495867768595</v>
      </c>
      <c r="M546" s="9">
        <f t="shared" si="44"/>
        <v>49314.81404958677</v>
      </c>
      <c r="N546" s="9">
        <f t="shared" si="44"/>
        <v>51592.363636363632</v>
      </c>
      <c r="O546" s="9">
        <f t="shared" si="44"/>
        <v>-19254.400826446279</v>
      </c>
    </row>
    <row r="547" spans="1:15">
      <c r="A547" s="6" t="s">
        <v>253</v>
      </c>
      <c r="B547" s="6">
        <f t="shared" si="45"/>
        <v>4803</v>
      </c>
      <c r="C547" s="6" t="s">
        <v>229</v>
      </c>
      <c r="D547" s="6" t="s">
        <v>131</v>
      </c>
      <c r="E547" s="8">
        <v>235</v>
      </c>
      <c r="F547" s="8">
        <v>1260.1590000000001</v>
      </c>
      <c r="G547" s="8"/>
      <c r="H547" s="8">
        <v>11937.148999999999</v>
      </c>
      <c r="I547" s="8">
        <v>11937.148999999999</v>
      </c>
      <c r="J547" s="8">
        <v>-10676.99</v>
      </c>
      <c r="K547" s="8">
        <f t="shared" si="44"/>
        <v>5362.3787234042566</v>
      </c>
      <c r="L547" s="8">
        <f t="shared" si="44"/>
        <v>0</v>
      </c>
      <c r="M547" s="8">
        <f t="shared" si="44"/>
        <v>50796.378723404254</v>
      </c>
      <c r="N547" s="8">
        <f t="shared" si="44"/>
        <v>50796.378723404254</v>
      </c>
      <c r="O547" s="8">
        <f t="shared" si="44"/>
        <v>-45434</v>
      </c>
    </row>
    <row r="548" spans="1:15">
      <c r="A548" t="s">
        <v>253</v>
      </c>
      <c r="B548">
        <f t="shared" si="45"/>
        <v>4902</v>
      </c>
      <c r="C548" t="s">
        <v>231</v>
      </c>
      <c r="D548" t="s">
        <v>133</v>
      </c>
      <c r="E548" s="9">
        <v>116</v>
      </c>
      <c r="F548" s="9">
        <v>215.11199999999999</v>
      </c>
      <c r="G548" s="9">
        <v>14.309999999999999</v>
      </c>
      <c r="H548" s="9">
        <v>2809.6280000000002</v>
      </c>
      <c r="I548" s="9">
        <v>2823.9380000000001</v>
      </c>
      <c r="J548" s="9">
        <v>-2608.826</v>
      </c>
      <c r="K548" s="9">
        <f t="shared" si="44"/>
        <v>1854.4137931034484</v>
      </c>
      <c r="L548" s="9">
        <f t="shared" si="44"/>
        <v>123.36206896551722</v>
      </c>
      <c r="M548" s="9">
        <f t="shared" si="44"/>
        <v>24220.931034482761</v>
      </c>
      <c r="N548" s="9">
        <f t="shared" si="44"/>
        <v>24344.293103448275</v>
      </c>
      <c r="O548" s="9">
        <f t="shared" si="44"/>
        <v>-22489.87931034483</v>
      </c>
    </row>
    <row r="549" spans="1:15">
      <c r="A549" s="6" t="s">
        <v>253</v>
      </c>
      <c r="B549" s="6">
        <f t="shared" si="45"/>
        <v>3713</v>
      </c>
      <c r="C549" s="6" t="s">
        <v>230</v>
      </c>
      <c r="D549" s="6" t="s">
        <v>123</v>
      </c>
      <c r="E549" s="8">
        <v>114</v>
      </c>
      <c r="F549" s="8">
        <v>615</v>
      </c>
      <c r="G549" s="8">
        <v>364</v>
      </c>
      <c r="H549" s="8">
        <v>6000</v>
      </c>
      <c r="I549" s="8">
        <v>6364</v>
      </c>
      <c r="J549" s="8">
        <v>-5749</v>
      </c>
      <c r="K549" s="8">
        <f t="shared" si="44"/>
        <v>5394.7368421052624</v>
      </c>
      <c r="L549" s="8">
        <f t="shared" si="44"/>
        <v>3192.9824561403511</v>
      </c>
      <c r="M549" s="8">
        <f t="shared" si="44"/>
        <v>52631.57894736842</v>
      </c>
      <c r="N549" s="8">
        <f t="shared" si="44"/>
        <v>55824.561403508771</v>
      </c>
      <c r="O549" s="8">
        <f t="shared" si="44"/>
        <v>-50429.824561403504</v>
      </c>
    </row>
    <row r="550" spans="1:15">
      <c r="A550" t="s">
        <v>253</v>
      </c>
      <c r="B550">
        <f t="shared" si="45"/>
        <v>7505</v>
      </c>
      <c r="C550" t="s">
        <v>232</v>
      </c>
      <c r="D550" t="s">
        <v>151</v>
      </c>
      <c r="E550" s="9">
        <v>96</v>
      </c>
      <c r="F550" s="9">
        <v>143.411</v>
      </c>
      <c r="G550" s="9">
        <v>745.56999999999994</v>
      </c>
      <c r="H550" s="9">
        <v>5318.2730000000001</v>
      </c>
      <c r="I550" s="9">
        <v>6063.8429999999998</v>
      </c>
      <c r="J550" s="9">
        <v>-5920.4319999999998</v>
      </c>
      <c r="K550" s="9">
        <f t="shared" si="44"/>
        <v>1493.8645833333333</v>
      </c>
      <c r="L550" s="9">
        <f t="shared" si="44"/>
        <v>7766.3541666666661</v>
      </c>
      <c r="M550" s="9">
        <f t="shared" si="44"/>
        <v>55398.677083333336</v>
      </c>
      <c r="N550" s="9">
        <f t="shared" si="44"/>
        <v>63165.03125</v>
      </c>
      <c r="O550" s="9">
        <f t="shared" si="44"/>
        <v>-61671.166666666664</v>
      </c>
    </row>
    <row r="551" spans="1:15">
      <c r="A551" s="6" t="s">
        <v>253</v>
      </c>
      <c r="B551" s="6">
        <f t="shared" si="45"/>
        <v>5611</v>
      </c>
      <c r="C551" s="6" t="s">
        <v>233</v>
      </c>
      <c r="D551" s="6" t="s">
        <v>137</v>
      </c>
      <c r="E551" s="8">
        <v>89</v>
      </c>
      <c r="F551" s="8">
        <v>0</v>
      </c>
      <c r="G551" s="8"/>
      <c r="H551" s="8">
        <v>2100</v>
      </c>
      <c r="I551" s="8">
        <v>2100</v>
      </c>
      <c r="J551" s="8">
        <v>-2100</v>
      </c>
      <c r="K551" s="8">
        <f t="shared" si="44"/>
        <v>0</v>
      </c>
      <c r="L551" s="8">
        <f t="shared" si="44"/>
        <v>0</v>
      </c>
      <c r="M551" s="8">
        <f t="shared" si="44"/>
        <v>23595.505617977531</v>
      </c>
      <c r="N551" s="8">
        <f t="shared" si="44"/>
        <v>23595.505617977531</v>
      </c>
      <c r="O551" s="8">
        <f t="shared" si="44"/>
        <v>-23595.505617977531</v>
      </c>
    </row>
    <row r="552" spans="1:15">
      <c r="A552" t="s">
        <v>253</v>
      </c>
      <c r="B552">
        <f t="shared" si="45"/>
        <v>3506</v>
      </c>
      <c r="C552" t="s">
        <v>234</v>
      </c>
      <c r="D552" t="s">
        <v>119</v>
      </c>
      <c r="E552" s="9">
        <v>75</v>
      </c>
      <c r="F552" s="9">
        <v>4235.3310000000001</v>
      </c>
      <c r="G552" s="9">
        <v>2541.2710000000002</v>
      </c>
      <c r="H552" s="9">
        <v>25909</v>
      </c>
      <c r="I552" s="9">
        <v>28450.271000000001</v>
      </c>
      <c r="J552" s="9">
        <v>-24214.940000000002</v>
      </c>
      <c r="K552" s="9">
        <f t="shared" si="44"/>
        <v>56471.08</v>
      </c>
      <c r="L552" s="9">
        <f t="shared" si="44"/>
        <v>33883.613333333335</v>
      </c>
      <c r="M552" s="9">
        <f t="shared" si="44"/>
        <v>345453.33333333331</v>
      </c>
      <c r="N552" s="9">
        <f t="shared" si="44"/>
        <v>379336.94666666666</v>
      </c>
      <c r="O552" s="9">
        <f t="shared" si="44"/>
        <v>-322865.8666666667</v>
      </c>
    </row>
    <row r="553" spans="1:15">
      <c r="A553" s="6" t="s">
        <v>253</v>
      </c>
      <c r="B553" s="6">
        <f t="shared" si="45"/>
        <v>6611</v>
      </c>
      <c r="C553" s="6" t="s">
        <v>235</v>
      </c>
      <c r="D553" s="6" t="s">
        <v>145</v>
      </c>
      <c r="E553" s="8">
        <v>60</v>
      </c>
      <c r="F553" s="8">
        <v>0</v>
      </c>
      <c r="G553" s="8"/>
      <c r="H553" s="8">
        <v>356</v>
      </c>
      <c r="I553" s="8">
        <v>356</v>
      </c>
      <c r="J553" s="8">
        <v>-356</v>
      </c>
      <c r="K553" s="8">
        <f t="shared" si="44"/>
        <v>0</v>
      </c>
      <c r="L553" s="8">
        <f t="shared" si="44"/>
        <v>0</v>
      </c>
      <c r="M553" s="8">
        <f t="shared" si="44"/>
        <v>5933.3333333333339</v>
      </c>
      <c r="N553" s="8">
        <f t="shared" si="44"/>
        <v>5933.3333333333339</v>
      </c>
      <c r="O553" s="8">
        <f t="shared" si="44"/>
        <v>-5933.3333333333339</v>
      </c>
    </row>
    <row r="554" spans="1:15">
      <c r="A554" t="s">
        <v>253</v>
      </c>
      <c r="B554">
        <f t="shared" si="45"/>
        <v>4901</v>
      </c>
      <c r="C554" t="s">
        <v>236</v>
      </c>
      <c r="D554" t="s">
        <v>132</v>
      </c>
      <c r="E554" s="9">
        <v>47</v>
      </c>
      <c r="F554" s="9">
        <v>272</v>
      </c>
      <c r="G554" s="9"/>
      <c r="H554" s="9">
        <v>1209</v>
      </c>
      <c r="I554" s="9">
        <v>1209</v>
      </c>
      <c r="J554" s="9">
        <v>-937</v>
      </c>
      <c r="K554" s="9">
        <f t="shared" si="44"/>
        <v>5787.234042553192</v>
      </c>
      <c r="L554" s="9">
        <f t="shared" si="44"/>
        <v>0</v>
      </c>
      <c r="M554" s="9">
        <f t="shared" si="44"/>
        <v>25723.40425531915</v>
      </c>
      <c r="N554" s="9">
        <f t="shared" si="44"/>
        <v>25723.40425531915</v>
      </c>
      <c r="O554" s="9">
        <f t="shared" si="44"/>
        <v>-19936.170212765959</v>
      </c>
    </row>
    <row r="555" spans="1:15"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</row>
    <row r="556" spans="1:15" s="19" customFormat="1">
      <c r="E556" s="14">
        <f>SUM(E491:E554)</f>
        <v>387758</v>
      </c>
      <c r="F556" s="14">
        <f t="shared" ref="F556:J556" si="46">SUM(F491:F554)</f>
        <v>2360282.8699999996</v>
      </c>
      <c r="G556" s="14">
        <f t="shared" si="46"/>
        <v>3368259.8450000002</v>
      </c>
      <c r="H556" s="14">
        <f t="shared" si="46"/>
        <v>3322124.679</v>
      </c>
      <c r="I556" s="14">
        <f t="shared" si="46"/>
        <v>6690384.5240000011</v>
      </c>
      <c r="J556" s="14">
        <f t="shared" si="46"/>
        <v>-4330101.6540000001</v>
      </c>
      <c r="K556" s="14">
        <f t="shared" ref="K556:O556" si="47">(F556/$E556)*1000</f>
        <v>6086.9998040014643</v>
      </c>
      <c r="L556" s="14">
        <f t="shared" si="47"/>
        <v>8686.4999432635832</v>
      </c>
      <c r="M556" s="14">
        <f t="shared" si="47"/>
        <v>8567.5206675297468</v>
      </c>
      <c r="N556" s="14">
        <f t="shared" si="47"/>
        <v>17254.020610793334</v>
      </c>
      <c r="O556" s="14">
        <f t="shared" si="47"/>
        <v>-11167.020806791867</v>
      </c>
    </row>
    <row r="557" spans="1:15"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</row>
    <row r="558" spans="1:15">
      <c r="D558" s="34" t="s">
        <v>79</v>
      </c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</row>
    <row r="559" spans="1:15">
      <c r="D559" s="42" t="s">
        <v>169</v>
      </c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</row>
    <row r="560" spans="1:15">
      <c r="A560" s="6" t="s">
        <v>254</v>
      </c>
      <c r="B560" s="6">
        <f t="shared" ref="B560:B604" si="48">(LEFT(C560,4))*1</f>
        <v>0</v>
      </c>
      <c r="C560" s="6" t="s">
        <v>180</v>
      </c>
      <c r="D560" s="6" t="s">
        <v>9</v>
      </c>
      <c r="E560" s="8">
        <v>139875</v>
      </c>
      <c r="F560" s="8">
        <v>211144.75599999999</v>
      </c>
      <c r="G560" s="8">
        <v>321594.21799999994</v>
      </c>
      <c r="H560" s="8">
        <v>11896495.73</v>
      </c>
      <c r="I560" s="8">
        <v>12218089.948000001</v>
      </c>
      <c r="J560" s="8">
        <v>-12006945.192000002</v>
      </c>
      <c r="K560" s="8">
        <f t="shared" ref="K560:O591" si="49">(F560/$E560)*1000</f>
        <v>1509.5246184092939</v>
      </c>
      <c r="L560" s="8">
        <f t="shared" si="49"/>
        <v>2299.1543735478103</v>
      </c>
      <c r="M560" s="8">
        <f t="shared" si="49"/>
        <v>85050.907810545134</v>
      </c>
      <c r="N560" s="8">
        <f t="shared" si="49"/>
        <v>87350.062184092953</v>
      </c>
      <c r="O560" s="8">
        <f t="shared" si="49"/>
        <v>-85840.537565683655</v>
      </c>
    </row>
    <row r="561" spans="1:15">
      <c r="A561" t="s">
        <v>254</v>
      </c>
      <c r="B561">
        <f t="shared" si="48"/>
        <v>1000</v>
      </c>
      <c r="C561" t="s">
        <v>181</v>
      </c>
      <c r="D561" t="s">
        <v>108</v>
      </c>
      <c r="E561" s="9">
        <v>39810</v>
      </c>
      <c r="F561" s="9">
        <v>2441.866</v>
      </c>
      <c r="G561" s="9"/>
      <c r="H561" s="9">
        <v>1773033.7290000001</v>
      </c>
      <c r="I561" s="9">
        <v>1773033.7290000001</v>
      </c>
      <c r="J561" s="9">
        <v>-1770591.8630000001</v>
      </c>
      <c r="K561" s="9">
        <f t="shared" si="49"/>
        <v>61.338005526249681</v>
      </c>
      <c r="L561" s="9">
        <f t="shared" si="49"/>
        <v>0</v>
      </c>
      <c r="M561" s="9">
        <f t="shared" si="49"/>
        <v>44537.395855312738</v>
      </c>
      <c r="N561" s="9">
        <f t="shared" si="49"/>
        <v>44537.395855312738</v>
      </c>
      <c r="O561" s="9">
        <f t="shared" si="49"/>
        <v>-44476.057849786484</v>
      </c>
    </row>
    <row r="562" spans="1:15">
      <c r="A562" s="6" t="s">
        <v>254</v>
      </c>
      <c r="B562" s="6">
        <f t="shared" si="48"/>
        <v>1400</v>
      </c>
      <c r="C562" s="6" t="s">
        <v>182</v>
      </c>
      <c r="D562" s="6" t="s">
        <v>111</v>
      </c>
      <c r="E562" s="8">
        <v>30568</v>
      </c>
      <c r="F562" s="8">
        <v>0</v>
      </c>
      <c r="G562" s="8"/>
      <c r="H562" s="8">
        <v>1130061.4380000001</v>
      </c>
      <c r="I562" s="8">
        <v>1130061.4380000001</v>
      </c>
      <c r="J562" s="8">
        <v>-1130061.4380000001</v>
      </c>
      <c r="K562" s="8">
        <f t="shared" si="49"/>
        <v>0</v>
      </c>
      <c r="L562" s="8">
        <f t="shared" si="49"/>
        <v>0</v>
      </c>
      <c r="M562" s="8">
        <f t="shared" si="49"/>
        <v>36968.772507197071</v>
      </c>
      <c r="N562" s="8">
        <f t="shared" si="49"/>
        <v>36968.772507197071</v>
      </c>
      <c r="O562" s="8">
        <f t="shared" si="49"/>
        <v>-36968.772507197071</v>
      </c>
    </row>
    <row r="563" spans="1:15">
      <c r="A563" t="s">
        <v>254</v>
      </c>
      <c r="B563">
        <f t="shared" si="48"/>
        <v>2000</v>
      </c>
      <c r="C563" t="s">
        <v>183</v>
      </c>
      <c r="D563" t="s">
        <v>114</v>
      </c>
      <c r="E563" s="9">
        <v>22059</v>
      </c>
      <c r="F563" s="9">
        <v>337771.18199999997</v>
      </c>
      <c r="G563" s="9"/>
      <c r="H563" s="9">
        <v>871477.375</v>
      </c>
      <c r="I563" s="9">
        <v>871477.375</v>
      </c>
      <c r="J563" s="9">
        <v>-533706.19299999997</v>
      </c>
      <c r="K563" s="9">
        <f t="shared" si="49"/>
        <v>15312.171086631306</v>
      </c>
      <c r="L563" s="9">
        <f t="shared" si="49"/>
        <v>0</v>
      </c>
      <c r="M563" s="9">
        <f t="shared" si="49"/>
        <v>39506.658280067095</v>
      </c>
      <c r="N563" s="9">
        <f t="shared" si="49"/>
        <v>39506.658280067095</v>
      </c>
      <c r="O563" s="9">
        <f t="shared" si="49"/>
        <v>-24194.487193435783</v>
      </c>
    </row>
    <row r="564" spans="1:15">
      <c r="A564" s="6" t="s">
        <v>254</v>
      </c>
      <c r="B564" s="6">
        <f t="shared" si="48"/>
        <v>6000</v>
      </c>
      <c r="C564" s="6" t="s">
        <v>1052</v>
      </c>
      <c r="D564" s="6" t="s">
        <v>1047</v>
      </c>
      <c r="E564" s="8">
        <v>19893</v>
      </c>
      <c r="F564" s="8">
        <v>314224.89400000003</v>
      </c>
      <c r="G564" s="8">
        <v>293960.25400000007</v>
      </c>
      <c r="H564" s="8">
        <v>1180276.487</v>
      </c>
      <c r="I564" s="8">
        <v>1474236.7409999999</v>
      </c>
      <c r="J564" s="8">
        <v>-1160011.8469999998</v>
      </c>
      <c r="K564" s="8">
        <f t="shared" si="49"/>
        <v>15795.751973055851</v>
      </c>
      <c r="L564" s="8">
        <f t="shared" si="49"/>
        <v>14777.070024631783</v>
      </c>
      <c r="M564" s="8">
        <f t="shared" si="49"/>
        <v>59331.246518875989</v>
      </c>
      <c r="N564" s="8">
        <f t="shared" si="49"/>
        <v>74108.316543507768</v>
      </c>
      <c r="O564" s="8">
        <f t="shared" si="49"/>
        <v>-58312.564570451912</v>
      </c>
    </row>
    <row r="565" spans="1:15">
      <c r="A565" t="s">
        <v>254</v>
      </c>
      <c r="B565">
        <f t="shared" si="48"/>
        <v>1300</v>
      </c>
      <c r="C565" t="s">
        <v>184</v>
      </c>
      <c r="D565" t="s">
        <v>110</v>
      </c>
      <c r="E565" s="9">
        <v>18891</v>
      </c>
      <c r="F565" s="9">
        <v>735.58199999999999</v>
      </c>
      <c r="G565" s="9"/>
      <c r="H565" s="9">
        <v>1709566.5049999999</v>
      </c>
      <c r="I565" s="9">
        <v>1709566.5049999999</v>
      </c>
      <c r="J565" s="9">
        <v>-1708830.923</v>
      </c>
      <c r="K565" s="9">
        <f t="shared" si="49"/>
        <v>38.938224551373672</v>
      </c>
      <c r="L565" s="9">
        <f t="shared" si="49"/>
        <v>0</v>
      </c>
      <c r="M565" s="9">
        <f t="shared" si="49"/>
        <v>90496.347731724105</v>
      </c>
      <c r="N565" s="9">
        <f t="shared" si="49"/>
        <v>90496.347731724105</v>
      </c>
      <c r="O565" s="9">
        <f t="shared" si="49"/>
        <v>-90457.409507172721</v>
      </c>
    </row>
    <row r="566" spans="1:15">
      <c r="A566" s="6" t="s">
        <v>254</v>
      </c>
      <c r="B566" s="6">
        <f t="shared" si="48"/>
        <v>1604</v>
      </c>
      <c r="C566" s="6" t="s">
        <v>185</v>
      </c>
      <c r="D566" s="6" t="s">
        <v>112</v>
      </c>
      <c r="E566" s="8">
        <v>13430</v>
      </c>
      <c r="F566" s="8">
        <v>0</v>
      </c>
      <c r="G566" s="8"/>
      <c r="H566" s="8">
        <v>559187.12100000004</v>
      </c>
      <c r="I566" s="8">
        <v>559187.12100000004</v>
      </c>
      <c r="J566" s="8">
        <v>-559187.12100000004</v>
      </c>
      <c r="K566" s="8">
        <f t="shared" si="49"/>
        <v>0</v>
      </c>
      <c r="L566" s="8">
        <f t="shared" si="49"/>
        <v>0</v>
      </c>
      <c r="M566" s="8">
        <f t="shared" si="49"/>
        <v>41637.164631422194</v>
      </c>
      <c r="N566" s="8">
        <f t="shared" si="49"/>
        <v>41637.164631422194</v>
      </c>
      <c r="O566" s="8">
        <f t="shared" si="49"/>
        <v>-41637.164631422194</v>
      </c>
    </row>
    <row r="567" spans="1:15">
      <c r="A567" t="s">
        <v>254</v>
      </c>
      <c r="B567">
        <f t="shared" si="48"/>
        <v>8200</v>
      </c>
      <c r="C567" t="s">
        <v>186</v>
      </c>
      <c r="D567" t="s">
        <v>153</v>
      </c>
      <c r="E567" s="9">
        <v>11239</v>
      </c>
      <c r="F567" s="9">
        <v>146.63999999999999</v>
      </c>
      <c r="G567" s="9">
        <v>13439.320999999998</v>
      </c>
      <c r="H567" s="9">
        <v>444506.14</v>
      </c>
      <c r="I567" s="9">
        <v>457945.46100000001</v>
      </c>
      <c r="J567" s="9">
        <v>-457798.821</v>
      </c>
      <c r="K567" s="9">
        <f t="shared" si="49"/>
        <v>13.047424148055875</v>
      </c>
      <c r="L567" s="9">
        <f t="shared" si="49"/>
        <v>1195.7755138357504</v>
      </c>
      <c r="M567" s="9">
        <f t="shared" si="49"/>
        <v>39550.328321025008</v>
      </c>
      <c r="N567" s="9">
        <f t="shared" si="49"/>
        <v>40746.103834860754</v>
      </c>
      <c r="O567" s="9">
        <f t="shared" si="49"/>
        <v>-40733.056410712699</v>
      </c>
    </row>
    <row r="568" spans="1:15">
      <c r="A568" s="6" t="s">
        <v>254</v>
      </c>
      <c r="B568" s="6">
        <f t="shared" si="48"/>
        <v>3000</v>
      </c>
      <c r="C568" s="6" t="s">
        <v>187</v>
      </c>
      <c r="D568" s="6" t="s">
        <v>118</v>
      </c>
      <c r="E568" s="8">
        <v>7997</v>
      </c>
      <c r="F568" s="8">
        <v>32099.576999999997</v>
      </c>
      <c r="G568" s="8"/>
      <c r="H568" s="8">
        <v>345881.79700000002</v>
      </c>
      <c r="I568" s="8">
        <v>345881.79700000002</v>
      </c>
      <c r="J568" s="8">
        <v>-313782.22000000003</v>
      </c>
      <c r="K568" s="8">
        <f t="shared" si="49"/>
        <v>4013.952357133925</v>
      </c>
      <c r="L568" s="8">
        <f t="shared" si="49"/>
        <v>0</v>
      </c>
      <c r="M568" s="8">
        <f t="shared" si="49"/>
        <v>43251.443916468677</v>
      </c>
      <c r="N568" s="8">
        <f t="shared" si="49"/>
        <v>43251.443916468677</v>
      </c>
      <c r="O568" s="8">
        <f t="shared" si="49"/>
        <v>-39237.491559334754</v>
      </c>
    </row>
    <row r="569" spans="1:15">
      <c r="A569" t="s">
        <v>254</v>
      </c>
      <c r="B569">
        <f t="shared" si="48"/>
        <v>7300</v>
      </c>
      <c r="C569" t="s">
        <v>188</v>
      </c>
      <c r="D569" t="s">
        <v>148</v>
      </c>
      <c r="E569" s="9">
        <v>5262</v>
      </c>
      <c r="F569" s="9">
        <v>43754.370999999999</v>
      </c>
      <c r="G569" s="9">
        <v>43146.923000000003</v>
      </c>
      <c r="H569" s="9">
        <v>400611.28900000005</v>
      </c>
      <c r="I569" s="9">
        <v>443758.21200000006</v>
      </c>
      <c r="J569" s="9">
        <v>-400003.84100000007</v>
      </c>
      <c r="K569" s="9">
        <f t="shared" si="49"/>
        <v>8315.1598251615342</v>
      </c>
      <c r="L569" s="9">
        <f t="shared" si="49"/>
        <v>8199.7193082478152</v>
      </c>
      <c r="M569" s="9">
        <f t="shared" si="49"/>
        <v>76132.894146712293</v>
      </c>
      <c r="N569" s="9">
        <f t="shared" si="49"/>
        <v>84332.613454960097</v>
      </c>
      <c r="O569" s="9">
        <f t="shared" si="49"/>
        <v>-76017.453629798561</v>
      </c>
    </row>
    <row r="570" spans="1:15">
      <c r="A570" s="6" t="s">
        <v>254</v>
      </c>
      <c r="B570" s="6">
        <f t="shared" si="48"/>
        <v>7400</v>
      </c>
      <c r="C570" s="6" t="s">
        <v>189</v>
      </c>
      <c r="D570" s="6" t="s">
        <v>149</v>
      </c>
      <c r="E570" s="8">
        <v>5208</v>
      </c>
      <c r="F570" s="8">
        <v>58579.163</v>
      </c>
      <c r="G570" s="8">
        <v>19185.648000000001</v>
      </c>
      <c r="H570" s="8">
        <v>401538.98699999996</v>
      </c>
      <c r="I570" s="8">
        <v>420724.63499999995</v>
      </c>
      <c r="J570" s="8">
        <v>-362145.47199999995</v>
      </c>
      <c r="K570" s="8">
        <f t="shared" si="49"/>
        <v>11247.91916282642</v>
      </c>
      <c r="L570" s="8">
        <f t="shared" si="49"/>
        <v>3683.8801843317979</v>
      </c>
      <c r="M570" s="8">
        <f t="shared" si="49"/>
        <v>77100.419930875578</v>
      </c>
      <c r="N570" s="8">
        <f t="shared" si="49"/>
        <v>80784.300115207356</v>
      </c>
      <c r="O570" s="8">
        <f t="shared" si="49"/>
        <v>-69536.380952380932</v>
      </c>
    </row>
    <row r="571" spans="1:15">
      <c r="A571" t="s">
        <v>254</v>
      </c>
      <c r="B571">
        <f t="shared" si="48"/>
        <v>1100</v>
      </c>
      <c r="C571" t="s">
        <v>271</v>
      </c>
      <c r="D571" t="s">
        <v>109</v>
      </c>
      <c r="E571" s="9">
        <v>4674</v>
      </c>
      <c r="F571" s="9">
        <v>1646</v>
      </c>
      <c r="G571" s="9"/>
      <c r="H571" s="9">
        <v>183702.42499999999</v>
      </c>
      <c r="I571" s="9">
        <v>183702.42499999999</v>
      </c>
      <c r="J571" s="9">
        <v>-182056.42499999999</v>
      </c>
      <c r="K571" s="9">
        <f t="shared" si="49"/>
        <v>352.16089002995295</v>
      </c>
      <c r="L571" s="9">
        <f t="shared" si="49"/>
        <v>0</v>
      </c>
      <c r="M571" s="9">
        <f t="shared" si="49"/>
        <v>39303.043431750106</v>
      </c>
      <c r="N571" s="9">
        <f t="shared" si="49"/>
        <v>39303.043431750106</v>
      </c>
      <c r="O571" s="9">
        <f t="shared" si="49"/>
        <v>-38950.882541720151</v>
      </c>
    </row>
    <row r="572" spans="1:15">
      <c r="A572" s="6" t="s">
        <v>254</v>
      </c>
      <c r="B572" s="6">
        <f t="shared" si="48"/>
        <v>8000</v>
      </c>
      <c r="C572" s="6" t="s">
        <v>190</v>
      </c>
      <c r="D572" s="6" t="s">
        <v>152</v>
      </c>
      <c r="E572" s="8">
        <v>4523</v>
      </c>
      <c r="F572" s="8">
        <v>17101.417000000001</v>
      </c>
      <c r="G572" s="8"/>
      <c r="H572" s="8">
        <v>172659.109</v>
      </c>
      <c r="I572" s="8">
        <v>172659.109</v>
      </c>
      <c r="J572" s="8">
        <v>-155557.69199999998</v>
      </c>
      <c r="K572" s="8">
        <f t="shared" si="49"/>
        <v>3780.9898297590098</v>
      </c>
      <c r="L572" s="8">
        <f t="shared" si="49"/>
        <v>0</v>
      </c>
      <c r="M572" s="8">
        <f t="shared" si="49"/>
        <v>38173.581472474019</v>
      </c>
      <c r="N572" s="8">
        <f t="shared" si="49"/>
        <v>38173.581472474019</v>
      </c>
      <c r="O572" s="8">
        <f t="shared" si="49"/>
        <v>-34392.591642715008</v>
      </c>
    </row>
    <row r="573" spans="1:15">
      <c r="A573" t="s">
        <v>254</v>
      </c>
      <c r="B573">
        <f t="shared" si="48"/>
        <v>5716</v>
      </c>
      <c r="C573" t="s">
        <v>1158</v>
      </c>
      <c r="D573" t="s">
        <v>1156</v>
      </c>
      <c r="E573" s="9">
        <v>4306</v>
      </c>
      <c r="F573" s="9">
        <v>6000</v>
      </c>
      <c r="G573" s="9">
        <v>924.21400000000006</v>
      </c>
      <c r="H573" s="9">
        <v>186192.37600000002</v>
      </c>
      <c r="I573" s="9">
        <v>187116.59000000003</v>
      </c>
      <c r="J573" s="9">
        <v>-181116.59000000003</v>
      </c>
      <c r="K573" s="9">
        <f t="shared" si="49"/>
        <v>1393.4045517882025</v>
      </c>
      <c r="L573" s="9">
        <f t="shared" si="49"/>
        <v>214.63399907106364</v>
      </c>
      <c r="M573" s="9">
        <f t="shared" si="49"/>
        <v>43240.217371110084</v>
      </c>
      <c r="N573" s="9">
        <f t="shared" si="49"/>
        <v>43454.851370181146</v>
      </c>
      <c r="O573" s="9">
        <f t="shared" si="49"/>
        <v>-42061.446818392942</v>
      </c>
    </row>
    <row r="574" spans="1:15">
      <c r="A574" s="6" t="s">
        <v>254</v>
      </c>
      <c r="B574" s="6">
        <f t="shared" si="48"/>
        <v>3609</v>
      </c>
      <c r="C574" s="6" t="s">
        <v>192</v>
      </c>
      <c r="D574" s="6" t="s">
        <v>121</v>
      </c>
      <c r="E574" s="8">
        <v>4090</v>
      </c>
      <c r="F574" s="8">
        <v>5148.3509999999997</v>
      </c>
      <c r="G574" s="8">
        <v>552.14800000000002</v>
      </c>
      <c r="H574" s="8">
        <v>131134.962</v>
      </c>
      <c r="I574" s="8">
        <v>131687.10999999999</v>
      </c>
      <c r="J574" s="8">
        <v>-126538.75899999999</v>
      </c>
      <c r="K574" s="8">
        <f t="shared" si="49"/>
        <v>1258.7655256723715</v>
      </c>
      <c r="L574" s="8">
        <f t="shared" si="49"/>
        <v>134.99951100244502</v>
      </c>
      <c r="M574" s="8">
        <f t="shared" si="49"/>
        <v>32062.337897310514</v>
      </c>
      <c r="N574" s="8">
        <f t="shared" si="49"/>
        <v>32197.337408312953</v>
      </c>
      <c r="O574" s="8">
        <f t="shared" si="49"/>
        <v>-30938.571882640583</v>
      </c>
    </row>
    <row r="575" spans="1:15">
      <c r="A575" t="s">
        <v>254</v>
      </c>
      <c r="B575">
        <f t="shared" si="48"/>
        <v>2510</v>
      </c>
      <c r="C575" t="s">
        <v>193</v>
      </c>
      <c r="D575" t="s">
        <v>117</v>
      </c>
      <c r="E575" s="9">
        <v>3925</v>
      </c>
      <c r="F575" s="9">
        <v>54.4</v>
      </c>
      <c r="G575" s="9"/>
      <c r="H575" s="9">
        <v>216910.50300000003</v>
      </c>
      <c r="I575" s="9">
        <v>216910.50300000003</v>
      </c>
      <c r="J575" s="9">
        <v>-216856.10300000003</v>
      </c>
      <c r="K575" s="9">
        <f t="shared" si="49"/>
        <v>13.859872611464967</v>
      </c>
      <c r="L575" s="9">
        <f t="shared" si="49"/>
        <v>0</v>
      </c>
      <c r="M575" s="9">
        <f t="shared" si="49"/>
        <v>55263.822420382166</v>
      </c>
      <c r="N575" s="9">
        <f t="shared" si="49"/>
        <v>55263.822420382166</v>
      </c>
      <c r="O575" s="9">
        <f t="shared" si="49"/>
        <v>-55249.962547770709</v>
      </c>
    </row>
    <row r="576" spans="1:15">
      <c r="A576" s="6" t="s">
        <v>254</v>
      </c>
      <c r="B576" s="6">
        <f t="shared" si="48"/>
        <v>4200</v>
      </c>
      <c r="C576" s="6" t="s">
        <v>191</v>
      </c>
      <c r="D576" s="6" t="s">
        <v>127</v>
      </c>
      <c r="E576" s="8">
        <v>3864</v>
      </c>
      <c r="F576" s="8">
        <v>42715.315000000002</v>
      </c>
      <c r="G576" s="8"/>
      <c r="H576" s="8">
        <v>289856.80299999996</v>
      </c>
      <c r="I576" s="8">
        <v>289856.80299999996</v>
      </c>
      <c r="J576" s="8">
        <v>-247141.48799999995</v>
      </c>
      <c r="K576" s="8">
        <f t="shared" si="49"/>
        <v>11054.688146997931</v>
      </c>
      <c r="L576" s="8">
        <f t="shared" si="49"/>
        <v>0</v>
      </c>
      <c r="M576" s="8">
        <f t="shared" si="49"/>
        <v>75014.700569358174</v>
      </c>
      <c r="N576" s="8">
        <f t="shared" si="49"/>
        <v>75014.700569358174</v>
      </c>
      <c r="O576" s="8">
        <f t="shared" si="49"/>
        <v>-63960.01242236024</v>
      </c>
    </row>
    <row r="577" spans="1:15">
      <c r="A577" t="s">
        <v>254</v>
      </c>
      <c r="B577">
        <f t="shared" si="48"/>
        <v>2300</v>
      </c>
      <c r="C577" t="s">
        <v>194</v>
      </c>
      <c r="D577" t="s">
        <v>115</v>
      </c>
      <c r="E577" s="9">
        <v>3669</v>
      </c>
      <c r="F577" s="9">
        <v>895.20399999999995</v>
      </c>
      <c r="G577" s="9"/>
      <c r="H577" s="9">
        <v>186380.42100000003</v>
      </c>
      <c r="I577" s="9">
        <v>186380.42100000003</v>
      </c>
      <c r="J577" s="9">
        <v>-185485.21700000003</v>
      </c>
      <c r="K577" s="9">
        <f t="shared" si="49"/>
        <v>243.99127827745977</v>
      </c>
      <c r="L577" s="9">
        <f t="shared" si="49"/>
        <v>0</v>
      </c>
      <c r="M577" s="9">
        <f t="shared" si="49"/>
        <v>50798.697465249395</v>
      </c>
      <c r="N577" s="9">
        <f t="shared" si="49"/>
        <v>50798.697465249395</v>
      </c>
      <c r="O577" s="9">
        <f t="shared" si="49"/>
        <v>-50554.706186971933</v>
      </c>
    </row>
    <row r="578" spans="1:15">
      <c r="A578" s="6" t="s">
        <v>254</v>
      </c>
      <c r="B578" s="6">
        <f t="shared" si="48"/>
        <v>8716</v>
      </c>
      <c r="C578" s="6" t="s">
        <v>196</v>
      </c>
      <c r="D578" s="6" t="s">
        <v>161</v>
      </c>
      <c r="E578" s="8">
        <v>3196</v>
      </c>
      <c r="F578" s="8">
        <v>509.74599999999998</v>
      </c>
      <c r="G578" s="8"/>
      <c r="H578" s="8">
        <v>96987.649000000005</v>
      </c>
      <c r="I578" s="8">
        <v>96987.649000000005</v>
      </c>
      <c r="J578" s="8">
        <v>-96477.903000000006</v>
      </c>
      <c r="K578" s="8">
        <f t="shared" si="49"/>
        <v>159.49499374217771</v>
      </c>
      <c r="L578" s="8">
        <f t="shared" si="49"/>
        <v>0</v>
      </c>
      <c r="M578" s="8">
        <f t="shared" si="49"/>
        <v>30346.573529411766</v>
      </c>
      <c r="N578" s="8">
        <f t="shared" si="49"/>
        <v>30346.573529411766</v>
      </c>
      <c r="O578" s="8">
        <f t="shared" si="49"/>
        <v>-30187.078535669589</v>
      </c>
    </row>
    <row r="579" spans="1:15">
      <c r="A579" t="s">
        <v>254</v>
      </c>
      <c r="B579">
        <f t="shared" si="48"/>
        <v>6100</v>
      </c>
      <c r="C579" t="s">
        <v>195</v>
      </c>
      <c r="D579" t="s">
        <v>138</v>
      </c>
      <c r="E579" s="9">
        <v>3156</v>
      </c>
      <c r="F579" s="9">
        <v>0</v>
      </c>
      <c r="G579" s="9">
        <v>3337.8690000000001</v>
      </c>
      <c r="H579" s="9">
        <v>181598.00000000003</v>
      </c>
      <c r="I579" s="9">
        <v>184935.86900000004</v>
      </c>
      <c r="J579" s="9">
        <v>-184935.86900000004</v>
      </c>
      <c r="K579" s="9">
        <f t="shared" si="49"/>
        <v>0</v>
      </c>
      <c r="L579" s="9">
        <f t="shared" si="49"/>
        <v>1057.6264258555132</v>
      </c>
      <c r="M579" s="9">
        <f t="shared" si="49"/>
        <v>57540.557667934103</v>
      </c>
      <c r="N579" s="9">
        <f t="shared" si="49"/>
        <v>58598.18409378962</v>
      </c>
      <c r="O579" s="9">
        <f t="shared" si="49"/>
        <v>-58598.18409378962</v>
      </c>
    </row>
    <row r="580" spans="1:15">
      <c r="A580" s="6" t="s">
        <v>254</v>
      </c>
      <c r="B580" s="6">
        <f t="shared" si="48"/>
        <v>8717</v>
      </c>
      <c r="C580" s="6" t="s">
        <v>198</v>
      </c>
      <c r="D580" s="6" t="s">
        <v>162</v>
      </c>
      <c r="E580" s="8">
        <v>2573</v>
      </c>
      <c r="F580" s="8">
        <v>1417</v>
      </c>
      <c r="G580" s="8"/>
      <c r="H580" s="8">
        <v>105125.43699999999</v>
      </c>
      <c r="I580" s="8">
        <v>105125.43699999999</v>
      </c>
      <c r="J580" s="8">
        <v>-103708.43699999999</v>
      </c>
      <c r="K580" s="8">
        <f t="shared" si="49"/>
        <v>550.71900505246799</v>
      </c>
      <c r="L580" s="8">
        <f t="shared" si="49"/>
        <v>0</v>
      </c>
      <c r="M580" s="8">
        <f t="shared" si="49"/>
        <v>40857.146132918773</v>
      </c>
      <c r="N580" s="8">
        <f t="shared" si="49"/>
        <v>40857.146132918773</v>
      </c>
      <c r="O580" s="8">
        <f t="shared" si="49"/>
        <v>-40306.4271278663</v>
      </c>
    </row>
    <row r="581" spans="1:15">
      <c r="A581" t="s">
        <v>254</v>
      </c>
      <c r="B581">
        <f t="shared" si="48"/>
        <v>8401</v>
      </c>
      <c r="C581" t="s">
        <v>197</v>
      </c>
      <c r="D581" t="s">
        <v>154</v>
      </c>
      <c r="E581" s="9">
        <v>2547</v>
      </c>
      <c r="F581" s="9">
        <v>7006.7150000000001</v>
      </c>
      <c r="G581" s="9"/>
      <c r="H581" s="9">
        <v>33661.034999999996</v>
      </c>
      <c r="I581" s="9">
        <v>33661.034999999996</v>
      </c>
      <c r="J581" s="9">
        <v>-26654.319999999996</v>
      </c>
      <c r="K581" s="9">
        <f t="shared" si="49"/>
        <v>2750.9678052610916</v>
      </c>
      <c r="L581" s="9">
        <f t="shared" si="49"/>
        <v>0</v>
      </c>
      <c r="M581" s="9">
        <f t="shared" si="49"/>
        <v>13215.954063604238</v>
      </c>
      <c r="N581" s="9">
        <f t="shared" si="49"/>
        <v>13215.954063604238</v>
      </c>
      <c r="O581" s="9">
        <f t="shared" si="49"/>
        <v>-10464.986258343148</v>
      </c>
    </row>
    <row r="582" spans="1:15">
      <c r="A582" s="6" t="s">
        <v>254</v>
      </c>
      <c r="B582" s="6">
        <f t="shared" si="48"/>
        <v>8613</v>
      </c>
      <c r="C582" s="6" t="s">
        <v>200</v>
      </c>
      <c r="D582" s="6" t="s">
        <v>158</v>
      </c>
      <c r="E582" s="8">
        <v>2035</v>
      </c>
      <c r="F582" s="8">
        <v>6858.6039999999994</v>
      </c>
      <c r="G582" s="8">
        <v>255.57900000000001</v>
      </c>
      <c r="H582" s="8">
        <v>57336.077000000005</v>
      </c>
      <c r="I582" s="8">
        <v>57591.656000000003</v>
      </c>
      <c r="J582" s="8">
        <v>-50733.052000000003</v>
      </c>
      <c r="K582" s="8">
        <f t="shared" si="49"/>
        <v>3370.3213759213754</v>
      </c>
      <c r="L582" s="8">
        <f t="shared" si="49"/>
        <v>125.59164619164621</v>
      </c>
      <c r="M582" s="8">
        <f t="shared" si="49"/>
        <v>28174.976412776417</v>
      </c>
      <c r="N582" s="8">
        <f t="shared" si="49"/>
        <v>28300.56805896806</v>
      </c>
      <c r="O582" s="8">
        <f t="shared" si="49"/>
        <v>-24930.246683046687</v>
      </c>
    </row>
    <row r="583" spans="1:15">
      <c r="A583" t="s">
        <v>254</v>
      </c>
      <c r="B583">
        <f t="shared" si="48"/>
        <v>6250</v>
      </c>
      <c r="C583" t="s">
        <v>199</v>
      </c>
      <c r="D583" t="s">
        <v>139</v>
      </c>
      <c r="E583" s="9">
        <v>1977</v>
      </c>
      <c r="F583" s="9">
        <v>0</v>
      </c>
      <c r="G583" s="9"/>
      <c r="H583" s="9">
        <v>197542.538</v>
      </c>
      <c r="I583" s="9">
        <v>197542.538</v>
      </c>
      <c r="J583" s="9">
        <v>-197542.538</v>
      </c>
      <c r="K583" s="9">
        <f t="shared" si="49"/>
        <v>0</v>
      </c>
      <c r="L583" s="9">
        <f t="shared" si="49"/>
        <v>0</v>
      </c>
      <c r="M583" s="9">
        <f t="shared" si="49"/>
        <v>99920.35306019221</v>
      </c>
      <c r="N583" s="9">
        <f t="shared" si="49"/>
        <v>99920.35306019221</v>
      </c>
      <c r="O583" s="9">
        <f t="shared" si="49"/>
        <v>-99920.35306019221</v>
      </c>
    </row>
    <row r="584" spans="1:15">
      <c r="A584" s="6" t="s">
        <v>254</v>
      </c>
      <c r="B584" s="6">
        <f t="shared" si="48"/>
        <v>6400</v>
      </c>
      <c r="C584" s="6" t="s">
        <v>201</v>
      </c>
      <c r="D584" s="6" t="s">
        <v>140</v>
      </c>
      <c r="E584" s="8">
        <v>1906</v>
      </c>
      <c r="F584" s="8">
        <v>0</v>
      </c>
      <c r="G584" s="8">
        <v>3830.4379999999996</v>
      </c>
      <c r="H584" s="8">
        <v>113591.13400000001</v>
      </c>
      <c r="I584" s="8">
        <v>117421.572</v>
      </c>
      <c r="J584" s="8">
        <v>-117421.572</v>
      </c>
      <c r="K584" s="8">
        <f t="shared" si="49"/>
        <v>0</v>
      </c>
      <c r="L584" s="8">
        <f t="shared" si="49"/>
        <v>2009.6736621196221</v>
      </c>
      <c r="M584" s="8">
        <f t="shared" si="49"/>
        <v>59596.607555089191</v>
      </c>
      <c r="N584" s="8">
        <f t="shared" si="49"/>
        <v>61606.281217208816</v>
      </c>
      <c r="O584" s="8">
        <f t="shared" si="49"/>
        <v>-61606.281217208816</v>
      </c>
    </row>
    <row r="585" spans="1:15">
      <c r="A585" t="s">
        <v>254</v>
      </c>
      <c r="B585">
        <f t="shared" si="48"/>
        <v>8614</v>
      </c>
      <c r="C585" t="s">
        <v>202</v>
      </c>
      <c r="D585" t="s">
        <v>159</v>
      </c>
      <c r="E585" s="9">
        <v>1866</v>
      </c>
      <c r="F585" s="9">
        <v>16930.465</v>
      </c>
      <c r="G585" s="9">
        <v>831.96400000000006</v>
      </c>
      <c r="H585" s="9">
        <v>125897.52399999999</v>
      </c>
      <c r="I585" s="9">
        <v>126729.488</v>
      </c>
      <c r="J585" s="9">
        <v>-109799.023</v>
      </c>
      <c r="K585" s="9">
        <f t="shared" si="49"/>
        <v>9073.132368703109</v>
      </c>
      <c r="L585" s="9">
        <f t="shared" si="49"/>
        <v>445.85423365487674</v>
      </c>
      <c r="M585" s="9">
        <f t="shared" si="49"/>
        <v>67469.198285101811</v>
      </c>
      <c r="N585" s="9">
        <f t="shared" si="49"/>
        <v>67915.052518756696</v>
      </c>
      <c r="O585" s="9">
        <f t="shared" si="49"/>
        <v>-58841.920150053586</v>
      </c>
    </row>
    <row r="586" spans="1:15">
      <c r="A586" s="6" t="s">
        <v>254</v>
      </c>
      <c r="B586" s="6">
        <f t="shared" si="48"/>
        <v>3714</v>
      </c>
      <c r="C586" s="6" t="s">
        <v>203</v>
      </c>
      <c r="D586" s="6" t="s">
        <v>124</v>
      </c>
      <c r="E586" s="8">
        <v>1678</v>
      </c>
      <c r="F586" s="8">
        <v>7892.0820000000003</v>
      </c>
      <c r="G586" s="8"/>
      <c r="H586" s="8">
        <v>25707.788</v>
      </c>
      <c r="I586" s="8">
        <v>25707.788</v>
      </c>
      <c r="J586" s="8">
        <v>-17815.705999999998</v>
      </c>
      <c r="K586" s="8">
        <f t="shared" si="49"/>
        <v>4703.2669845053633</v>
      </c>
      <c r="L586" s="8">
        <f t="shared" si="49"/>
        <v>0</v>
      </c>
      <c r="M586" s="8">
        <f t="shared" si="49"/>
        <v>15320.493444576878</v>
      </c>
      <c r="N586" s="8">
        <f t="shared" si="49"/>
        <v>15320.493444576878</v>
      </c>
      <c r="O586" s="8">
        <f t="shared" si="49"/>
        <v>-10617.226460071512</v>
      </c>
    </row>
    <row r="587" spans="1:15">
      <c r="A587" t="s">
        <v>254</v>
      </c>
      <c r="B587">
        <f t="shared" si="48"/>
        <v>2506</v>
      </c>
      <c r="C587" t="s">
        <v>204</v>
      </c>
      <c r="D587" t="s">
        <v>116</v>
      </c>
      <c r="E587" s="9">
        <v>1396</v>
      </c>
      <c r="F587" s="9">
        <v>6583.4340000000002</v>
      </c>
      <c r="G587" s="9"/>
      <c r="H587" s="9">
        <v>41732.873999999996</v>
      </c>
      <c r="I587" s="9">
        <v>41732.873999999996</v>
      </c>
      <c r="J587" s="9">
        <v>-35149.439999999995</v>
      </c>
      <c r="K587" s="9">
        <f t="shared" si="49"/>
        <v>4715.9269340974215</v>
      </c>
      <c r="L587" s="9">
        <f t="shared" si="49"/>
        <v>0</v>
      </c>
      <c r="M587" s="9">
        <f t="shared" si="49"/>
        <v>29894.60888252149</v>
      </c>
      <c r="N587" s="9">
        <f t="shared" si="49"/>
        <v>29894.60888252149</v>
      </c>
      <c r="O587" s="9">
        <f t="shared" si="49"/>
        <v>-25178.681948424062</v>
      </c>
    </row>
    <row r="588" spans="1:15">
      <c r="A588" s="6" t="s">
        <v>254</v>
      </c>
      <c r="B588" s="6">
        <f t="shared" si="48"/>
        <v>6613</v>
      </c>
      <c r="C588" s="6" t="s">
        <v>1159</v>
      </c>
      <c r="D588" s="6" t="s">
        <v>146</v>
      </c>
      <c r="E588" s="8">
        <v>1393</v>
      </c>
      <c r="F588" s="8">
        <v>3722.8650000000002</v>
      </c>
      <c r="G588" s="8">
        <v>841.83800000000008</v>
      </c>
      <c r="H588" s="8">
        <v>49027.844999999994</v>
      </c>
      <c r="I588" s="8">
        <v>49869.682999999997</v>
      </c>
      <c r="J588" s="8">
        <v>-46146.817999999999</v>
      </c>
      <c r="K588" s="8">
        <f t="shared" si="49"/>
        <v>2672.5520459440058</v>
      </c>
      <c r="L588" s="8">
        <f t="shared" si="49"/>
        <v>604.33452979181618</v>
      </c>
      <c r="M588" s="8">
        <f t="shared" si="49"/>
        <v>35195.868628858574</v>
      </c>
      <c r="N588" s="8">
        <f t="shared" si="49"/>
        <v>35800.203158650387</v>
      </c>
      <c r="O588" s="8">
        <f t="shared" si="49"/>
        <v>-33127.651112706386</v>
      </c>
    </row>
    <row r="589" spans="1:15">
      <c r="A589" t="s">
        <v>254</v>
      </c>
      <c r="B589">
        <f t="shared" si="48"/>
        <v>3716</v>
      </c>
      <c r="C589" t="s">
        <v>1160</v>
      </c>
      <c r="D589" t="s">
        <v>1154</v>
      </c>
      <c r="E589" s="9">
        <v>1308</v>
      </c>
      <c r="F589" s="9">
        <v>2305.8420000000001</v>
      </c>
      <c r="G589" s="9"/>
      <c r="H589" s="9">
        <v>48513.085999999996</v>
      </c>
      <c r="I589" s="9">
        <v>48513.085999999996</v>
      </c>
      <c r="J589" s="9">
        <v>-46207.243999999999</v>
      </c>
      <c r="K589" s="9">
        <f t="shared" si="49"/>
        <v>1762.8761467889908</v>
      </c>
      <c r="L589" s="9">
        <f t="shared" si="49"/>
        <v>0</v>
      </c>
      <c r="M589" s="9">
        <f t="shared" si="49"/>
        <v>37089.515290519877</v>
      </c>
      <c r="N589" s="9">
        <f t="shared" si="49"/>
        <v>37089.515290519877</v>
      </c>
      <c r="O589" s="9">
        <f t="shared" si="49"/>
        <v>-35326.639143730885</v>
      </c>
    </row>
    <row r="590" spans="1:15">
      <c r="A590" s="6" t="s">
        <v>254</v>
      </c>
      <c r="B590" s="6">
        <f t="shared" si="48"/>
        <v>5613</v>
      </c>
      <c r="C590" s="6" t="s">
        <v>1161</v>
      </c>
      <c r="D590" s="6" t="s">
        <v>1155</v>
      </c>
      <c r="E590" s="8">
        <v>1295</v>
      </c>
      <c r="F590" s="8">
        <v>40104.921000000002</v>
      </c>
      <c r="G590" s="8">
        <v>477.57500000000005</v>
      </c>
      <c r="H590" s="8">
        <v>44583.303999999996</v>
      </c>
      <c r="I590" s="8">
        <v>45060.878999999994</v>
      </c>
      <c r="J590" s="8">
        <v>-4955.9579999999914</v>
      </c>
      <c r="K590" s="8">
        <f t="shared" si="49"/>
        <v>30969.050965250968</v>
      </c>
      <c r="L590" s="8">
        <f t="shared" si="49"/>
        <v>368.7837837837838</v>
      </c>
      <c r="M590" s="8">
        <f t="shared" si="49"/>
        <v>34427.26177606178</v>
      </c>
      <c r="N590" s="8">
        <f t="shared" si="49"/>
        <v>34796.045559845552</v>
      </c>
      <c r="O590" s="8">
        <f t="shared" si="49"/>
        <v>-3826.9945945945879</v>
      </c>
    </row>
    <row r="591" spans="1:15">
      <c r="A591" t="s">
        <v>254</v>
      </c>
      <c r="B591">
        <f t="shared" si="48"/>
        <v>8721</v>
      </c>
      <c r="C591" t="s">
        <v>206</v>
      </c>
      <c r="D591" t="s">
        <v>165</v>
      </c>
      <c r="E591" s="9">
        <v>1280</v>
      </c>
      <c r="F591" s="9">
        <v>250.12799999999999</v>
      </c>
      <c r="G591" s="9"/>
      <c r="H591" s="9">
        <v>60201.989000000009</v>
      </c>
      <c r="I591" s="9">
        <v>60201.989000000009</v>
      </c>
      <c r="J591" s="9">
        <v>-59951.861000000012</v>
      </c>
      <c r="K591" s="9">
        <f t="shared" si="49"/>
        <v>195.41249999999999</v>
      </c>
      <c r="L591" s="9">
        <f t="shared" si="49"/>
        <v>0</v>
      </c>
      <c r="M591" s="9">
        <f t="shared" si="49"/>
        <v>47032.80390625001</v>
      </c>
      <c r="N591" s="9">
        <f t="shared" si="49"/>
        <v>47032.80390625001</v>
      </c>
      <c r="O591" s="9">
        <f t="shared" si="49"/>
        <v>-46837.391406250004</v>
      </c>
    </row>
    <row r="592" spans="1:15">
      <c r="A592" s="6" t="s">
        <v>254</v>
      </c>
      <c r="B592" s="6">
        <f t="shared" si="48"/>
        <v>5508</v>
      </c>
      <c r="C592" s="6" t="s">
        <v>205</v>
      </c>
      <c r="D592" s="6" t="s">
        <v>135</v>
      </c>
      <c r="E592" s="8">
        <v>1258</v>
      </c>
      <c r="F592" s="8">
        <v>5000</v>
      </c>
      <c r="G592" s="8"/>
      <c r="H592" s="8">
        <v>71793.989000000001</v>
      </c>
      <c r="I592" s="8">
        <v>71793.989000000001</v>
      </c>
      <c r="J592" s="8">
        <v>-66793.989000000001</v>
      </c>
      <c r="K592" s="8">
        <f t="shared" ref="K592:O623" si="50">(F592/$E592)*1000</f>
        <v>3974.56279809221</v>
      </c>
      <c r="L592" s="8">
        <f t="shared" si="50"/>
        <v>0</v>
      </c>
      <c r="M592" s="8">
        <f t="shared" si="50"/>
        <v>57069.943561208267</v>
      </c>
      <c r="N592" s="8">
        <f t="shared" si="50"/>
        <v>57069.943561208267</v>
      </c>
      <c r="O592" s="8">
        <f t="shared" si="50"/>
        <v>-53095.38076311606</v>
      </c>
    </row>
    <row r="593" spans="1:15">
      <c r="A593" t="s">
        <v>254</v>
      </c>
      <c r="B593">
        <f t="shared" si="48"/>
        <v>4607</v>
      </c>
      <c r="C593" t="s">
        <v>208</v>
      </c>
      <c r="D593" t="s">
        <v>130</v>
      </c>
      <c r="E593" s="9">
        <v>1182</v>
      </c>
      <c r="F593" s="9">
        <v>24775.428</v>
      </c>
      <c r="G593" s="9"/>
      <c r="H593" s="9">
        <v>104572.78400000001</v>
      </c>
      <c r="I593" s="9">
        <v>104572.78400000001</v>
      </c>
      <c r="J593" s="9">
        <v>-79797.356000000014</v>
      </c>
      <c r="K593" s="9">
        <f t="shared" si="50"/>
        <v>20960.598984771572</v>
      </c>
      <c r="L593" s="9">
        <f t="shared" si="50"/>
        <v>0</v>
      </c>
      <c r="M593" s="9">
        <f t="shared" si="50"/>
        <v>88471.052453468714</v>
      </c>
      <c r="N593" s="9">
        <f t="shared" si="50"/>
        <v>88471.052453468714</v>
      </c>
      <c r="O593" s="9">
        <f t="shared" si="50"/>
        <v>-67510.453468697131</v>
      </c>
    </row>
    <row r="594" spans="1:15">
      <c r="A594" s="6" t="s">
        <v>254</v>
      </c>
      <c r="B594" s="6">
        <f t="shared" si="48"/>
        <v>6513</v>
      </c>
      <c r="C594" s="6" t="s">
        <v>207</v>
      </c>
      <c r="D594" s="6" t="s">
        <v>141</v>
      </c>
      <c r="E594" s="8">
        <v>1171</v>
      </c>
      <c r="F594" s="8">
        <v>158.01400000000001</v>
      </c>
      <c r="G594" s="8"/>
      <c r="H594" s="8">
        <v>11171.804</v>
      </c>
      <c r="I594" s="8">
        <v>11171.804</v>
      </c>
      <c r="J594" s="8">
        <v>-11013.79</v>
      </c>
      <c r="K594" s="8">
        <f t="shared" si="50"/>
        <v>134.93936806148594</v>
      </c>
      <c r="L594" s="8">
        <f t="shared" si="50"/>
        <v>0</v>
      </c>
      <c r="M594" s="8">
        <f t="shared" si="50"/>
        <v>9540.3962425277532</v>
      </c>
      <c r="N594" s="8">
        <f t="shared" si="50"/>
        <v>9540.3962425277532</v>
      </c>
      <c r="O594" s="8">
        <f t="shared" si="50"/>
        <v>-9405.4568744662683</v>
      </c>
    </row>
    <row r="595" spans="1:15">
      <c r="A595" t="s">
        <v>254</v>
      </c>
      <c r="B595">
        <f t="shared" si="48"/>
        <v>4100</v>
      </c>
      <c r="C595" t="s">
        <v>209</v>
      </c>
      <c r="D595" t="s">
        <v>126</v>
      </c>
      <c r="E595" s="9">
        <v>997</v>
      </c>
      <c r="F595" s="9">
        <v>2038</v>
      </c>
      <c r="G595" s="9"/>
      <c r="H595" s="9">
        <v>42103.646000000008</v>
      </c>
      <c r="I595" s="9">
        <v>42103.646000000008</v>
      </c>
      <c r="J595" s="9">
        <v>-40065.646000000008</v>
      </c>
      <c r="K595" s="9">
        <f t="shared" si="50"/>
        <v>2044.1323971915747</v>
      </c>
      <c r="L595" s="9">
        <f t="shared" si="50"/>
        <v>0</v>
      </c>
      <c r="M595" s="9">
        <f t="shared" si="50"/>
        <v>42230.337011033109</v>
      </c>
      <c r="N595" s="9">
        <f t="shared" si="50"/>
        <v>42230.337011033109</v>
      </c>
      <c r="O595" s="9">
        <f t="shared" si="50"/>
        <v>-40186.204613841532</v>
      </c>
    </row>
    <row r="596" spans="1:15">
      <c r="A596" s="6" t="s">
        <v>254</v>
      </c>
      <c r="B596" s="6">
        <f t="shared" si="48"/>
        <v>8508</v>
      </c>
      <c r="C596" s="6" t="s">
        <v>212</v>
      </c>
      <c r="D596" s="6" t="s">
        <v>155</v>
      </c>
      <c r="E596" s="8">
        <v>877</v>
      </c>
      <c r="F596" s="8">
        <v>0</v>
      </c>
      <c r="G596" s="8"/>
      <c r="H596" s="8">
        <v>26712.670000000002</v>
      </c>
      <c r="I596" s="8">
        <v>26712.670000000002</v>
      </c>
      <c r="J596" s="8">
        <v>-26712.670000000002</v>
      </c>
      <c r="K596" s="8">
        <f t="shared" si="50"/>
        <v>0</v>
      </c>
      <c r="L596" s="8">
        <f t="shared" si="50"/>
        <v>0</v>
      </c>
      <c r="M596" s="8">
        <f t="shared" si="50"/>
        <v>30459.144811858612</v>
      </c>
      <c r="N596" s="8">
        <f t="shared" si="50"/>
        <v>30459.144811858612</v>
      </c>
      <c r="O596" s="8">
        <f t="shared" si="50"/>
        <v>-30459.144811858612</v>
      </c>
    </row>
    <row r="597" spans="1:15">
      <c r="A597" t="s">
        <v>254</v>
      </c>
      <c r="B597">
        <f t="shared" si="48"/>
        <v>8710</v>
      </c>
      <c r="C597" t="s">
        <v>211</v>
      </c>
      <c r="D597" t="s">
        <v>160</v>
      </c>
      <c r="E597" s="9">
        <v>874</v>
      </c>
      <c r="F597" s="9">
        <v>0</v>
      </c>
      <c r="G597" s="9"/>
      <c r="H597" s="9">
        <v>34828.675999999999</v>
      </c>
      <c r="I597" s="9">
        <v>34828.675999999999</v>
      </c>
      <c r="J597" s="9">
        <v>-34828.675999999999</v>
      </c>
      <c r="K597" s="9">
        <f t="shared" si="50"/>
        <v>0</v>
      </c>
      <c r="L597" s="9">
        <f t="shared" si="50"/>
        <v>0</v>
      </c>
      <c r="M597" s="9">
        <f t="shared" si="50"/>
        <v>39849.743707093825</v>
      </c>
      <c r="N597" s="9">
        <f t="shared" si="50"/>
        <v>39849.743707093825</v>
      </c>
      <c r="O597" s="9">
        <f t="shared" si="50"/>
        <v>-39849.743707093825</v>
      </c>
    </row>
    <row r="598" spans="1:15">
      <c r="A598" s="6" t="s">
        <v>254</v>
      </c>
      <c r="B598" s="6">
        <f t="shared" si="48"/>
        <v>3709</v>
      </c>
      <c r="C598" s="6" t="s">
        <v>210</v>
      </c>
      <c r="D598" s="6" t="s">
        <v>122</v>
      </c>
      <c r="E598" s="8">
        <v>861</v>
      </c>
      <c r="F598" s="8">
        <v>23240.723000000002</v>
      </c>
      <c r="G598" s="8"/>
      <c r="H598" s="8">
        <v>85137.735000000001</v>
      </c>
      <c r="I598" s="8">
        <v>85137.735000000001</v>
      </c>
      <c r="J598" s="8">
        <v>-61897.012000000002</v>
      </c>
      <c r="K598" s="8">
        <f t="shared" si="50"/>
        <v>26992.709639953544</v>
      </c>
      <c r="L598" s="8">
        <f t="shared" si="50"/>
        <v>0</v>
      </c>
      <c r="M598" s="8">
        <f t="shared" si="50"/>
        <v>98882.386759581874</v>
      </c>
      <c r="N598" s="8">
        <f t="shared" si="50"/>
        <v>98882.386759581874</v>
      </c>
      <c r="O598" s="8">
        <f t="shared" si="50"/>
        <v>-71889.677119628352</v>
      </c>
    </row>
    <row r="599" spans="1:15">
      <c r="A599" t="s">
        <v>254</v>
      </c>
      <c r="B599">
        <f t="shared" si="48"/>
        <v>6515</v>
      </c>
      <c r="C599" t="s">
        <v>214</v>
      </c>
      <c r="D599" t="s">
        <v>142</v>
      </c>
      <c r="E599" s="9">
        <v>780</v>
      </c>
      <c r="F599" s="9">
        <v>0</v>
      </c>
      <c r="G599" s="9"/>
      <c r="H599" s="9">
        <v>50583.346999999994</v>
      </c>
      <c r="I599" s="9">
        <v>50583.346999999994</v>
      </c>
      <c r="J599" s="9">
        <v>-50583.346999999994</v>
      </c>
      <c r="K599" s="9">
        <f t="shared" si="50"/>
        <v>0</v>
      </c>
      <c r="L599" s="9">
        <f t="shared" si="50"/>
        <v>0</v>
      </c>
      <c r="M599" s="9">
        <f t="shared" si="50"/>
        <v>64850.444871794862</v>
      </c>
      <c r="N599" s="9">
        <f t="shared" si="50"/>
        <v>64850.444871794862</v>
      </c>
      <c r="O599" s="9">
        <f t="shared" si="50"/>
        <v>-64850.444871794862</v>
      </c>
    </row>
    <row r="600" spans="1:15">
      <c r="A600" s="6" t="s">
        <v>254</v>
      </c>
      <c r="B600" s="6">
        <f t="shared" si="48"/>
        <v>3511</v>
      </c>
      <c r="C600" s="6" t="s">
        <v>216</v>
      </c>
      <c r="D600" s="6" t="s">
        <v>120</v>
      </c>
      <c r="E600" s="8">
        <v>765</v>
      </c>
      <c r="F600" s="8">
        <v>0</v>
      </c>
      <c r="G600" s="8"/>
      <c r="H600" s="8">
        <v>21400.732</v>
      </c>
      <c r="I600" s="8">
        <v>21400.732</v>
      </c>
      <c r="J600" s="8">
        <v>-21400.732</v>
      </c>
      <c r="K600" s="8">
        <f t="shared" si="50"/>
        <v>0</v>
      </c>
      <c r="L600" s="8">
        <f t="shared" si="50"/>
        <v>0</v>
      </c>
      <c r="M600" s="8">
        <f t="shared" si="50"/>
        <v>27974.813071895427</v>
      </c>
      <c r="N600" s="8">
        <f t="shared" si="50"/>
        <v>27974.813071895427</v>
      </c>
      <c r="O600" s="8">
        <f t="shared" si="50"/>
        <v>-27974.813071895427</v>
      </c>
    </row>
    <row r="601" spans="1:15">
      <c r="A601" t="s">
        <v>254</v>
      </c>
      <c r="B601">
        <f t="shared" si="48"/>
        <v>8722</v>
      </c>
      <c r="C601" t="s">
        <v>213</v>
      </c>
      <c r="D601" t="s">
        <v>166</v>
      </c>
      <c r="E601" s="9">
        <v>708</v>
      </c>
      <c r="F601" s="9">
        <v>11040.164000000001</v>
      </c>
      <c r="G601" s="9"/>
      <c r="H601" s="9">
        <v>33727.296000000002</v>
      </c>
      <c r="I601" s="9">
        <v>33727.296000000002</v>
      </c>
      <c r="J601" s="9">
        <v>-22687.132000000001</v>
      </c>
      <c r="K601" s="9">
        <f t="shared" si="50"/>
        <v>15593.451977401131</v>
      </c>
      <c r="L601" s="9">
        <f t="shared" si="50"/>
        <v>0</v>
      </c>
      <c r="M601" s="9">
        <f t="shared" si="50"/>
        <v>47637.423728813555</v>
      </c>
      <c r="N601" s="9">
        <f t="shared" si="50"/>
        <v>47637.423728813555</v>
      </c>
      <c r="O601" s="9">
        <f t="shared" si="50"/>
        <v>-32043.971751412428</v>
      </c>
    </row>
    <row r="602" spans="1:15">
      <c r="A602" s="6" t="s">
        <v>254</v>
      </c>
      <c r="B602" s="6">
        <f t="shared" si="48"/>
        <v>8509</v>
      </c>
      <c r="C602" s="6" t="s">
        <v>217</v>
      </c>
      <c r="D602" s="6" t="s">
        <v>156</v>
      </c>
      <c r="E602" s="8">
        <v>680</v>
      </c>
      <c r="F602" s="8">
        <v>9000</v>
      </c>
      <c r="G602" s="8"/>
      <c r="H602" s="8">
        <v>20110.741999999998</v>
      </c>
      <c r="I602" s="8">
        <v>20110.741999999998</v>
      </c>
      <c r="J602" s="8">
        <v>-11110.741999999998</v>
      </c>
      <c r="K602" s="8">
        <f t="shared" si="50"/>
        <v>13235.294117647058</v>
      </c>
      <c r="L602" s="8">
        <f t="shared" si="50"/>
        <v>0</v>
      </c>
      <c r="M602" s="8">
        <f t="shared" si="50"/>
        <v>29574.620588235292</v>
      </c>
      <c r="N602" s="8">
        <f t="shared" si="50"/>
        <v>29574.620588235292</v>
      </c>
      <c r="O602" s="8">
        <f t="shared" si="50"/>
        <v>-16339.326470588234</v>
      </c>
    </row>
    <row r="603" spans="1:15">
      <c r="A603" t="s">
        <v>254</v>
      </c>
      <c r="B603">
        <f t="shared" si="48"/>
        <v>7502</v>
      </c>
      <c r="C603" t="s">
        <v>215</v>
      </c>
      <c r="D603" t="s">
        <v>150</v>
      </c>
      <c r="E603" s="9">
        <v>661</v>
      </c>
      <c r="F603" s="9">
        <v>3279.0239999999999</v>
      </c>
      <c r="G603" s="9"/>
      <c r="H603" s="9">
        <v>43340.635000000002</v>
      </c>
      <c r="I603" s="9">
        <v>43340.635000000002</v>
      </c>
      <c r="J603" s="9">
        <v>-40061.611000000004</v>
      </c>
      <c r="K603" s="9">
        <f t="shared" si="50"/>
        <v>4960.7019667170953</v>
      </c>
      <c r="L603" s="9">
        <f t="shared" si="50"/>
        <v>0</v>
      </c>
      <c r="M603" s="9">
        <f t="shared" si="50"/>
        <v>65568.28290468987</v>
      </c>
      <c r="N603" s="9">
        <f t="shared" si="50"/>
        <v>65568.28290468987</v>
      </c>
      <c r="O603" s="9">
        <f t="shared" si="50"/>
        <v>-60607.58093797278</v>
      </c>
    </row>
    <row r="604" spans="1:15">
      <c r="A604" s="6" t="s">
        <v>254</v>
      </c>
      <c r="B604" s="6">
        <f t="shared" si="48"/>
        <v>3811</v>
      </c>
      <c r="C604" s="6" t="s">
        <v>218</v>
      </c>
      <c r="D604" s="6" t="s">
        <v>125</v>
      </c>
      <c r="E604" s="8">
        <v>653</v>
      </c>
      <c r="F604" s="8">
        <v>10813.93</v>
      </c>
      <c r="G604" s="8"/>
      <c r="H604" s="8">
        <v>24276.726999999999</v>
      </c>
      <c r="I604" s="8">
        <v>24276.726999999999</v>
      </c>
      <c r="J604" s="8">
        <v>-13462.796999999999</v>
      </c>
      <c r="K604" s="8">
        <f t="shared" si="50"/>
        <v>16560.382848392037</v>
      </c>
      <c r="L604" s="8">
        <f t="shared" si="50"/>
        <v>0</v>
      </c>
      <c r="M604" s="8">
        <f t="shared" si="50"/>
        <v>37177.223583460953</v>
      </c>
      <c r="N604" s="8">
        <f t="shared" si="50"/>
        <v>37177.223583460953</v>
      </c>
      <c r="O604" s="8">
        <f t="shared" si="50"/>
        <v>-20616.840735068912</v>
      </c>
    </row>
    <row r="605" spans="1:15">
      <c r="A605" t="s">
        <v>254</v>
      </c>
      <c r="B605">
        <v>6710</v>
      </c>
      <c r="C605" t="s">
        <v>1162</v>
      </c>
      <c r="D605" t="s">
        <v>147</v>
      </c>
      <c r="E605" s="9">
        <v>592</v>
      </c>
      <c r="F605" s="9">
        <v>0</v>
      </c>
      <c r="G605" s="9"/>
      <c r="H605" s="9">
        <v>39198.635999999999</v>
      </c>
      <c r="I605" s="9">
        <v>39198.635999999999</v>
      </c>
      <c r="J605" s="9">
        <v>-39198.635999999999</v>
      </c>
      <c r="K605" s="9">
        <f t="shared" si="50"/>
        <v>0</v>
      </c>
      <c r="L605" s="9">
        <f t="shared" si="50"/>
        <v>0</v>
      </c>
      <c r="M605" s="9">
        <f t="shared" si="50"/>
        <v>66213.91216216216</v>
      </c>
      <c r="N605" s="9">
        <f t="shared" si="50"/>
        <v>66213.91216216216</v>
      </c>
      <c r="O605" s="9">
        <f t="shared" si="50"/>
        <v>-66213.91216216216</v>
      </c>
    </row>
    <row r="606" spans="1:15">
      <c r="A606" s="6" t="s">
        <v>254</v>
      </c>
      <c r="B606" s="6">
        <f t="shared" ref="B606:B623" si="51">(LEFT(C606,4))*1</f>
        <v>8720</v>
      </c>
      <c r="C606" s="6" t="s">
        <v>219</v>
      </c>
      <c r="D606" s="6" t="s">
        <v>164</v>
      </c>
      <c r="E606" s="8">
        <v>577</v>
      </c>
      <c r="F606" s="8">
        <v>6436.6450000000004</v>
      </c>
      <c r="G606" s="8"/>
      <c r="H606" s="8">
        <v>38545.032999999996</v>
      </c>
      <c r="I606" s="8">
        <v>38545.032999999996</v>
      </c>
      <c r="J606" s="8">
        <v>-32108.387999999995</v>
      </c>
      <c r="K606" s="8">
        <f t="shared" si="50"/>
        <v>11155.363951473139</v>
      </c>
      <c r="L606" s="8">
        <f t="shared" si="50"/>
        <v>0</v>
      </c>
      <c r="M606" s="8">
        <f t="shared" si="50"/>
        <v>66802.48353552859</v>
      </c>
      <c r="N606" s="8">
        <f t="shared" si="50"/>
        <v>66802.48353552859</v>
      </c>
      <c r="O606" s="8">
        <f t="shared" si="50"/>
        <v>-55647.11958405545</v>
      </c>
    </row>
    <row r="607" spans="1:15">
      <c r="A607" t="s">
        <v>254</v>
      </c>
      <c r="B607">
        <f t="shared" si="51"/>
        <v>8719</v>
      </c>
      <c r="C607" t="s">
        <v>220</v>
      </c>
      <c r="D607" t="s">
        <v>163</v>
      </c>
      <c r="E607" s="9">
        <v>535</v>
      </c>
      <c r="F607" s="9">
        <v>0</v>
      </c>
      <c r="G607" s="9"/>
      <c r="H607" s="9">
        <v>47409.222999999998</v>
      </c>
      <c r="I607" s="9">
        <v>47409.222999999998</v>
      </c>
      <c r="J607" s="9">
        <v>-47409.222999999998</v>
      </c>
      <c r="K607" s="9">
        <f t="shared" si="50"/>
        <v>0</v>
      </c>
      <c r="L607" s="9">
        <f t="shared" si="50"/>
        <v>0</v>
      </c>
      <c r="M607" s="9">
        <f t="shared" si="50"/>
        <v>88615.370093457939</v>
      </c>
      <c r="N607" s="9">
        <f t="shared" si="50"/>
        <v>88615.370093457939</v>
      </c>
      <c r="O607" s="9">
        <f t="shared" si="50"/>
        <v>-88615.370093457939</v>
      </c>
    </row>
    <row r="608" spans="1:15">
      <c r="A608" s="6" t="s">
        <v>254</v>
      </c>
      <c r="B608" s="6">
        <f t="shared" si="51"/>
        <v>6601</v>
      </c>
      <c r="C608" s="6" t="s">
        <v>222</v>
      </c>
      <c r="D608" s="6" t="s">
        <v>143</v>
      </c>
      <c r="E608" s="8">
        <v>485</v>
      </c>
      <c r="F608" s="8">
        <v>0</v>
      </c>
      <c r="G608" s="8"/>
      <c r="H608" s="8">
        <v>27784.076000000001</v>
      </c>
      <c r="I608" s="8">
        <v>27784.076000000001</v>
      </c>
      <c r="J608" s="8">
        <v>-27784.076000000001</v>
      </c>
      <c r="K608" s="8">
        <f t="shared" si="50"/>
        <v>0</v>
      </c>
      <c r="L608" s="8">
        <f t="shared" si="50"/>
        <v>0</v>
      </c>
      <c r="M608" s="8">
        <f t="shared" si="50"/>
        <v>57286.754639175255</v>
      </c>
      <c r="N608" s="8">
        <f t="shared" si="50"/>
        <v>57286.754639175255</v>
      </c>
      <c r="O608" s="8">
        <f t="shared" si="50"/>
        <v>-57286.754639175255</v>
      </c>
    </row>
    <row r="609" spans="1:15">
      <c r="A609" t="s">
        <v>254</v>
      </c>
      <c r="B609">
        <f t="shared" si="51"/>
        <v>5609</v>
      </c>
      <c r="C609" t="s">
        <v>221</v>
      </c>
      <c r="D609" t="s">
        <v>136</v>
      </c>
      <c r="E609" s="9">
        <v>484</v>
      </c>
      <c r="F609" s="9">
        <v>1455.4639999999999</v>
      </c>
      <c r="G609" s="9"/>
      <c r="H609" s="9">
        <v>8955.1489999999994</v>
      </c>
      <c r="I609" s="9">
        <v>8955.1489999999994</v>
      </c>
      <c r="J609" s="9">
        <v>-7499.6849999999995</v>
      </c>
      <c r="K609" s="9">
        <f t="shared" si="50"/>
        <v>3007.1570247933882</v>
      </c>
      <c r="L609" s="9">
        <f t="shared" si="50"/>
        <v>0</v>
      </c>
      <c r="M609" s="9">
        <f t="shared" si="50"/>
        <v>18502.373966942148</v>
      </c>
      <c r="N609" s="9">
        <f t="shared" si="50"/>
        <v>18502.373966942148</v>
      </c>
      <c r="O609" s="9">
        <f t="shared" si="50"/>
        <v>-15495.21694214876</v>
      </c>
    </row>
    <row r="610" spans="1:15">
      <c r="A610" s="6" t="s">
        <v>254</v>
      </c>
      <c r="B610" s="6">
        <f t="shared" si="51"/>
        <v>4911</v>
      </c>
      <c r="C610" s="6" t="s">
        <v>223</v>
      </c>
      <c r="D610" s="6" t="s">
        <v>134</v>
      </c>
      <c r="E610" s="8">
        <v>428</v>
      </c>
      <c r="F610" s="8">
        <v>2225.1600000000003</v>
      </c>
      <c r="G610" s="8"/>
      <c r="H610" s="8">
        <v>20414.179</v>
      </c>
      <c r="I610" s="8">
        <v>20414.179</v>
      </c>
      <c r="J610" s="8">
        <v>-18189.019</v>
      </c>
      <c r="K610" s="8">
        <f t="shared" si="50"/>
        <v>5198.9719626168226</v>
      </c>
      <c r="L610" s="8">
        <f t="shared" si="50"/>
        <v>0</v>
      </c>
      <c r="M610" s="8">
        <f t="shared" si="50"/>
        <v>47696.679906542056</v>
      </c>
      <c r="N610" s="8">
        <f t="shared" si="50"/>
        <v>47696.679906542056</v>
      </c>
      <c r="O610" s="8">
        <f t="shared" si="50"/>
        <v>-42497.707943925234</v>
      </c>
    </row>
    <row r="611" spans="1:15">
      <c r="A611" t="s">
        <v>254</v>
      </c>
      <c r="B611">
        <f t="shared" si="51"/>
        <v>6602</v>
      </c>
      <c r="C611" t="s">
        <v>224</v>
      </c>
      <c r="D611" t="s">
        <v>144</v>
      </c>
      <c r="E611" s="9">
        <v>379</v>
      </c>
      <c r="F611" s="9">
        <v>0</v>
      </c>
      <c r="G611" s="9"/>
      <c r="H611" s="9">
        <v>19095.433000000005</v>
      </c>
      <c r="I611" s="9">
        <v>19095.433000000005</v>
      </c>
      <c r="J611" s="9">
        <v>-19095.433000000005</v>
      </c>
      <c r="K611" s="9">
        <f t="shared" si="50"/>
        <v>0</v>
      </c>
      <c r="L611" s="9">
        <f t="shared" si="50"/>
        <v>0</v>
      </c>
      <c r="M611" s="9">
        <f t="shared" si="50"/>
        <v>50383.728232189991</v>
      </c>
      <c r="N611" s="9">
        <f t="shared" si="50"/>
        <v>50383.728232189991</v>
      </c>
      <c r="O611" s="9">
        <f t="shared" si="50"/>
        <v>-50383.728232189991</v>
      </c>
    </row>
    <row r="612" spans="1:15">
      <c r="A612" s="6" t="s">
        <v>254</v>
      </c>
      <c r="B612" s="6">
        <f t="shared" si="51"/>
        <v>8610</v>
      </c>
      <c r="C612" s="6" t="s">
        <v>225</v>
      </c>
      <c r="D612" s="6" t="s">
        <v>157</v>
      </c>
      <c r="E612" s="8">
        <v>295</v>
      </c>
      <c r="F612" s="8">
        <v>1366.865</v>
      </c>
      <c r="G612" s="8"/>
      <c r="H612" s="8">
        <v>24492.199000000001</v>
      </c>
      <c r="I612" s="8">
        <v>24492.199000000001</v>
      </c>
      <c r="J612" s="8">
        <v>-23125.333999999999</v>
      </c>
      <c r="K612" s="8">
        <f t="shared" si="50"/>
        <v>4633.4406779661022</v>
      </c>
      <c r="L612" s="8">
        <f t="shared" si="50"/>
        <v>0</v>
      </c>
      <c r="M612" s="8">
        <f t="shared" si="50"/>
        <v>83024.403389830506</v>
      </c>
      <c r="N612" s="8">
        <f t="shared" si="50"/>
        <v>83024.403389830506</v>
      </c>
      <c r="O612" s="8">
        <f t="shared" si="50"/>
        <v>-78390.962711864398</v>
      </c>
    </row>
    <row r="613" spans="1:15">
      <c r="A613" t="s">
        <v>254</v>
      </c>
      <c r="B613">
        <f t="shared" si="51"/>
        <v>1606</v>
      </c>
      <c r="C613" t="s">
        <v>227</v>
      </c>
      <c r="D613" t="s">
        <v>113</v>
      </c>
      <c r="E613" s="9">
        <v>285</v>
      </c>
      <c r="F613" s="9">
        <v>0</v>
      </c>
      <c r="G613" s="9">
        <v>229.79699999999997</v>
      </c>
      <c r="H613" s="9">
        <v>12890.411000000002</v>
      </c>
      <c r="I613" s="9">
        <v>13120.208000000002</v>
      </c>
      <c r="J613" s="9">
        <v>-13120.208000000002</v>
      </c>
      <c r="K613" s="9">
        <f t="shared" si="50"/>
        <v>0</v>
      </c>
      <c r="L613" s="9">
        <f t="shared" si="50"/>
        <v>806.30526315789461</v>
      </c>
      <c r="M613" s="9">
        <f t="shared" si="50"/>
        <v>45229.512280701761</v>
      </c>
      <c r="N613" s="9">
        <f t="shared" si="50"/>
        <v>46035.817543859659</v>
      </c>
      <c r="O613" s="9">
        <f t="shared" si="50"/>
        <v>-46035.817543859659</v>
      </c>
    </row>
    <row r="614" spans="1:15">
      <c r="A614" s="6" t="s">
        <v>254</v>
      </c>
      <c r="B614" s="6">
        <f t="shared" si="51"/>
        <v>4604</v>
      </c>
      <c r="C614" s="6" t="s">
        <v>226</v>
      </c>
      <c r="D614" s="6" t="s">
        <v>129</v>
      </c>
      <c r="E614" s="8">
        <v>268</v>
      </c>
      <c r="F614" s="8">
        <v>0</v>
      </c>
      <c r="G614" s="8"/>
      <c r="H614" s="8">
        <v>14916.993</v>
      </c>
      <c r="I614" s="8">
        <v>14916.993</v>
      </c>
      <c r="J614" s="8">
        <v>-14916.993</v>
      </c>
      <c r="K614" s="8">
        <f t="shared" si="50"/>
        <v>0</v>
      </c>
      <c r="L614" s="8">
        <f t="shared" si="50"/>
        <v>0</v>
      </c>
      <c r="M614" s="8">
        <f t="shared" si="50"/>
        <v>55660.421641791043</v>
      </c>
      <c r="N614" s="8">
        <f t="shared" si="50"/>
        <v>55660.421641791043</v>
      </c>
      <c r="O614" s="8">
        <f t="shared" si="50"/>
        <v>-55660.421641791043</v>
      </c>
    </row>
    <row r="615" spans="1:15">
      <c r="A615" t="s">
        <v>254</v>
      </c>
      <c r="B615">
        <f t="shared" si="51"/>
        <v>4502</v>
      </c>
      <c r="C615" t="s">
        <v>228</v>
      </c>
      <c r="D615" t="s">
        <v>128</v>
      </c>
      <c r="E615" s="9">
        <v>242</v>
      </c>
      <c r="F615" s="9">
        <v>4850</v>
      </c>
      <c r="G615" s="9"/>
      <c r="H615" s="9">
        <v>9294.4639999999999</v>
      </c>
      <c r="I615" s="9">
        <v>9294.4639999999999</v>
      </c>
      <c r="J615" s="9">
        <v>-4444.4639999999999</v>
      </c>
      <c r="K615" s="9">
        <f t="shared" si="50"/>
        <v>20041.322314049587</v>
      </c>
      <c r="L615" s="9">
        <f t="shared" si="50"/>
        <v>0</v>
      </c>
      <c r="M615" s="9">
        <f t="shared" si="50"/>
        <v>38406.876033057852</v>
      </c>
      <c r="N615" s="9">
        <f t="shared" si="50"/>
        <v>38406.876033057852</v>
      </c>
      <c r="O615" s="9">
        <f t="shared" si="50"/>
        <v>-18365.553719008265</v>
      </c>
    </row>
    <row r="616" spans="1:15">
      <c r="A616" s="6" t="s">
        <v>254</v>
      </c>
      <c r="B616" s="6">
        <f t="shared" si="51"/>
        <v>4803</v>
      </c>
      <c r="C616" s="6" t="s">
        <v>229</v>
      </c>
      <c r="D616" s="6" t="s">
        <v>131</v>
      </c>
      <c r="E616" s="8">
        <v>235</v>
      </c>
      <c r="F616" s="8">
        <v>322</v>
      </c>
      <c r="G616" s="8"/>
      <c r="H616" s="8">
        <v>8941.3630000000012</v>
      </c>
      <c r="I616" s="8">
        <v>8941.3630000000012</v>
      </c>
      <c r="J616" s="8">
        <v>-8619.3630000000012</v>
      </c>
      <c r="K616" s="8">
        <f t="shared" si="50"/>
        <v>1370.2127659574469</v>
      </c>
      <c r="L616" s="8">
        <f t="shared" si="50"/>
        <v>0</v>
      </c>
      <c r="M616" s="8">
        <f t="shared" si="50"/>
        <v>38048.353191489368</v>
      </c>
      <c r="N616" s="8">
        <f t="shared" si="50"/>
        <v>38048.353191489368</v>
      </c>
      <c r="O616" s="8">
        <f t="shared" si="50"/>
        <v>-36678.140425531921</v>
      </c>
    </row>
    <row r="617" spans="1:15">
      <c r="A617" t="s">
        <v>254</v>
      </c>
      <c r="B617">
        <f t="shared" si="51"/>
        <v>4902</v>
      </c>
      <c r="C617" t="s">
        <v>231</v>
      </c>
      <c r="D617" t="s">
        <v>133</v>
      </c>
      <c r="E617" s="9">
        <v>116</v>
      </c>
      <c r="F617" s="9">
        <v>0</v>
      </c>
      <c r="G617" s="9"/>
      <c r="H617" s="9">
        <v>2887.5389999999998</v>
      </c>
      <c r="I617" s="9">
        <v>2887.5389999999998</v>
      </c>
      <c r="J617" s="9">
        <v>-2887.5389999999998</v>
      </c>
      <c r="K617" s="9">
        <f t="shared" si="50"/>
        <v>0</v>
      </c>
      <c r="L617" s="9">
        <f t="shared" si="50"/>
        <v>0</v>
      </c>
      <c r="M617" s="9">
        <f t="shared" si="50"/>
        <v>24892.577586206895</v>
      </c>
      <c r="N617" s="9">
        <f t="shared" si="50"/>
        <v>24892.577586206895</v>
      </c>
      <c r="O617" s="9">
        <f t="shared" si="50"/>
        <v>-24892.577586206895</v>
      </c>
    </row>
    <row r="618" spans="1:15">
      <c r="A618" s="6" t="s">
        <v>254</v>
      </c>
      <c r="B618" s="6">
        <f t="shared" si="51"/>
        <v>3713</v>
      </c>
      <c r="C618" s="6" t="s">
        <v>230</v>
      </c>
      <c r="D618" s="6" t="s">
        <v>123</v>
      </c>
      <c r="E618" s="8">
        <v>114</v>
      </c>
      <c r="F618" s="8">
        <v>650</v>
      </c>
      <c r="G618" s="8"/>
      <c r="H618" s="8">
        <v>1294</v>
      </c>
      <c r="I618" s="8">
        <v>1294</v>
      </c>
      <c r="J618" s="8">
        <v>-644</v>
      </c>
      <c r="K618" s="8">
        <f t="shared" si="50"/>
        <v>5701.7543859649131</v>
      </c>
      <c r="L618" s="8">
        <f t="shared" si="50"/>
        <v>0</v>
      </c>
      <c r="M618" s="8">
        <f t="shared" si="50"/>
        <v>11350.877192982456</v>
      </c>
      <c r="N618" s="8">
        <f t="shared" si="50"/>
        <v>11350.877192982456</v>
      </c>
      <c r="O618" s="8">
        <f t="shared" si="50"/>
        <v>-5649.1228070175439</v>
      </c>
    </row>
    <row r="619" spans="1:15">
      <c r="A619" t="s">
        <v>254</v>
      </c>
      <c r="B619">
        <f t="shared" si="51"/>
        <v>7505</v>
      </c>
      <c r="C619" t="s">
        <v>232</v>
      </c>
      <c r="D619" t="s">
        <v>151</v>
      </c>
      <c r="E619" s="9">
        <v>96</v>
      </c>
      <c r="F619" s="9">
        <v>0</v>
      </c>
      <c r="G619" s="9"/>
      <c r="H619" s="9">
        <v>13496.45</v>
      </c>
      <c r="I619" s="9">
        <v>13496.45</v>
      </c>
      <c r="J619" s="9">
        <v>-13496.45</v>
      </c>
      <c r="K619" s="9">
        <f t="shared" si="50"/>
        <v>0</v>
      </c>
      <c r="L619" s="9">
        <f t="shared" si="50"/>
        <v>0</v>
      </c>
      <c r="M619" s="9">
        <f t="shared" si="50"/>
        <v>140588.02083333334</v>
      </c>
      <c r="N619" s="9">
        <f t="shared" si="50"/>
        <v>140588.02083333334</v>
      </c>
      <c r="O619" s="9">
        <f t="shared" si="50"/>
        <v>-140588.02083333334</v>
      </c>
    </row>
    <row r="620" spans="1:15">
      <c r="A620" s="6" t="s">
        <v>254</v>
      </c>
      <c r="B620" s="6">
        <f t="shared" si="51"/>
        <v>5611</v>
      </c>
      <c r="C620" s="6" t="s">
        <v>233</v>
      </c>
      <c r="D620" s="6" t="s">
        <v>137</v>
      </c>
      <c r="E620" s="8">
        <v>89</v>
      </c>
      <c r="F620" s="8">
        <v>4000</v>
      </c>
      <c r="G620" s="8"/>
      <c r="H620" s="8">
        <v>4384</v>
      </c>
      <c r="I620" s="8">
        <v>4384</v>
      </c>
      <c r="J620" s="8">
        <v>-384</v>
      </c>
      <c r="K620" s="8">
        <f t="shared" si="50"/>
        <v>44943.820224719108</v>
      </c>
      <c r="L620" s="8">
        <f t="shared" si="50"/>
        <v>0</v>
      </c>
      <c r="M620" s="8">
        <f t="shared" si="50"/>
        <v>49258.426966292136</v>
      </c>
      <c r="N620" s="8">
        <f t="shared" si="50"/>
        <v>49258.426966292136</v>
      </c>
      <c r="O620" s="8">
        <f t="shared" si="50"/>
        <v>-4314.606741573034</v>
      </c>
    </row>
    <row r="621" spans="1:15">
      <c r="A621" t="s">
        <v>254</v>
      </c>
      <c r="B621">
        <f t="shared" si="51"/>
        <v>3506</v>
      </c>
      <c r="C621" t="s">
        <v>234</v>
      </c>
      <c r="D621" t="s">
        <v>119</v>
      </c>
      <c r="E621" s="9">
        <v>75</v>
      </c>
      <c r="F621" s="9">
        <v>1500</v>
      </c>
      <c r="G621" s="9"/>
      <c r="H621" s="9">
        <v>3583</v>
      </c>
      <c r="I621" s="9">
        <v>3583</v>
      </c>
      <c r="J621" s="9">
        <v>-2083</v>
      </c>
      <c r="K621" s="9">
        <f t="shared" si="50"/>
        <v>20000</v>
      </c>
      <c r="L621" s="9">
        <f t="shared" si="50"/>
        <v>0</v>
      </c>
      <c r="M621" s="9">
        <f t="shared" si="50"/>
        <v>47773.333333333336</v>
      </c>
      <c r="N621" s="9">
        <f t="shared" si="50"/>
        <v>47773.333333333336</v>
      </c>
      <c r="O621" s="9">
        <f t="shared" si="50"/>
        <v>-27773.333333333332</v>
      </c>
    </row>
    <row r="622" spans="1:15">
      <c r="A622" s="6" t="s">
        <v>254</v>
      </c>
      <c r="B622" s="6">
        <f t="shared" si="51"/>
        <v>6611</v>
      </c>
      <c r="C622" s="6" t="s">
        <v>235</v>
      </c>
      <c r="D622" s="6" t="s">
        <v>145</v>
      </c>
      <c r="E622" s="8">
        <v>60</v>
      </c>
      <c r="F622" s="8">
        <v>0</v>
      </c>
      <c r="G622" s="8"/>
      <c r="H622" s="8">
        <v>182.4</v>
      </c>
      <c r="I622" s="8">
        <v>182.4</v>
      </c>
      <c r="J622" s="8">
        <v>-182.4</v>
      </c>
      <c r="K622" s="8">
        <f t="shared" si="50"/>
        <v>0</v>
      </c>
      <c r="L622" s="8">
        <f t="shared" si="50"/>
        <v>0</v>
      </c>
      <c r="M622" s="8">
        <f t="shared" si="50"/>
        <v>3040</v>
      </c>
      <c r="N622" s="8">
        <f t="shared" si="50"/>
        <v>3040</v>
      </c>
      <c r="O622" s="8">
        <f t="shared" si="50"/>
        <v>-3040</v>
      </c>
    </row>
    <row r="623" spans="1:15">
      <c r="A623" t="s">
        <v>254</v>
      </c>
      <c r="B623">
        <f t="shared" si="51"/>
        <v>4901</v>
      </c>
      <c r="C623" t="s">
        <v>236</v>
      </c>
      <c r="D623" t="s">
        <v>132</v>
      </c>
      <c r="E623" s="9">
        <v>47</v>
      </c>
      <c r="F623" s="9">
        <v>0</v>
      </c>
      <c r="G623" s="9"/>
      <c r="H623" s="9">
        <v>658</v>
      </c>
      <c r="I623" s="9">
        <v>658</v>
      </c>
      <c r="J623" s="9">
        <v>-658</v>
      </c>
      <c r="K623" s="9">
        <f t="shared" si="50"/>
        <v>0</v>
      </c>
      <c r="L623" s="9">
        <f t="shared" si="50"/>
        <v>0</v>
      </c>
      <c r="M623" s="9">
        <f t="shared" si="50"/>
        <v>14000</v>
      </c>
      <c r="N623" s="9">
        <f t="shared" si="50"/>
        <v>14000</v>
      </c>
      <c r="O623" s="9">
        <f t="shared" si="50"/>
        <v>-14000</v>
      </c>
    </row>
    <row r="624" spans="1:15"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</row>
    <row r="625" spans="1:15" s="19" customFormat="1">
      <c r="E625" s="14">
        <f>SUM(E560:E623)</f>
        <v>387758</v>
      </c>
      <c r="F625" s="14">
        <f t="shared" ref="F625:J625" si="52">SUM(F560:F623)</f>
        <v>1280191.9370000002</v>
      </c>
      <c r="G625" s="14">
        <f t="shared" si="52"/>
        <v>702607.78600000008</v>
      </c>
      <c r="H625" s="14">
        <f t="shared" si="52"/>
        <v>24129162.808000006</v>
      </c>
      <c r="I625" s="14">
        <f t="shared" si="52"/>
        <v>24831770.594000012</v>
      </c>
      <c r="J625" s="14">
        <f t="shared" si="52"/>
        <v>-23551578.657000002</v>
      </c>
      <c r="K625" s="14">
        <f t="shared" ref="K625:O625" si="53">(F625/$E625)*1000</f>
        <v>3301.52295246004</v>
      </c>
      <c r="L625" s="14">
        <f t="shared" si="53"/>
        <v>1811.9749586082044</v>
      </c>
      <c r="M625" s="14">
        <f t="shared" si="53"/>
        <v>62227.375858138337</v>
      </c>
      <c r="N625" s="14">
        <f t="shared" si="53"/>
        <v>64039.350816746562</v>
      </c>
      <c r="O625" s="14">
        <f t="shared" si="53"/>
        <v>-60737.827864286497</v>
      </c>
    </row>
    <row r="626" spans="1:15"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</row>
    <row r="627" spans="1:15">
      <c r="D627" s="34" t="s">
        <v>80</v>
      </c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</row>
    <row r="628" spans="1:15">
      <c r="D628" s="42" t="s">
        <v>169</v>
      </c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</row>
    <row r="629" spans="1:15">
      <c r="A629" s="6" t="s">
        <v>255</v>
      </c>
      <c r="B629" s="6">
        <f t="shared" ref="B629:B673" si="54">(LEFT(C629,4))*1</f>
        <v>0</v>
      </c>
      <c r="C629" s="6" t="s">
        <v>180</v>
      </c>
      <c r="D629" s="6" t="s">
        <v>9</v>
      </c>
      <c r="E629" s="8">
        <v>139875</v>
      </c>
      <c r="F629" s="8">
        <v>213612.285</v>
      </c>
      <c r="G629" s="8">
        <v>563620.86800000002</v>
      </c>
      <c r="H629" s="8">
        <v>2556867.7799999998</v>
      </c>
      <c r="I629" s="8">
        <v>3120488.648</v>
      </c>
      <c r="J629" s="8">
        <v>-2906876.3629999999</v>
      </c>
      <c r="K629" s="8">
        <f t="shared" ref="K629:O660" si="55">(F629/$E629)*1000</f>
        <v>1527.1655764075067</v>
      </c>
      <c r="L629" s="8">
        <f t="shared" si="55"/>
        <v>4029.461075960679</v>
      </c>
      <c r="M629" s="8">
        <f t="shared" si="55"/>
        <v>18279.662412868631</v>
      </c>
      <c r="N629" s="8">
        <f t="shared" si="55"/>
        <v>22309.123488829311</v>
      </c>
      <c r="O629" s="8">
        <f t="shared" si="55"/>
        <v>-20781.957912421807</v>
      </c>
    </row>
    <row r="630" spans="1:15">
      <c r="A630" t="s">
        <v>255</v>
      </c>
      <c r="B630">
        <f t="shared" si="54"/>
        <v>1000</v>
      </c>
      <c r="C630" t="s">
        <v>181</v>
      </c>
      <c r="D630" t="s">
        <v>108</v>
      </c>
      <c r="E630" s="9">
        <v>39810</v>
      </c>
      <c r="F630" s="9">
        <v>1627.19</v>
      </c>
      <c r="G630" s="9"/>
      <c r="H630" s="9">
        <v>466744.03099999996</v>
      </c>
      <c r="I630" s="9">
        <v>466744.03099999996</v>
      </c>
      <c r="J630" s="9">
        <v>-465116.84099999996</v>
      </c>
      <c r="K630" s="9">
        <f t="shared" si="55"/>
        <v>40.873901029891989</v>
      </c>
      <c r="L630" s="9">
        <f t="shared" si="55"/>
        <v>0</v>
      </c>
      <c r="M630" s="9">
        <f t="shared" si="55"/>
        <v>11724.2911580005</v>
      </c>
      <c r="N630" s="9">
        <f t="shared" si="55"/>
        <v>11724.2911580005</v>
      </c>
      <c r="O630" s="9">
        <f t="shared" si="55"/>
        <v>-11683.417256970608</v>
      </c>
    </row>
    <row r="631" spans="1:15">
      <c r="A631" s="6" t="s">
        <v>255</v>
      </c>
      <c r="B631" s="6">
        <f t="shared" si="54"/>
        <v>1400</v>
      </c>
      <c r="C631" s="6" t="s">
        <v>182</v>
      </c>
      <c r="D631" s="6" t="s">
        <v>111</v>
      </c>
      <c r="E631" s="8">
        <v>30568</v>
      </c>
      <c r="F631" s="8">
        <v>0</v>
      </c>
      <c r="G631" s="8"/>
      <c r="H631" s="8">
        <v>194606.00399999999</v>
      </c>
      <c r="I631" s="8">
        <v>194606.00399999999</v>
      </c>
      <c r="J631" s="8">
        <v>-194606.00399999999</v>
      </c>
      <c r="K631" s="8">
        <f t="shared" si="55"/>
        <v>0</v>
      </c>
      <c r="L631" s="8">
        <f t="shared" si="55"/>
        <v>0</v>
      </c>
      <c r="M631" s="8">
        <f t="shared" si="55"/>
        <v>6366.3309343103892</v>
      </c>
      <c r="N631" s="8">
        <f t="shared" si="55"/>
        <v>6366.3309343103892</v>
      </c>
      <c r="O631" s="8">
        <f t="shared" si="55"/>
        <v>-6366.3309343103892</v>
      </c>
    </row>
    <row r="632" spans="1:15">
      <c r="A632" t="s">
        <v>255</v>
      </c>
      <c r="B632">
        <f t="shared" si="54"/>
        <v>2000</v>
      </c>
      <c r="C632" t="s">
        <v>183</v>
      </c>
      <c r="D632" t="s">
        <v>114</v>
      </c>
      <c r="E632" s="9">
        <v>22059</v>
      </c>
      <c r="F632" s="9">
        <v>265.99400000000003</v>
      </c>
      <c r="G632" s="9"/>
      <c r="H632" s="9">
        <v>151240.101</v>
      </c>
      <c r="I632" s="9">
        <v>151240.101</v>
      </c>
      <c r="J632" s="9">
        <v>-150974.10699999999</v>
      </c>
      <c r="K632" s="9">
        <f t="shared" si="55"/>
        <v>12.058298200281067</v>
      </c>
      <c r="L632" s="9">
        <f t="shared" si="55"/>
        <v>0</v>
      </c>
      <c r="M632" s="9">
        <f t="shared" si="55"/>
        <v>6856.1630626954984</v>
      </c>
      <c r="N632" s="9">
        <f t="shared" si="55"/>
        <v>6856.1630626954984</v>
      </c>
      <c r="O632" s="9">
        <f t="shared" si="55"/>
        <v>-6844.1047644952168</v>
      </c>
    </row>
    <row r="633" spans="1:15">
      <c r="A633" s="6" t="s">
        <v>255</v>
      </c>
      <c r="B633" s="6">
        <f t="shared" si="54"/>
        <v>6000</v>
      </c>
      <c r="C633" s="6" t="s">
        <v>1052</v>
      </c>
      <c r="D633" s="6" t="s">
        <v>1047</v>
      </c>
      <c r="E633" s="8">
        <v>19893</v>
      </c>
      <c r="F633" s="8">
        <v>47976.394</v>
      </c>
      <c r="G633" s="8">
        <v>61371.647000000004</v>
      </c>
      <c r="H633" s="8">
        <v>395479.55700000003</v>
      </c>
      <c r="I633" s="8">
        <v>456851.20400000003</v>
      </c>
      <c r="J633" s="8">
        <v>-408874.81000000006</v>
      </c>
      <c r="K633" s="8">
        <f t="shared" si="55"/>
        <v>2411.7224149198209</v>
      </c>
      <c r="L633" s="8">
        <f t="shared" si="55"/>
        <v>3085.087568491429</v>
      </c>
      <c r="M633" s="8">
        <f t="shared" si="55"/>
        <v>19880.337656462074</v>
      </c>
      <c r="N633" s="8">
        <f t="shared" si="55"/>
        <v>22965.425224953502</v>
      </c>
      <c r="O633" s="8">
        <f t="shared" si="55"/>
        <v>-20553.702810033683</v>
      </c>
    </row>
    <row r="634" spans="1:15">
      <c r="A634" t="s">
        <v>255</v>
      </c>
      <c r="B634">
        <f t="shared" si="54"/>
        <v>1300</v>
      </c>
      <c r="C634" t="s">
        <v>184</v>
      </c>
      <c r="D634" t="s">
        <v>110</v>
      </c>
      <c r="E634" s="9">
        <v>18891</v>
      </c>
      <c r="F634" s="9">
        <v>121001.245</v>
      </c>
      <c r="G634" s="9">
        <v>370475.38</v>
      </c>
      <c r="H634" s="9">
        <v>308024.71899999998</v>
      </c>
      <c r="I634" s="9">
        <v>678500.09899999993</v>
      </c>
      <c r="J634" s="9">
        <v>-557498.85399999993</v>
      </c>
      <c r="K634" s="9">
        <f t="shared" si="55"/>
        <v>6405.2323857921756</v>
      </c>
      <c r="L634" s="9">
        <f t="shared" si="55"/>
        <v>19611.210629400244</v>
      </c>
      <c r="M634" s="9">
        <f t="shared" si="55"/>
        <v>16305.368641151868</v>
      </c>
      <c r="N634" s="9">
        <f t="shared" si="55"/>
        <v>35916.579270552116</v>
      </c>
      <c r="O634" s="9">
        <f t="shared" si="55"/>
        <v>-29511.346884759936</v>
      </c>
    </row>
    <row r="635" spans="1:15">
      <c r="A635" s="6" t="s">
        <v>255</v>
      </c>
      <c r="B635" s="6">
        <f t="shared" si="54"/>
        <v>1604</v>
      </c>
      <c r="C635" s="6" t="s">
        <v>185</v>
      </c>
      <c r="D635" s="6" t="s">
        <v>112</v>
      </c>
      <c r="E635" s="8">
        <v>13430</v>
      </c>
      <c r="F635" s="8">
        <v>8028.2730000000001</v>
      </c>
      <c r="G635" s="8">
        <v>82317.812000000005</v>
      </c>
      <c r="H635" s="8">
        <v>160154.46899999998</v>
      </c>
      <c r="I635" s="8">
        <v>242472.28099999999</v>
      </c>
      <c r="J635" s="8">
        <v>-234444.008</v>
      </c>
      <c r="K635" s="8">
        <f t="shared" si="55"/>
        <v>597.78652271034991</v>
      </c>
      <c r="L635" s="8">
        <f t="shared" si="55"/>
        <v>6129.3977661950858</v>
      </c>
      <c r="M635" s="8">
        <f t="shared" si="55"/>
        <v>11925.127997021593</v>
      </c>
      <c r="N635" s="8">
        <f t="shared" si="55"/>
        <v>18054.525763216676</v>
      </c>
      <c r="O635" s="8">
        <f t="shared" si="55"/>
        <v>-17456.739240506329</v>
      </c>
    </row>
    <row r="636" spans="1:15">
      <c r="A636" t="s">
        <v>255</v>
      </c>
      <c r="B636">
        <f t="shared" si="54"/>
        <v>8200</v>
      </c>
      <c r="C636" t="s">
        <v>186</v>
      </c>
      <c r="D636" t="s">
        <v>153</v>
      </c>
      <c r="E636" s="9">
        <v>11239</v>
      </c>
      <c r="F636" s="9">
        <v>1572.7249999999999</v>
      </c>
      <c r="G636" s="9">
        <v>2783.2820000000002</v>
      </c>
      <c r="H636" s="9">
        <v>207651.25300000003</v>
      </c>
      <c r="I636" s="9">
        <v>210434.53500000003</v>
      </c>
      <c r="J636" s="9">
        <v>-208861.81000000003</v>
      </c>
      <c r="K636" s="9">
        <f t="shared" si="55"/>
        <v>139.93460272266213</v>
      </c>
      <c r="L636" s="9">
        <f t="shared" si="55"/>
        <v>247.64498620873746</v>
      </c>
      <c r="M636" s="9">
        <f t="shared" si="55"/>
        <v>18475.954533321474</v>
      </c>
      <c r="N636" s="9">
        <f t="shared" si="55"/>
        <v>18723.599519530209</v>
      </c>
      <c r="O636" s="9">
        <f t="shared" si="55"/>
        <v>-18583.664916807546</v>
      </c>
    </row>
    <row r="637" spans="1:15">
      <c r="A637" s="6" t="s">
        <v>255</v>
      </c>
      <c r="B637" s="6">
        <f t="shared" si="54"/>
        <v>3000</v>
      </c>
      <c r="C637" s="6" t="s">
        <v>187</v>
      </c>
      <c r="D637" s="6" t="s">
        <v>118</v>
      </c>
      <c r="E637" s="8">
        <v>7997</v>
      </c>
      <c r="F637" s="8">
        <v>45393.729999999996</v>
      </c>
      <c r="G637" s="8">
        <v>6875.05</v>
      </c>
      <c r="H637" s="8">
        <v>105702.40299999998</v>
      </c>
      <c r="I637" s="8">
        <v>112577.45299999998</v>
      </c>
      <c r="J637" s="8">
        <v>-67183.722999999984</v>
      </c>
      <c r="K637" s="8">
        <f t="shared" si="55"/>
        <v>5676.3448793297475</v>
      </c>
      <c r="L637" s="8">
        <f t="shared" si="55"/>
        <v>859.70363886457426</v>
      </c>
      <c r="M637" s="8">
        <f t="shared" si="55"/>
        <v>13217.757033887705</v>
      </c>
      <c r="N637" s="8">
        <f t="shared" si="55"/>
        <v>14077.460672752279</v>
      </c>
      <c r="O637" s="8">
        <f t="shared" si="55"/>
        <v>-8401.1157934225321</v>
      </c>
    </row>
    <row r="638" spans="1:15">
      <c r="A638" t="s">
        <v>255</v>
      </c>
      <c r="B638">
        <f t="shared" si="54"/>
        <v>7300</v>
      </c>
      <c r="C638" t="s">
        <v>188</v>
      </c>
      <c r="D638" t="s">
        <v>148</v>
      </c>
      <c r="E638" s="9">
        <v>5262</v>
      </c>
      <c r="F638" s="9">
        <v>45787.664000000004</v>
      </c>
      <c r="G638" s="9">
        <v>166321.10500000001</v>
      </c>
      <c r="H638" s="9">
        <v>128763.41299999999</v>
      </c>
      <c r="I638" s="9">
        <v>295084.51799999998</v>
      </c>
      <c r="J638" s="9">
        <v>-249296.85399999999</v>
      </c>
      <c r="K638" s="9">
        <f t="shared" si="55"/>
        <v>8701.5705055112139</v>
      </c>
      <c r="L638" s="9">
        <f t="shared" si="55"/>
        <v>31607.963702014444</v>
      </c>
      <c r="M638" s="9">
        <f t="shared" si="55"/>
        <v>24470.431965032305</v>
      </c>
      <c r="N638" s="9">
        <f t="shared" si="55"/>
        <v>56078.395667046752</v>
      </c>
      <c r="O638" s="9">
        <f t="shared" si="55"/>
        <v>-47376.825161535533</v>
      </c>
    </row>
    <row r="639" spans="1:15">
      <c r="A639" s="6" t="s">
        <v>255</v>
      </c>
      <c r="B639" s="6">
        <f t="shared" si="54"/>
        <v>7400</v>
      </c>
      <c r="C639" s="6" t="s">
        <v>189</v>
      </c>
      <c r="D639" s="6" t="s">
        <v>149</v>
      </c>
      <c r="E639" s="8">
        <v>5208</v>
      </c>
      <c r="F639" s="8">
        <v>6898.7020000000002</v>
      </c>
      <c r="G639" s="8">
        <v>72261.036000000007</v>
      </c>
      <c r="H639" s="8">
        <v>62136.226000000002</v>
      </c>
      <c r="I639" s="8">
        <v>134397.26200000002</v>
      </c>
      <c r="J639" s="8">
        <v>-127498.56000000001</v>
      </c>
      <c r="K639" s="8">
        <f t="shared" si="55"/>
        <v>1324.6355606758832</v>
      </c>
      <c r="L639" s="8">
        <f t="shared" si="55"/>
        <v>13875.006912442397</v>
      </c>
      <c r="M639" s="8">
        <f t="shared" si="55"/>
        <v>11930.918970814133</v>
      </c>
      <c r="N639" s="8">
        <f t="shared" si="55"/>
        <v>25805.925883256532</v>
      </c>
      <c r="O639" s="8">
        <f t="shared" si="55"/>
        <v>-24481.290322580648</v>
      </c>
    </row>
    <row r="640" spans="1:15">
      <c r="A640" t="s">
        <v>255</v>
      </c>
      <c r="B640">
        <f t="shared" si="54"/>
        <v>1100</v>
      </c>
      <c r="C640" t="s">
        <v>271</v>
      </c>
      <c r="D640" t="s">
        <v>109</v>
      </c>
      <c r="E640" s="9">
        <v>4674</v>
      </c>
      <c r="F640" s="9">
        <v>9.0350000000000001</v>
      </c>
      <c r="G640" s="9">
        <v>54085.29</v>
      </c>
      <c r="H640" s="9">
        <v>25926.175999999999</v>
      </c>
      <c r="I640" s="9">
        <v>80011.466</v>
      </c>
      <c r="J640" s="9">
        <v>-80002.430999999997</v>
      </c>
      <c r="K640" s="9">
        <f t="shared" si="55"/>
        <v>1.9330338040222508</v>
      </c>
      <c r="L640" s="9">
        <f t="shared" si="55"/>
        <v>11571.521181001284</v>
      </c>
      <c r="M640" s="9">
        <f t="shared" si="55"/>
        <v>5546.8925973470259</v>
      </c>
      <c r="N640" s="9">
        <f t="shared" si="55"/>
        <v>17118.413778348309</v>
      </c>
      <c r="O640" s="9">
        <f t="shared" si="55"/>
        <v>-17116.480744544286</v>
      </c>
    </row>
    <row r="641" spans="1:15">
      <c r="A641" s="6" t="s">
        <v>255</v>
      </c>
      <c r="B641" s="6">
        <f t="shared" si="54"/>
        <v>8000</v>
      </c>
      <c r="C641" s="6" t="s">
        <v>190</v>
      </c>
      <c r="D641" s="6" t="s">
        <v>152</v>
      </c>
      <c r="E641" s="8">
        <v>4523</v>
      </c>
      <c r="F641" s="8">
        <v>6653.8850000000002</v>
      </c>
      <c r="G641" s="8">
        <v>36819.206999999995</v>
      </c>
      <c r="H641" s="8">
        <v>70641.228999999992</v>
      </c>
      <c r="I641" s="8">
        <v>107460.43599999999</v>
      </c>
      <c r="J641" s="8">
        <v>-100806.55099999999</v>
      </c>
      <c r="K641" s="8">
        <f t="shared" si="55"/>
        <v>1471.1220428918859</v>
      </c>
      <c r="L641" s="8">
        <f t="shared" si="55"/>
        <v>8140.4393101923488</v>
      </c>
      <c r="M641" s="8">
        <f t="shared" si="55"/>
        <v>15618.224408578377</v>
      </c>
      <c r="N641" s="8">
        <f t="shared" si="55"/>
        <v>23758.663718770724</v>
      </c>
      <c r="O641" s="8">
        <f t="shared" si="55"/>
        <v>-22287.541675878838</v>
      </c>
    </row>
    <row r="642" spans="1:15">
      <c r="A642" t="s">
        <v>255</v>
      </c>
      <c r="B642">
        <f t="shared" si="54"/>
        <v>5716</v>
      </c>
      <c r="C642" t="s">
        <v>1158</v>
      </c>
      <c r="D642" t="s">
        <v>1156</v>
      </c>
      <c r="E642" s="9">
        <v>4306</v>
      </c>
      <c r="F642" s="9">
        <v>14732.184000000001</v>
      </c>
      <c r="G642" s="9">
        <v>52712.232999999993</v>
      </c>
      <c r="H642" s="9">
        <v>81985.590000000011</v>
      </c>
      <c r="I642" s="9">
        <v>134697.823</v>
      </c>
      <c r="J642" s="9">
        <v>-119965.639</v>
      </c>
      <c r="K642" s="9">
        <f t="shared" si="55"/>
        <v>3421.3153738968886</v>
      </c>
      <c r="L642" s="9">
        <f t="shared" si="55"/>
        <v>12241.577566186716</v>
      </c>
      <c r="M642" s="9">
        <f t="shared" si="55"/>
        <v>19039.849047840224</v>
      </c>
      <c r="N642" s="9">
        <f t="shared" si="55"/>
        <v>31281.426614026939</v>
      </c>
      <c r="O642" s="9">
        <f t="shared" si="55"/>
        <v>-27860.111240130049</v>
      </c>
    </row>
    <row r="643" spans="1:15">
      <c r="A643" s="6" t="s">
        <v>255</v>
      </c>
      <c r="B643" s="6">
        <f t="shared" si="54"/>
        <v>3609</v>
      </c>
      <c r="C643" s="6" t="s">
        <v>192</v>
      </c>
      <c r="D643" s="6" t="s">
        <v>121</v>
      </c>
      <c r="E643" s="8">
        <v>4090</v>
      </c>
      <c r="F643" s="8">
        <v>3696.5619999999999</v>
      </c>
      <c r="G643" s="8">
        <v>10922.016</v>
      </c>
      <c r="H643" s="8">
        <v>60310.556000000004</v>
      </c>
      <c r="I643" s="8">
        <v>71232.572</v>
      </c>
      <c r="J643" s="8">
        <v>-67536.009999999995</v>
      </c>
      <c r="K643" s="8">
        <f t="shared" si="55"/>
        <v>903.80488997555005</v>
      </c>
      <c r="L643" s="8">
        <f t="shared" si="55"/>
        <v>2670.4195599022005</v>
      </c>
      <c r="M643" s="8">
        <f t="shared" si="55"/>
        <v>14745.857212713938</v>
      </c>
      <c r="N643" s="8">
        <f t="shared" si="55"/>
        <v>17416.276772616136</v>
      </c>
      <c r="O643" s="8">
        <f t="shared" si="55"/>
        <v>-16512.471882640588</v>
      </c>
    </row>
    <row r="644" spans="1:15">
      <c r="A644" t="s">
        <v>255</v>
      </c>
      <c r="B644">
        <f t="shared" si="54"/>
        <v>2510</v>
      </c>
      <c r="C644" t="s">
        <v>193</v>
      </c>
      <c r="D644" t="s">
        <v>117</v>
      </c>
      <c r="E644" s="9">
        <v>3925</v>
      </c>
      <c r="F644" s="9">
        <v>1341.12</v>
      </c>
      <c r="G644" s="9">
        <v>46483.502999999997</v>
      </c>
      <c r="H644" s="9">
        <v>74956.506999999998</v>
      </c>
      <c r="I644" s="9">
        <v>121440.01</v>
      </c>
      <c r="J644" s="9">
        <v>-120098.89</v>
      </c>
      <c r="K644" s="9">
        <f t="shared" si="55"/>
        <v>341.68662420382162</v>
      </c>
      <c r="L644" s="9">
        <f t="shared" si="55"/>
        <v>11842.930700636942</v>
      </c>
      <c r="M644" s="9">
        <f t="shared" si="55"/>
        <v>19097.199235668788</v>
      </c>
      <c r="N644" s="9">
        <f t="shared" si="55"/>
        <v>30940.12993630573</v>
      </c>
      <c r="O644" s="9">
        <f t="shared" si="55"/>
        <v>-30598.44331210191</v>
      </c>
    </row>
    <row r="645" spans="1:15">
      <c r="A645" s="6" t="s">
        <v>255</v>
      </c>
      <c r="B645" s="6">
        <f t="shared" si="54"/>
        <v>4200</v>
      </c>
      <c r="C645" s="6" t="s">
        <v>191</v>
      </c>
      <c r="D645" s="6" t="s">
        <v>127</v>
      </c>
      <c r="E645" s="8">
        <v>3864</v>
      </c>
      <c r="F645" s="8">
        <v>7243.366</v>
      </c>
      <c r="G645" s="8">
        <v>2179.3219999999997</v>
      </c>
      <c r="H645" s="8">
        <v>85354.653000000006</v>
      </c>
      <c r="I645" s="8">
        <v>87533.975000000006</v>
      </c>
      <c r="J645" s="8">
        <v>-80290.609000000011</v>
      </c>
      <c r="K645" s="8">
        <f t="shared" si="55"/>
        <v>1874.5771221532091</v>
      </c>
      <c r="L645" s="8">
        <f t="shared" si="55"/>
        <v>564.00672877846785</v>
      </c>
      <c r="M645" s="8">
        <f t="shared" si="55"/>
        <v>22089.713509316774</v>
      </c>
      <c r="N645" s="8">
        <f t="shared" si="55"/>
        <v>22653.72023809524</v>
      </c>
      <c r="O645" s="8">
        <f t="shared" si="55"/>
        <v>-20779.143115942032</v>
      </c>
    </row>
    <row r="646" spans="1:15">
      <c r="A646" t="s">
        <v>255</v>
      </c>
      <c r="B646">
        <f t="shared" si="54"/>
        <v>2300</v>
      </c>
      <c r="C646" t="s">
        <v>194</v>
      </c>
      <c r="D646" t="s">
        <v>115</v>
      </c>
      <c r="E646" s="9">
        <v>3669</v>
      </c>
      <c r="F646" s="9">
        <v>117.32</v>
      </c>
      <c r="G646" s="9">
        <v>256.73099999999999</v>
      </c>
      <c r="H646" s="9">
        <v>36135.370999999999</v>
      </c>
      <c r="I646" s="9">
        <v>36392.101999999999</v>
      </c>
      <c r="J646" s="9">
        <v>-36274.781999999999</v>
      </c>
      <c r="K646" s="9">
        <f t="shared" si="55"/>
        <v>31.976015263014439</v>
      </c>
      <c r="L646" s="9">
        <f t="shared" si="55"/>
        <v>69.973017170891239</v>
      </c>
      <c r="M646" s="9">
        <f t="shared" si="55"/>
        <v>9848.8337421640772</v>
      </c>
      <c r="N646" s="9">
        <f t="shared" si="55"/>
        <v>9918.8067593349679</v>
      </c>
      <c r="O646" s="9">
        <f t="shared" si="55"/>
        <v>-9886.8307440719545</v>
      </c>
    </row>
    <row r="647" spans="1:15">
      <c r="A647" s="6" t="s">
        <v>255</v>
      </c>
      <c r="B647" s="6">
        <f t="shared" si="54"/>
        <v>8716</v>
      </c>
      <c r="C647" s="6" t="s">
        <v>196</v>
      </c>
      <c r="D647" s="6" t="s">
        <v>161</v>
      </c>
      <c r="E647" s="8">
        <v>3196</v>
      </c>
      <c r="F647" s="8">
        <v>52355.695999999996</v>
      </c>
      <c r="G647" s="8">
        <v>64730.987999999998</v>
      </c>
      <c r="H647" s="8">
        <v>51433.907999999996</v>
      </c>
      <c r="I647" s="8">
        <v>116164.89599999999</v>
      </c>
      <c r="J647" s="8">
        <v>-63809.2</v>
      </c>
      <c r="K647" s="8">
        <f t="shared" si="55"/>
        <v>16381.632040050061</v>
      </c>
      <c r="L647" s="8">
        <f t="shared" si="55"/>
        <v>20253.750938673344</v>
      </c>
      <c r="M647" s="8">
        <f t="shared" si="55"/>
        <v>16093.212765957447</v>
      </c>
      <c r="N647" s="8">
        <f t="shared" si="55"/>
        <v>36346.963704630791</v>
      </c>
      <c r="O647" s="8">
        <f t="shared" si="55"/>
        <v>-19965.331664580724</v>
      </c>
    </row>
    <row r="648" spans="1:15">
      <c r="A648" t="s">
        <v>255</v>
      </c>
      <c r="B648">
        <f t="shared" si="54"/>
        <v>6100</v>
      </c>
      <c r="C648" t="s">
        <v>195</v>
      </c>
      <c r="D648" t="s">
        <v>138</v>
      </c>
      <c r="E648" s="9">
        <v>3156</v>
      </c>
      <c r="F648" s="9">
        <v>3400.355</v>
      </c>
      <c r="G648" s="9">
        <v>27156.766</v>
      </c>
      <c r="H648" s="9">
        <v>65328.607999999993</v>
      </c>
      <c r="I648" s="9">
        <v>92485.373999999996</v>
      </c>
      <c r="J648" s="9">
        <v>-89085.019</v>
      </c>
      <c r="K648" s="9">
        <f t="shared" si="55"/>
        <v>1077.4255386565274</v>
      </c>
      <c r="L648" s="9">
        <f t="shared" si="55"/>
        <v>8604.8054499366299</v>
      </c>
      <c r="M648" s="9">
        <f t="shared" si="55"/>
        <v>20699.812420785805</v>
      </c>
      <c r="N648" s="9">
        <f t="shared" si="55"/>
        <v>29304.617870722432</v>
      </c>
      <c r="O648" s="9">
        <f t="shared" si="55"/>
        <v>-28227.192332065908</v>
      </c>
    </row>
    <row r="649" spans="1:15">
      <c r="A649" s="6" t="s">
        <v>255</v>
      </c>
      <c r="B649" s="6">
        <f t="shared" si="54"/>
        <v>8717</v>
      </c>
      <c r="C649" s="6" t="s">
        <v>198</v>
      </c>
      <c r="D649" s="6" t="s">
        <v>162</v>
      </c>
      <c r="E649" s="8">
        <v>2573</v>
      </c>
      <c r="F649" s="8">
        <v>1460.5039999999999</v>
      </c>
      <c r="G649" s="8">
        <v>7968.1289999999999</v>
      </c>
      <c r="H649" s="8">
        <v>52054.062999999995</v>
      </c>
      <c r="I649" s="8">
        <v>60022.191999999995</v>
      </c>
      <c r="J649" s="8">
        <v>-58561.687999999995</v>
      </c>
      <c r="K649" s="8">
        <f t="shared" si="55"/>
        <v>567.62689467547614</v>
      </c>
      <c r="L649" s="8">
        <f t="shared" si="55"/>
        <v>3096.82432957637</v>
      </c>
      <c r="M649" s="8">
        <f t="shared" si="55"/>
        <v>20230.883404586086</v>
      </c>
      <c r="N649" s="8">
        <f t="shared" si="55"/>
        <v>23327.707734162457</v>
      </c>
      <c r="O649" s="8">
        <f t="shared" si="55"/>
        <v>-22760.080839486978</v>
      </c>
    </row>
    <row r="650" spans="1:15">
      <c r="A650" t="s">
        <v>255</v>
      </c>
      <c r="B650">
        <f t="shared" si="54"/>
        <v>8401</v>
      </c>
      <c r="C650" t="s">
        <v>197</v>
      </c>
      <c r="D650" t="s">
        <v>154</v>
      </c>
      <c r="E650" s="9">
        <v>2547</v>
      </c>
      <c r="F650" s="9">
        <v>843.92</v>
      </c>
      <c r="G650" s="9"/>
      <c r="H650" s="9">
        <v>54590.559000000001</v>
      </c>
      <c r="I650" s="9">
        <v>54590.559000000001</v>
      </c>
      <c r="J650" s="9">
        <v>-53746.639000000003</v>
      </c>
      <c r="K650" s="9">
        <f t="shared" si="55"/>
        <v>331.3388299960738</v>
      </c>
      <c r="L650" s="9">
        <f t="shared" si="55"/>
        <v>0</v>
      </c>
      <c r="M650" s="9">
        <f t="shared" si="55"/>
        <v>21433.277974087163</v>
      </c>
      <c r="N650" s="9">
        <f t="shared" si="55"/>
        <v>21433.277974087163</v>
      </c>
      <c r="O650" s="9">
        <f t="shared" si="55"/>
        <v>-21101.939144091088</v>
      </c>
    </row>
    <row r="651" spans="1:15">
      <c r="A651" s="6" t="s">
        <v>255</v>
      </c>
      <c r="B651" s="6">
        <f t="shared" si="54"/>
        <v>8613</v>
      </c>
      <c r="C651" s="6" t="s">
        <v>200</v>
      </c>
      <c r="D651" s="6" t="s">
        <v>158</v>
      </c>
      <c r="E651" s="8">
        <v>2035</v>
      </c>
      <c r="F651" s="8">
        <v>10013.955</v>
      </c>
      <c r="G651" s="8">
        <v>10598.463000000002</v>
      </c>
      <c r="H651" s="8">
        <v>37053.227999999996</v>
      </c>
      <c r="I651" s="8">
        <v>47651.690999999999</v>
      </c>
      <c r="J651" s="8">
        <v>-37637.735999999997</v>
      </c>
      <c r="K651" s="8">
        <f t="shared" si="55"/>
        <v>4920.8624078624071</v>
      </c>
      <c r="L651" s="8">
        <f t="shared" si="55"/>
        <v>5208.0899262899266</v>
      </c>
      <c r="M651" s="8">
        <f t="shared" si="55"/>
        <v>18207.974447174442</v>
      </c>
      <c r="N651" s="8">
        <f t="shared" si="55"/>
        <v>23416.064373464375</v>
      </c>
      <c r="O651" s="8">
        <f t="shared" si="55"/>
        <v>-18495.201965601966</v>
      </c>
    </row>
    <row r="652" spans="1:15">
      <c r="A652" t="s">
        <v>255</v>
      </c>
      <c r="B652">
        <f t="shared" si="54"/>
        <v>6250</v>
      </c>
      <c r="C652" t="s">
        <v>199</v>
      </c>
      <c r="D652" t="s">
        <v>139</v>
      </c>
      <c r="E652" s="9">
        <v>1977</v>
      </c>
      <c r="F652" s="9">
        <v>2518.9459999999999</v>
      </c>
      <c r="G652" s="9">
        <v>22329.612999999998</v>
      </c>
      <c r="H652" s="9">
        <v>70736.034</v>
      </c>
      <c r="I652" s="9">
        <v>93065.646999999997</v>
      </c>
      <c r="J652" s="9">
        <v>-90546.701000000001</v>
      </c>
      <c r="K652" s="9">
        <f t="shared" si="55"/>
        <v>1274.1254425897826</v>
      </c>
      <c r="L652" s="9">
        <f t="shared" si="55"/>
        <v>11294.695498229639</v>
      </c>
      <c r="M652" s="9">
        <f t="shared" si="55"/>
        <v>35779.481031866468</v>
      </c>
      <c r="N652" s="9">
        <f t="shared" si="55"/>
        <v>47074.176530096105</v>
      </c>
      <c r="O652" s="9">
        <f t="shared" si="55"/>
        <v>-45800.051087506326</v>
      </c>
    </row>
    <row r="653" spans="1:15">
      <c r="A653" s="6" t="s">
        <v>255</v>
      </c>
      <c r="B653" s="6">
        <f t="shared" si="54"/>
        <v>6400</v>
      </c>
      <c r="C653" s="6" t="s">
        <v>201</v>
      </c>
      <c r="D653" s="6" t="s">
        <v>140</v>
      </c>
      <c r="E653" s="8">
        <v>1906</v>
      </c>
      <c r="F653" s="8">
        <v>528.87300000000005</v>
      </c>
      <c r="G653" s="8"/>
      <c r="H653" s="8">
        <v>29404.350999999999</v>
      </c>
      <c r="I653" s="8">
        <v>29404.350999999999</v>
      </c>
      <c r="J653" s="8">
        <v>-28875.477999999999</v>
      </c>
      <c r="K653" s="8">
        <f t="shared" si="55"/>
        <v>277.47796432318995</v>
      </c>
      <c r="L653" s="8">
        <f t="shared" si="55"/>
        <v>0</v>
      </c>
      <c r="M653" s="8">
        <f t="shared" si="55"/>
        <v>15427.256558237144</v>
      </c>
      <c r="N653" s="8">
        <f t="shared" si="55"/>
        <v>15427.256558237144</v>
      </c>
      <c r="O653" s="8">
        <f t="shared" si="55"/>
        <v>-15149.778593913956</v>
      </c>
    </row>
    <row r="654" spans="1:15">
      <c r="A654" t="s">
        <v>255</v>
      </c>
      <c r="B654">
        <f t="shared" si="54"/>
        <v>8614</v>
      </c>
      <c r="C654" t="s">
        <v>202</v>
      </c>
      <c r="D654" t="s">
        <v>159</v>
      </c>
      <c r="E654" s="9">
        <v>1866</v>
      </c>
      <c r="F654" s="9">
        <v>863.38099999999997</v>
      </c>
      <c r="G654" s="9">
        <v>0</v>
      </c>
      <c r="H654" s="9">
        <v>30880.647999999997</v>
      </c>
      <c r="I654" s="9">
        <v>30880.647999999997</v>
      </c>
      <c r="J654" s="9">
        <v>-30017.266999999996</v>
      </c>
      <c r="K654" s="9">
        <f t="shared" si="55"/>
        <v>462.69078242229369</v>
      </c>
      <c r="L654" s="9">
        <f t="shared" si="55"/>
        <v>0</v>
      </c>
      <c r="M654" s="9">
        <f t="shared" si="55"/>
        <v>16549.114683815646</v>
      </c>
      <c r="N654" s="9">
        <f t="shared" si="55"/>
        <v>16549.114683815646</v>
      </c>
      <c r="O654" s="9">
        <f t="shared" si="55"/>
        <v>-16086.423901393353</v>
      </c>
    </row>
    <row r="655" spans="1:15">
      <c r="A655" s="6" t="s">
        <v>255</v>
      </c>
      <c r="B655" s="6">
        <f t="shared" si="54"/>
        <v>3714</v>
      </c>
      <c r="C655" s="6" t="s">
        <v>203</v>
      </c>
      <c r="D655" s="6" t="s">
        <v>124</v>
      </c>
      <c r="E655" s="8">
        <v>1678</v>
      </c>
      <c r="F655" s="8">
        <v>1128.0540000000001</v>
      </c>
      <c r="G655" s="8">
        <v>26887.674999999999</v>
      </c>
      <c r="H655" s="8">
        <v>32046.969000000001</v>
      </c>
      <c r="I655" s="8">
        <v>58934.644</v>
      </c>
      <c r="J655" s="8">
        <v>-57806.59</v>
      </c>
      <c r="K655" s="8">
        <f t="shared" si="55"/>
        <v>672.26102502979745</v>
      </c>
      <c r="L655" s="8">
        <f t="shared" si="55"/>
        <v>16023.6442193087</v>
      </c>
      <c r="M655" s="8">
        <f t="shared" si="55"/>
        <v>19098.312872467221</v>
      </c>
      <c r="N655" s="8">
        <f t="shared" si="55"/>
        <v>35121.957091775927</v>
      </c>
      <c r="O655" s="8">
        <f t="shared" si="55"/>
        <v>-34449.696066746124</v>
      </c>
    </row>
    <row r="656" spans="1:15">
      <c r="A656" t="s">
        <v>255</v>
      </c>
      <c r="B656">
        <f t="shared" si="54"/>
        <v>2506</v>
      </c>
      <c r="C656" t="s">
        <v>204</v>
      </c>
      <c r="D656" t="s">
        <v>116</v>
      </c>
      <c r="E656" s="9">
        <v>1396</v>
      </c>
      <c r="F656" s="9">
        <v>0</v>
      </c>
      <c r="G656" s="9">
        <v>44267.755999999994</v>
      </c>
      <c r="H656" s="9">
        <v>38358.630000000005</v>
      </c>
      <c r="I656" s="9">
        <v>82626.385999999999</v>
      </c>
      <c r="J656" s="9">
        <v>-82626.385999999999</v>
      </c>
      <c r="K656" s="9">
        <f t="shared" si="55"/>
        <v>0</v>
      </c>
      <c r="L656" s="9">
        <f t="shared" si="55"/>
        <v>31710.426934097417</v>
      </c>
      <c r="M656" s="9">
        <f t="shared" si="55"/>
        <v>27477.528653295132</v>
      </c>
      <c r="N656" s="9">
        <f t="shared" si="55"/>
        <v>59187.955587392549</v>
      </c>
      <c r="O656" s="9">
        <f t="shared" si="55"/>
        <v>-59187.955587392549</v>
      </c>
    </row>
    <row r="657" spans="1:15">
      <c r="A657" s="6" t="s">
        <v>255</v>
      </c>
      <c r="B657" s="6">
        <f t="shared" si="54"/>
        <v>6613</v>
      </c>
      <c r="C657" s="6" t="s">
        <v>1159</v>
      </c>
      <c r="D657" s="6" t="s">
        <v>146</v>
      </c>
      <c r="E657" s="8">
        <v>1393</v>
      </c>
      <c r="F657" s="8">
        <v>14332.619999999999</v>
      </c>
      <c r="G657" s="8">
        <v>31668.466</v>
      </c>
      <c r="H657" s="8">
        <v>24871.245000000003</v>
      </c>
      <c r="I657" s="8">
        <v>56539.711000000003</v>
      </c>
      <c r="J657" s="8">
        <v>-42207.091</v>
      </c>
      <c r="K657" s="8">
        <f t="shared" si="55"/>
        <v>10289.030868628857</v>
      </c>
      <c r="L657" s="8">
        <f t="shared" si="55"/>
        <v>22734.002871500357</v>
      </c>
      <c r="M657" s="8">
        <f t="shared" si="55"/>
        <v>17854.447236180906</v>
      </c>
      <c r="N657" s="8">
        <f t="shared" si="55"/>
        <v>40588.450107681267</v>
      </c>
      <c r="O657" s="8">
        <f t="shared" si="55"/>
        <v>-30299.419239052404</v>
      </c>
    </row>
    <row r="658" spans="1:15">
      <c r="A658" t="s">
        <v>255</v>
      </c>
      <c r="B658">
        <f t="shared" si="54"/>
        <v>3716</v>
      </c>
      <c r="C658" t="s">
        <v>1160</v>
      </c>
      <c r="D658" t="s">
        <v>1154</v>
      </c>
      <c r="E658" s="9">
        <v>1308</v>
      </c>
      <c r="F658" s="9">
        <v>0</v>
      </c>
      <c r="G658" s="9">
        <v>57.323999999999998</v>
      </c>
      <c r="H658" s="9">
        <v>36066.348999999995</v>
      </c>
      <c r="I658" s="9">
        <v>36123.672999999995</v>
      </c>
      <c r="J658" s="9">
        <v>-36123.672999999995</v>
      </c>
      <c r="K658" s="9">
        <f t="shared" si="55"/>
        <v>0</v>
      </c>
      <c r="L658" s="9">
        <f t="shared" si="55"/>
        <v>43.825688073394495</v>
      </c>
      <c r="M658" s="9">
        <f t="shared" si="55"/>
        <v>27573.661314984703</v>
      </c>
      <c r="N658" s="9">
        <f t="shared" si="55"/>
        <v>27617.487003058101</v>
      </c>
      <c r="O658" s="9">
        <f t="shared" si="55"/>
        <v>-27617.487003058101</v>
      </c>
    </row>
    <row r="659" spans="1:15">
      <c r="A659" s="6" t="s">
        <v>255</v>
      </c>
      <c r="B659" s="6">
        <f t="shared" si="54"/>
        <v>5613</v>
      </c>
      <c r="C659" s="6" t="s">
        <v>1161</v>
      </c>
      <c r="D659" s="6" t="s">
        <v>1155</v>
      </c>
      <c r="E659" s="8">
        <v>1295</v>
      </c>
      <c r="F659" s="8">
        <v>3425.2950000000001</v>
      </c>
      <c r="G659" s="8">
        <v>3171.4630000000002</v>
      </c>
      <c r="H659" s="8">
        <v>33297.243999999999</v>
      </c>
      <c r="I659" s="8">
        <v>36468.707000000002</v>
      </c>
      <c r="J659" s="8">
        <v>-33043.412000000004</v>
      </c>
      <c r="K659" s="8">
        <f t="shared" si="55"/>
        <v>2645.0154440154438</v>
      </c>
      <c r="L659" s="8">
        <f t="shared" si="55"/>
        <v>2449.0061776061775</v>
      </c>
      <c r="M659" s="8">
        <f t="shared" si="55"/>
        <v>25712.15752895753</v>
      </c>
      <c r="N659" s="8">
        <f t="shared" si="55"/>
        <v>28161.163706563708</v>
      </c>
      <c r="O659" s="8">
        <f t="shared" si="55"/>
        <v>-25516.148262548268</v>
      </c>
    </row>
    <row r="660" spans="1:15">
      <c r="A660" t="s">
        <v>255</v>
      </c>
      <c r="B660">
        <f t="shared" si="54"/>
        <v>8721</v>
      </c>
      <c r="C660" t="s">
        <v>206</v>
      </c>
      <c r="D660" t="s">
        <v>165</v>
      </c>
      <c r="E660" s="9">
        <v>1280</v>
      </c>
      <c r="F660" s="9">
        <v>1811.3130000000001</v>
      </c>
      <c r="G660" s="9">
        <v>0</v>
      </c>
      <c r="H660" s="9">
        <v>34252.341</v>
      </c>
      <c r="I660" s="9">
        <v>34252.341</v>
      </c>
      <c r="J660" s="9">
        <v>-32441.027999999998</v>
      </c>
      <c r="K660" s="9">
        <f t="shared" si="55"/>
        <v>1415.0882812500001</v>
      </c>
      <c r="L660" s="9">
        <f t="shared" si="55"/>
        <v>0</v>
      </c>
      <c r="M660" s="9">
        <f t="shared" si="55"/>
        <v>26759.641406250001</v>
      </c>
      <c r="N660" s="9">
        <f t="shared" si="55"/>
        <v>26759.641406250001</v>
      </c>
      <c r="O660" s="9">
        <f t="shared" si="55"/>
        <v>-25344.553124999999</v>
      </c>
    </row>
    <row r="661" spans="1:15">
      <c r="A661" s="6" t="s">
        <v>255</v>
      </c>
      <c r="B661" s="6">
        <f t="shared" si="54"/>
        <v>5508</v>
      </c>
      <c r="C661" s="6" t="s">
        <v>205</v>
      </c>
      <c r="D661" s="6" t="s">
        <v>135</v>
      </c>
      <c r="E661" s="8">
        <v>1258</v>
      </c>
      <c r="F661" s="8">
        <v>5881.8649999999998</v>
      </c>
      <c r="G661" s="8">
        <v>3007.1499999999996</v>
      </c>
      <c r="H661" s="8">
        <v>41854.959000000003</v>
      </c>
      <c r="I661" s="8">
        <v>44862.109000000004</v>
      </c>
      <c r="J661" s="8">
        <v>-38980.244000000006</v>
      </c>
      <c r="K661" s="8">
        <f t="shared" ref="K661:O692" si="56">(F661/$E661)*1000</f>
        <v>4675.5683624801268</v>
      </c>
      <c r="L661" s="8">
        <f t="shared" si="56"/>
        <v>2390.4213036565975</v>
      </c>
      <c r="M661" s="8">
        <f t="shared" si="56"/>
        <v>33271.032591414943</v>
      </c>
      <c r="N661" s="8">
        <f t="shared" si="56"/>
        <v>35661.453895071543</v>
      </c>
      <c r="O661" s="8">
        <f t="shared" si="56"/>
        <v>-30985.885532591423</v>
      </c>
    </row>
    <row r="662" spans="1:15">
      <c r="A662" t="s">
        <v>255</v>
      </c>
      <c r="B662">
        <f t="shared" si="54"/>
        <v>4607</v>
      </c>
      <c r="C662" t="s">
        <v>208</v>
      </c>
      <c r="D662" t="s">
        <v>130</v>
      </c>
      <c r="E662" s="9">
        <v>1182</v>
      </c>
      <c r="F662" s="9">
        <v>0</v>
      </c>
      <c r="G662" s="9"/>
      <c r="H662" s="9">
        <v>29357.239000000001</v>
      </c>
      <c r="I662" s="9">
        <v>29357.239000000001</v>
      </c>
      <c r="J662" s="9">
        <v>-29357.239000000001</v>
      </c>
      <c r="K662" s="9">
        <f t="shared" si="56"/>
        <v>0</v>
      </c>
      <c r="L662" s="9">
        <f t="shared" si="56"/>
        <v>0</v>
      </c>
      <c r="M662" s="9">
        <f t="shared" si="56"/>
        <v>24836.919627749576</v>
      </c>
      <c r="N662" s="9">
        <f t="shared" si="56"/>
        <v>24836.919627749576</v>
      </c>
      <c r="O662" s="9">
        <f t="shared" si="56"/>
        <v>-24836.919627749576</v>
      </c>
    </row>
    <row r="663" spans="1:15">
      <c r="A663" s="6" t="s">
        <v>255</v>
      </c>
      <c r="B663" s="6">
        <f t="shared" si="54"/>
        <v>6513</v>
      </c>
      <c r="C663" s="6" t="s">
        <v>207</v>
      </c>
      <c r="D663" s="6" t="s">
        <v>141</v>
      </c>
      <c r="E663" s="8">
        <v>1171</v>
      </c>
      <c r="F663" s="8">
        <v>759.178</v>
      </c>
      <c r="G663" s="8">
        <v>97.143999999999991</v>
      </c>
      <c r="H663" s="8">
        <v>6230.357</v>
      </c>
      <c r="I663" s="8">
        <v>6327.5010000000002</v>
      </c>
      <c r="J663" s="8">
        <v>-5568.3230000000003</v>
      </c>
      <c r="K663" s="8">
        <f t="shared" si="56"/>
        <v>648.31596925704525</v>
      </c>
      <c r="L663" s="8">
        <f t="shared" si="56"/>
        <v>82.95815542271562</v>
      </c>
      <c r="M663" s="8">
        <f t="shared" si="56"/>
        <v>5320.5439795046968</v>
      </c>
      <c r="N663" s="8">
        <f t="shared" si="56"/>
        <v>5403.502134927413</v>
      </c>
      <c r="O663" s="8">
        <f t="shared" si="56"/>
        <v>-4755.1861656703677</v>
      </c>
    </row>
    <row r="664" spans="1:15">
      <c r="A664" t="s">
        <v>255</v>
      </c>
      <c r="B664">
        <f t="shared" si="54"/>
        <v>4100</v>
      </c>
      <c r="C664" t="s">
        <v>209</v>
      </c>
      <c r="D664" t="s">
        <v>126</v>
      </c>
      <c r="E664" s="9">
        <v>997</v>
      </c>
      <c r="F664" s="9">
        <v>28.42</v>
      </c>
      <c r="G664" s="9"/>
      <c r="H664" s="9">
        <v>13759.597</v>
      </c>
      <c r="I664" s="9">
        <v>13759.597</v>
      </c>
      <c r="J664" s="9">
        <v>-13731.177</v>
      </c>
      <c r="K664" s="9">
        <f t="shared" si="56"/>
        <v>28.505516549648949</v>
      </c>
      <c r="L664" s="9">
        <f t="shared" si="56"/>
        <v>0</v>
      </c>
      <c r="M664" s="9">
        <f t="shared" si="56"/>
        <v>13801</v>
      </c>
      <c r="N664" s="9">
        <f t="shared" si="56"/>
        <v>13801</v>
      </c>
      <c r="O664" s="9">
        <f t="shared" si="56"/>
        <v>-13772.494483450349</v>
      </c>
    </row>
    <row r="665" spans="1:15">
      <c r="A665" s="6" t="s">
        <v>255</v>
      </c>
      <c r="B665" s="6">
        <f t="shared" si="54"/>
        <v>8508</v>
      </c>
      <c r="C665" s="6" t="s">
        <v>212</v>
      </c>
      <c r="D665" s="6" t="s">
        <v>155</v>
      </c>
      <c r="E665" s="8">
        <v>877</v>
      </c>
      <c r="F665" s="8">
        <v>398.99199999999996</v>
      </c>
      <c r="G665" s="8">
        <v>248.86600000000001</v>
      </c>
      <c r="H665" s="8">
        <v>13650.334000000001</v>
      </c>
      <c r="I665" s="8">
        <v>13899.2</v>
      </c>
      <c r="J665" s="8">
        <v>-13500.208000000001</v>
      </c>
      <c r="K665" s="8">
        <f t="shared" si="56"/>
        <v>454.95096921322687</v>
      </c>
      <c r="L665" s="8">
        <f t="shared" si="56"/>
        <v>283.76966932725202</v>
      </c>
      <c r="M665" s="8">
        <f t="shared" si="56"/>
        <v>15564.805017103763</v>
      </c>
      <c r="N665" s="8">
        <f t="shared" si="56"/>
        <v>15848.574686431017</v>
      </c>
      <c r="O665" s="8">
        <f t="shared" si="56"/>
        <v>-15393.62371721779</v>
      </c>
    </row>
    <row r="666" spans="1:15">
      <c r="A666" t="s">
        <v>255</v>
      </c>
      <c r="B666">
        <f t="shared" si="54"/>
        <v>8710</v>
      </c>
      <c r="C666" t="s">
        <v>211</v>
      </c>
      <c r="D666" t="s">
        <v>160</v>
      </c>
      <c r="E666" s="9">
        <v>874</v>
      </c>
      <c r="F666" s="9">
        <v>942.70499999999993</v>
      </c>
      <c r="G666" s="9">
        <v>145.482</v>
      </c>
      <c r="H666" s="9">
        <v>12574.026000000002</v>
      </c>
      <c r="I666" s="9">
        <v>12719.508000000002</v>
      </c>
      <c r="J666" s="9">
        <v>-11776.803000000002</v>
      </c>
      <c r="K666" s="9">
        <f t="shared" si="56"/>
        <v>1078.6098398169336</v>
      </c>
      <c r="L666" s="9">
        <f t="shared" si="56"/>
        <v>166.45537757437071</v>
      </c>
      <c r="M666" s="9">
        <f t="shared" si="56"/>
        <v>14386.757437070941</v>
      </c>
      <c r="N666" s="9">
        <f t="shared" si="56"/>
        <v>14553.212814645311</v>
      </c>
      <c r="O666" s="9">
        <f t="shared" si="56"/>
        <v>-13474.602974828376</v>
      </c>
    </row>
    <row r="667" spans="1:15">
      <c r="A667" s="6" t="s">
        <v>255</v>
      </c>
      <c r="B667" s="6">
        <f t="shared" si="54"/>
        <v>3709</v>
      </c>
      <c r="C667" s="6" t="s">
        <v>210</v>
      </c>
      <c r="D667" s="6" t="s">
        <v>122</v>
      </c>
      <c r="E667" s="8">
        <v>861</v>
      </c>
      <c r="F667" s="8">
        <v>599.92000000000007</v>
      </c>
      <c r="G667" s="8">
        <v>0</v>
      </c>
      <c r="H667" s="8">
        <v>16875.557999999997</v>
      </c>
      <c r="I667" s="8">
        <v>16875.557999999997</v>
      </c>
      <c r="J667" s="8">
        <v>-16275.637999999997</v>
      </c>
      <c r="K667" s="8">
        <f t="shared" si="56"/>
        <v>696.77119628339142</v>
      </c>
      <c r="L667" s="8">
        <f t="shared" si="56"/>
        <v>0</v>
      </c>
      <c r="M667" s="8">
        <f t="shared" si="56"/>
        <v>19599.951219512193</v>
      </c>
      <c r="N667" s="8">
        <f t="shared" si="56"/>
        <v>19599.951219512193</v>
      </c>
      <c r="O667" s="8">
        <f t="shared" si="56"/>
        <v>-18903.180023228801</v>
      </c>
    </row>
    <row r="668" spans="1:15">
      <c r="A668" t="s">
        <v>255</v>
      </c>
      <c r="B668">
        <f t="shared" si="54"/>
        <v>6515</v>
      </c>
      <c r="C668" t="s">
        <v>214</v>
      </c>
      <c r="D668" t="s">
        <v>142</v>
      </c>
      <c r="E668" s="9">
        <v>780</v>
      </c>
      <c r="F668" s="9">
        <v>380</v>
      </c>
      <c r="G668" s="9"/>
      <c r="H668" s="9">
        <v>20057.906999999999</v>
      </c>
      <c r="I668" s="9">
        <v>20057.906999999999</v>
      </c>
      <c r="J668" s="9">
        <v>-19677.906999999999</v>
      </c>
      <c r="K668" s="9">
        <f t="shared" si="56"/>
        <v>487.17948717948718</v>
      </c>
      <c r="L668" s="9">
        <f t="shared" si="56"/>
        <v>0</v>
      </c>
      <c r="M668" s="9">
        <f t="shared" si="56"/>
        <v>25715.265384615384</v>
      </c>
      <c r="N668" s="9">
        <f t="shared" si="56"/>
        <v>25715.265384615384</v>
      </c>
      <c r="O668" s="9">
        <f t="shared" si="56"/>
        <v>-25228.085897435896</v>
      </c>
    </row>
    <row r="669" spans="1:15">
      <c r="A669" s="6" t="s">
        <v>255</v>
      </c>
      <c r="B669" s="6">
        <f t="shared" si="54"/>
        <v>3511</v>
      </c>
      <c r="C669" s="6" t="s">
        <v>216</v>
      </c>
      <c r="D669" s="6" t="s">
        <v>120</v>
      </c>
      <c r="E669" s="8">
        <v>765</v>
      </c>
      <c r="F669" s="8">
        <v>818.26</v>
      </c>
      <c r="G669" s="8">
        <v>4588.3420000000006</v>
      </c>
      <c r="H669" s="8">
        <v>6678.96</v>
      </c>
      <c r="I669" s="8">
        <v>11267.302</v>
      </c>
      <c r="J669" s="8">
        <v>-10449.041999999999</v>
      </c>
      <c r="K669" s="8">
        <f t="shared" si="56"/>
        <v>1069.6209150326797</v>
      </c>
      <c r="L669" s="8">
        <f t="shared" si="56"/>
        <v>5997.8326797385635</v>
      </c>
      <c r="M669" s="8">
        <f t="shared" si="56"/>
        <v>8730.6666666666661</v>
      </c>
      <c r="N669" s="8">
        <f t="shared" si="56"/>
        <v>14728.49934640523</v>
      </c>
      <c r="O669" s="8">
        <f t="shared" si="56"/>
        <v>-13658.878431372548</v>
      </c>
    </row>
    <row r="670" spans="1:15">
      <c r="A670" t="s">
        <v>255</v>
      </c>
      <c r="B670">
        <f t="shared" si="54"/>
        <v>8722</v>
      </c>
      <c r="C670" t="s">
        <v>213</v>
      </c>
      <c r="D670" t="s">
        <v>166</v>
      </c>
      <c r="E670" s="9">
        <v>708</v>
      </c>
      <c r="F670" s="9">
        <v>126.01600000000001</v>
      </c>
      <c r="G670" s="9"/>
      <c r="H670" s="9">
        <v>690.51600000000008</v>
      </c>
      <c r="I670" s="9">
        <v>690.51600000000008</v>
      </c>
      <c r="J670" s="9">
        <v>-564.50000000000011</v>
      </c>
      <c r="K670" s="9">
        <f t="shared" si="56"/>
        <v>177.98870056497177</v>
      </c>
      <c r="L670" s="9">
        <f t="shared" si="56"/>
        <v>0</v>
      </c>
      <c r="M670" s="9">
        <f t="shared" si="56"/>
        <v>975.30508474576288</v>
      </c>
      <c r="N670" s="9">
        <f t="shared" si="56"/>
        <v>975.30508474576288</v>
      </c>
      <c r="O670" s="9">
        <f t="shared" si="56"/>
        <v>-797.31638418079115</v>
      </c>
    </row>
    <row r="671" spans="1:15">
      <c r="A671" s="6" t="s">
        <v>255</v>
      </c>
      <c r="B671" s="6">
        <f t="shared" si="54"/>
        <v>8509</v>
      </c>
      <c r="C671" s="6" t="s">
        <v>217</v>
      </c>
      <c r="D671" s="6" t="s">
        <v>156</v>
      </c>
      <c r="E671" s="8">
        <v>680</v>
      </c>
      <c r="F671" s="8">
        <v>990.37400000000002</v>
      </c>
      <c r="G671" s="8">
        <v>390.97300000000001</v>
      </c>
      <c r="H671" s="8">
        <v>2976.4009999999998</v>
      </c>
      <c r="I671" s="8">
        <v>3367.3739999999998</v>
      </c>
      <c r="J671" s="8">
        <v>-2377</v>
      </c>
      <c r="K671" s="8">
        <f t="shared" si="56"/>
        <v>1456.4323529411765</v>
      </c>
      <c r="L671" s="8">
        <f t="shared" si="56"/>
        <v>574.96029411764709</v>
      </c>
      <c r="M671" s="8">
        <f t="shared" si="56"/>
        <v>4377.0602941176467</v>
      </c>
      <c r="N671" s="8">
        <f t="shared" si="56"/>
        <v>4952.0205882352939</v>
      </c>
      <c r="O671" s="8">
        <f t="shared" si="56"/>
        <v>-3495.5882352941176</v>
      </c>
    </row>
    <row r="672" spans="1:15">
      <c r="A672" t="s">
        <v>255</v>
      </c>
      <c r="B672">
        <f t="shared" si="54"/>
        <v>7502</v>
      </c>
      <c r="C672" t="s">
        <v>215</v>
      </c>
      <c r="D672" t="s">
        <v>150</v>
      </c>
      <c r="E672" s="9">
        <v>661</v>
      </c>
      <c r="F672" s="9">
        <v>2410.7750000000001</v>
      </c>
      <c r="G672" s="9">
        <v>44812.408999999992</v>
      </c>
      <c r="H672" s="9">
        <v>12464.444</v>
      </c>
      <c r="I672" s="9">
        <v>57276.852999999988</v>
      </c>
      <c r="J672" s="9">
        <v>-54866.077999999987</v>
      </c>
      <c r="K672" s="9">
        <f t="shared" si="56"/>
        <v>3647.1633888048414</v>
      </c>
      <c r="L672" s="9">
        <f t="shared" si="56"/>
        <v>67794.869894099829</v>
      </c>
      <c r="M672" s="9">
        <f t="shared" si="56"/>
        <v>18856.950075642962</v>
      </c>
      <c r="N672" s="9">
        <f t="shared" si="56"/>
        <v>86651.819969742806</v>
      </c>
      <c r="O672" s="9">
        <f t="shared" si="56"/>
        <v>-83004.656580937954</v>
      </c>
    </row>
    <row r="673" spans="1:15">
      <c r="A673" s="6" t="s">
        <v>255</v>
      </c>
      <c r="B673" s="6">
        <f t="shared" si="54"/>
        <v>3811</v>
      </c>
      <c r="C673" s="6" t="s">
        <v>218</v>
      </c>
      <c r="D673" s="6" t="s">
        <v>125</v>
      </c>
      <c r="E673" s="8">
        <v>653</v>
      </c>
      <c r="F673" s="8">
        <v>2582.085</v>
      </c>
      <c r="G673" s="8"/>
      <c r="H673" s="8">
        <v>15406.565000000001</v>
      </c>
      <c r="I673" s="8">
        <v>15406.565000000001</v>
      </c>
      <c r="J673" s="8">
        <v>-12824.48</v>
      </c>
      <c r="K673" s="8">
        <f t="shared" si="56"/>
        <v>3954.188361408882</v>
      </c>
      <c r="L673" s="8">
        <f t="shared" si="56"/>
        <v>0</v>
      </c>
      <c r="M673" s="8">
        <f t="shared" si="56"/>
        <v>23593.514548238898</v>
      </c>
      <c r="N673" s="8">
        <f t="shared" si="56"/>
        <v>23593.514548238898</v>
      </c>
      <c r="O673" s="8">
        <f t="shared" si="56"/>
        <v>-19639.326186830014</v>
      </c>
    </row>
    <row r="674" spans="1:15">
      <c r="A674" t="s">
        <v>255</v>
      </c>
      <c r="B674">
        <v>6710</v>
      </c>
      <c r="C674" t="s">
        <v>1162</v>
      </c>
      <c r="D674" t="s">
        <v>147</v>
      </c>
      <c r="E674" s="9">
        <v>592</v>
      </c>
      <c r="F674" s="9">
        <v>1202.421</v>
      </c>
      <c r="G674" s="9"/>
      <c r="H674" s="9">
        <v>33237.027000000002</v>
      </c>
      <c r="I674" s="9">
        <v>33237.027000000002</v>
      </c>
      <c r="J674" s="9">
        <v>-32034.606000000003</v>
      </c>
      <c r="K674" s="9">
        <f t="shared" si="56"/>
        <v>2031.1165540540542</v>
      </c>
      <c r="L674" s="9">
        <f t="shared" si="56"/>
        <v>0</v>
      </c>
      <c r="M674" s="9">
        <f t="shared" si="56"/>
        <v>56143.626689189194</v>
      </c>
      <c r="N674" s="9">
        <f t="shared" si="56"/>
        <v>56143.626689189194</v>
      </c>
      <c r="O674" s="9">
        <f t="shared" si="56"/>
        <v>-54112.51013513514</v>
      </c>
    </row>
    <row r="675" spans="1:15">
      <c r="A675" s="6" t="s">
        <v>255</v>
      </c>
      <c r="B675" s="6">
        <f t="shared" ref="B675:B692" si="57">(LEFT(C675,4))*1</f>
        <v>8720</v>
      </c>
      <c r="C675" s="6" t="s">
        <v>219</v>
      </c>
      <c r="D675" s="6" t="s">
        <v>164</v>
      </c>
      <c r="E675" s="8">
        <v>577</v>
      </c>
      <c r="F675" s="8">
        <v>538.39200000000005</v>
      </c>
      <c r="G675" s="8">
        <v>591.74099999999999</v>
      </c>
      <c r="H675" s="8">
        <v>5468.027</v>
      </c>
      <c r="I675" s="8">
        <v>6059.768</v>
      </c>
      <c r="J675" s="8">
        <v>-5521.3760000000002</v>
      </c>
      <c r="K675" s="8">
        <f t="shared" si="56"/>
        <v>933.08838821490485</v>
      </c>
      <c r="L675" s="8">
        <f t="shared" si="56"/>
        <v>1025.5476603119585</v>
      </c>
      <c r="M675" s="8">
        <f t="shared" si="56"/>
        <v>9476.649913344887</v>
      </c>
      <c r="N675" s="8">
        <f t="shared" si="56"/>
        <v>10502.197573656846</v>
      </c>
      <c r="O675" s="8">
        <f t="shared" si="56"/>
        <v>-9569.109185441941</v>
      </c>
    </row>
    <row r="676" spans="1:15">
      <c r="A676" t="s">
        <v>255</v>
      </c>
      <c r="B676">
        <f t="shared" si="57"/>
        <v>8719</v>
      </c>
      <c r="C676" t="s">
        <v>220</v>
      </c>
      <c r="D676" t="s">
        <v>163</v>
      </c>
      <c r="E676" s="9">
        <v>535</v>
      </c>
      <c r="F676" s="9">
        <v>2418.83</v>
      </c>
      <c r="G676" s="9">
        <v>220.25599999999997</v>
      </c>
      <c r="H676" s="9">
        <v>7413.1090000000004</v>
      </c>
      <c r="I676" s="9">
        <v>7633.3650000000007</v>
      </c>
      <c r="J676" s="9">
        <v>-5214.5350000000008</v>
      </c>
      <c r="K676" s="9">
        <f t="shared" si="56"/>
        <v>4521.1775700934577</v>
      </c>
      <c r="L676" s="9">
        <f t="shared" si="56"/>
        <v>411.69345794392518</v>
      </c>
      <c r="M676" s="9">
        <f t="shared" si="56"/>
        <v>13856.278504672899</v>
      </c>
      <c r="N676" s="9">
        <f t="shared" si="56"/>
        <v>14267.971962616823</v>
      </c>
      <c r="O676" s="9">
        <f t="shared" si="56"/>
        <v>-9746.7943925233667</v>
      </c>
    </row>
    <row r="677" spans="1:15">
      <c r="A677" s="6" t="s">
        <v>255</v>
      </c>
      <c r="B677" s="6">
        <f t="shared" si="57"/>
        <v>6601</v>
      </c>
      <c r="C677" s="6" t="s">
        <v>222</v>
      </c>
      <c r="D677" s="6" t="s">
        <v>143</v>
      </c>
      <c r="E677" s="8">
        <v>485</v>
      </c>
      <c r="F677" s="8">
        <v>7.258</v>
      </c>
      <c r="G677" s="8">
        <v>611.60299999999995</v>
      </c>
      <c r="H677" s="8">
        <v>2567.1250000000009</v>
      </c>
      <c r="I677" s="8">
        <v>3178.728000000001</v>
      </c>
      <c r="J677" s="8">
        <v>-3171.4700000000012</v>
      </c>
      <c r="K677" s="8">
        <f t="shared" si="56"/>
        <v>14.964948453608248</v>
      </c>
      <c r="L677" s="8">
        <f t="shared" si="56"/>
        <v>1261.0371134020618</v>
      </c>
      <c r="M677" s="8">
        <f t="shared" si="56"/>
        <v>5293.0412371134043</v>
      </c>
      <c r="N677" s="8">
        <f t="shared" si="56"/>
        <v>6554.0783505154659</v>
      </c>
      <c r="O677" s="8">
        <f t="shared" si="56"/>
        <v>-6539.1134020618583</v>
      </c>
    </row>
    <row r="678" spans="1:15">
      <c r="A678" t="s">
        <v>255</v>
      </c>
      <c r="B678">
        <f t="shared" si="57"/>
        <v>5609</v>
      </c>
      <c r="C678" t="s">
        <v>221</v>
      </c>
      <c r="D678" t="s">
        <v>136</v>
      </c>
      <c r="E678" s="9">
        <v>484</v>
      </c>
      <c r="F678" s="9">
        <v>42.83</v>
      </c>
      <c r="G678" s="9"/>
      <c r="H678" s="9">
        <v>9091.8709999999992</v>
      </c>
      <c r="I678" s="9">
        <v>9091.8709999999992</v>
      </c>
      <c r="J678" s="9">
        <v>-9049.0409999999993</v>
      </c>
      <c r="K678" s="9">
        <f t="shared" si="56"/>
        <v>88.491735537190081</v>
      </c>
      <c r="L678" s="9">
        <f t="shared" si="56"/>
        <v>0</v>
      </c>
      <c r="M678" s="9">
        <f t="shared" si="56"/>
        <v>18784.857438016526</v>
      </c>
      <c r="N678" s="9">
        <f t="shared" si="56"/>
        <v>18784.857438016526</v>
      </c>
      <c r="O678" s="9">
        <f t="shared" si="56"/>
        <v>-18696.365702479336</v>
      </c>
    </row>
    <row r="679" spans="1:15">
      <c r="A679" s="6" t="s">
        <v>255</v>
      </c>
      <c r="B679" s="6">
        <f t="shared" si="57"/>
        <v>4911</v>
      </c>
      <c r="C679" s="6" t="s">
        <v>223</v>
      </c>
      <c r="D679" s="6" t="s">
        <v>134</v>
      </c>
      <c r="E679" s="8">
        <v>428</v>
      </c>
      <c r="F679" s="8">
        <v>1658.8940000000002</v>
      </c>
      <c r="G679" s="8"/>
      <c r="H679" s="8">
        <v>11309.558999999999</v>
      </c>
      <c r="I679" s="8">
        <v>11309.558999999999</v>
      </c>
      <c r="J679" s="8">
        <v>-9650.6649999999991</v>
      </c>
      <c r="K679" s="8">
        <f t="shared" si="56"/>
        <v>3875.9205607476642</v>
      </c>
      <c r="L679" s="8">
        <f t="shared" si="56"/>
        <v>0</v>
      </c>
      <c r="M679" s="8">
        <f t="shared" si="56"/>
        <v>26424.203271028033</v>
      </c>
      <c r="N679" s="8">
        <f t="shared" si="56"/>
        <v>26424.203271028033</v>
      </c>
      <c r="O679" s="8">
        <f t="shared" si="56"/>
        <v>-22548.282710280371</v>
      </c>
    </row>
    <row r="680" spans="1:15">
      <c r="A680" t="s">
        <v>255</v>
      </c>
      <c r="B680">
        <f t="shared" si="57"/>
        <v>6602</v>
      </c>
      <c r="C680" t="s">
        <v>224</v>
      </c>
      <c r="D680" t="s">
        <v>144</v>
      </c>
      <c r="E680" s="9">
        <v>379</v>
      </c>
      <c r="F680" s="9">
        <v>224.00700000000001</v>
      </c>
      <c r="G680" s="9"/>
      <c r="H680" s="9">
        <v>8191.9339999999993</v>
      </c>
      <c r="I680" s="9">
        <v>8191.9339999999993</v>
      </c>
      <c r="J680" s="9">
        <v>-7967.9269999999997</v>
      </c>
      <c r="K680" s="9">
        <f t="shared" si="56"/>
        <v>591.04749340369392</v>
      </c>
      <c r="L680" s="9">
        <f t="shared" si="56"/>
        <v>0</v>
      </c>
      <c r="M680" s="9">
        <f t="shared" si="56"/>
        <v>21614.601583113454</v>
      </c>
      <c r="N680" s="9">
        <f t="shared" si="56"/>
        <v>21614.601583113454</v>
      </c>
      <c r="O680" s="9">
        <f t="shared" si="56"/>
        <v>-21023.554089709764</v>
      </c>
    </row>
    <row r="681" spans="1:15">
      <c r="A681" s="6" t="s">
        <v>255</v>
      </c>
      <c r="B681" s="6">
        <f t="shared" si="57"/>
        <v>8610</v>
      </c>
      <c r="C681" s="6" t="s">
        <v>225</v>
      </c>
      <c r="D681" s="6" t="s">
        <v>157</v>
      </c>
      <c r="E681" s="8">
        <v>295</v>
      </c>
      <c r="F681" s="8">
        <v>4228.7979999999998</v>
      </c>
      <c r="G681" s="8"/>
      <c r="H681" s="8">
        <v>7724.67</v>
      </c>
      <c r="I681" s="8">
        <v>7724.67</v>
      </c>
      <c r="J681" s="8">
        <v>-3495.8720000000003</v>
      </c>
      <c r="K681" s="8">
        <f t="shared" si="56"/>
        <v>14334.90847457627</v>
      </c>
      <c r="L681" s="8">
        <f t="shared" si="56"/>
        <v>0</v>
      </c>
      <c r="M681" s="8">
        <f t="shared" si="56"/>
        <v>26185.322033898305</v>
      </c>
      <c r="N681" s="8">
        <f t="shared" si="56"/>
        <v>26185.322033898305</v>
      </c>
      <c r="O681" s="8">
        <f t="shared" si="56"/>
        <v>-11850.413559322036</v>
      </c>
    </row>
    <row r="682" spans="1:15">
      <c r="A682" t="s">
        <v>255</v>
      </c>
      <c r="B682">
        <f t="shared" si="57"/>
        <v>1606</v>
      </c>
      <c r="C682" t="s">
        <v>227</v>
      </c>
      <c r="D682" t="s">
        <v>113</v>
      </c>
      <c r="E682" s="9">
        <v>285</v>
      </c>
      <c r="F682" s="9">
        <v>760.15499999999997</v>
      </c>
      <c r="G682" s="9">
        <v>849.00800000000004</v>
      </c>
      <c r="H682" s="9">
        <v>1592.2280000000001</v>
      </c>
      <c r="I682" s="9">
        <v>2441.2359999999999</v>
      </c>
      <c r="J682" s="9">
        <v>-1681.0809999999999</v>
      </c>
      <c r="K682" s="9">
        <f t="shared" si="56"/>
        <v>2667.2105263157896</v>
      </c>
      <c r="L682" s="9">
        <f t="shared" si="56"/>
        <v>2978.9754385964911</v>
      </c>
      <c r="M682" s="9">
        <f t="shared" si="56"/>
        <v>5586.7649122807024</v>
      </c>
      <c r="N682" s="9">
        <f t="shared" si="56"/>
        <v>8565.7403508771913</v>
      </c>
      <c r="O682" s="9">
        <f t="shared" si="56"/>
        <v>-5898.5298245614031</v>
      </c>
    </row>
    <row r="683" spans="1:15">
      <c r="A683" s="6" t="s">
        <v>255</v>
      </c>
      <c r="B683" s="6">
        <f t="shared" si="57"/>
        <v>4604</v>
      </c>
      <c r="C683" s="6" t="s">
        <v>226</v>
      </c>
      <c r="D683" s="6" t="s">
        <v>129</v>
      </c>
      <c r="E683" s="8">
        <v>268</v>
      </c>
      <c r="F683" s="8">
        <v>71.697000000000003</v>
      </c>
      <c r="G683" s="8">
        <v>214.96699999999998</v>
      </c>
      <c r="H683" s="8">
        <v>9126.1980000000003</v>
      </c>
      <c r="I683" s="8">
        <v>9341.1650000000009</v>
      </c>
      <c r="J683" s="8">
        <v>-9269.4680000000008</v>
      </c>
      <c r="K683" s="8">
        <f t="shared" si="56"/>
        <v>267.5261194029851</v>
      </c>
      <c r="L683" s="8">
        <f t="shared" si="56"/>
        <v>802.11567164179098</v>
      </c>
      <c r="M683" s="8">
        <f t="shared" si="56"/>
        <v>34052.977611940303</v>
      </c>
      <c r="N683" s="8">
        <f t="shared" si="56"/>
        <v>34855.093283582093</v>
      </c>
      <c r="O683" s="8">
        <f t="shared" si="56"/>
        <v>-34587.567164179105</v>
      </c>
    </row>
    <row r="684" spans="1:15">
      <c r="A684" t="s">
        <v>255</v>
      </c>
      <c r="B684">
        <f t="shared" si="57"/>
        <v>4502</v>
      </c>
      <c r="C684" t="s">
        <v>228</v>
      </c>
      <c r="D684" t="s">
        <v>128</v>
      </c>
      <c r="E684" s="9">
        <v>242</v>
      </c>
      <c r="F684" s="9">
        <v>1700.162</v>
      </c>
      <c r="G684" s="9">
        <v>4.5949999999999998</v>
      </c>
      <c r="H684" s="9">
        <v>5851.1309999999994</v>
      </c>
      <c r="I684" s="9">
        <v>5855.7259999999997</v>
      </c>
      <c r="J684" s="9">
        <v>-4155.5639999999994</v>
      </c>
      <c r="K684" s="9">
        <f t="shared" si="56"/>
        <v>7025.4628099173551</v>
      </c>
      <c r="L684" s="9">
        <f t="shared" si="56"/>
        <v>18.987603305785122</v>
      </c>
      <c r="M684" s="9">
        <f t="shared" si="56"/>
        <v>24178.227272727268</v>
      </c>
      <c r="N684" s="9">
        <f t="shared" si="56"/>
        <v>24197.214876033056</v>
      </c>
      <c r="O684" s="9">
        <f t="shared" si="56"/>
        <v>-17171.7520661157</v>
      </c>
    </row>
    <row r="685" spans="1:15">
      <c r="A685" s="6" t="s">
        <v>255</v>
      </c>
      <c r="B685" s="6">
        <f t="shared" si="57"/>
        <v>4803</v>
      </c>
      <c r="C685" s="6" t="s">
        <v>229</v>
      </c>
      <c r="D685" s="6" t="s">
        <v>131</v>
      </c>
      <c r="E685" s="8">
        <v>235</v>
      </c>
      <c r="F685" s="8">
        <v>502.07900000000001</v>
      </c>
      <c r="G685" s="8"/>
      <c r="H685" s="8">
        <v>6539.5190000000002</v>
      </c>
      <c r="I685" s="8">
        <v>6539.5190000000002</v>
      </c>
      <c r="J685" s="8">
        <v>-6037.4400000000005</v>
      </c>
      <c r="K685" s="8">
        <f t="shared" si="56"/>
        <v>2136.5063829787237</v>
      </c>
      <c r="L685" s="8">
        <f t="shared" si="56"/>
        <v>0</v>
      </c>
      <c r="M685" s="8">
        <f t="shared" si="56"/>
        <v>27827.740425531916</v>
      </c>
      <c r="N685" s="8">
        <f t="shared" si="56"/>
        <v>27827.740425531916</v>
      </c>
      <c r="O685" s="8">
        <f t="shared" si="56"/>
        <v>-25691.234042553195</v>
      </c>
    </row>
    <row r="686" spans="1:15">
      <c r="A686" t="s">
        <v>255</v>
      </c>
      <c r="B686">
        <f t="shared" si="57"/>
        <v>4902</v>
      </c>
      <c r="C686" t="s">
        <v>231</v>
      </c>
      <c r="D686" t="s">
        <v>133</v>
      </c>
      <c r="E686" s="9">
        <v>116</v>
      </c>
      <c r="F686" s="9">
        <v>681.34500000000003</v>
      </c>
      <c r="G686" s="9">
        <v>679.12799999999993</v>
      </c>
      <c r="H686" s="9">
        <v>1729.6229999999998</v>
      </c>
      <c r="I686" s="9">
        <v>2408.7509999999997</v>
      </c>
      <c r="J686" s="9">
        <v>-1727.4059999999997</v>
      </c>
      <c r="K686" s="9">
        <f t="shared" si="56"/>
        <v>5873.6637931034484</v>
      </c>
      <c r="L686" s="9">
        <f t="shared" si="56"/>
        <v>5854.5517241379312</v>
      </c>
      <c r="M686" s="9">
        <f t="shared" si="56"/>
        <v>14910.543103448275</v>
      </c>
      <c r="N686" s="9">
        <f t="shared" si="56"/>
        <v>20765.094827586203</v>
      </c>
      <c r="O686" s="9">
        <f t="shared" si="56"/>
        <v>-14891.431034482757</v>
      </c>
    </row>
    <row r="687" spans="1:15">
      <c r="A687" s="6" t="s">
        <v>255</v>
      </c>
      <c r="B687" s="6">
        <f t="shared" si="57"/>
        <v>3713</v>
      </c>
      <c r="C687" s="6" t="s">
        <v>230</v>
      </c>
      <c r="D687" s="6" t="s">
        <v>123</v>
      </c>
      <c r="E687" s="8">
        <v>114</v>
      </c>
      <c r="F687" s="8">
        <v>240</v>
      </c>
      <c r="G687" s="8"/>
      <c r="H687" s="8">
        <v>2277</v>
      </c>
      <c r="I687" s="8">
        <v>2277</v>
      </c>
      <c r="J687" s="8">
        <v>-2037</v>
      </c>
      <c r="K687" s="8">
        <f t="shared" si="56"/>
        <v>2105.2631578947367</v>
      </c>
      <c r="L687" s="8">
        <f t="shared" si="56"/>
        <v>0</v>
      </c>
      <c r="M687" s="8">
        <f t="shared" si="56"/>
        <v>19973.684210526317</v>
      </c>
      <c r="N687" s="8">
        <f t="shared" si="56"/>
        <v>19973.684210526317</v>
      </c>
      <c r="O687" s="8">
        <f t="shared" si="56"/>
        <v>-17868.42105263158</v>
      </c>
    </row>
    <row r="688" spans="1:15">
      <c r="A688" t="s">
        <v>255</v>
      </c>
      <c r="B688">
        <f t="shared" si="57"/>
        <v>7505</v>
      </c>
      <c r="C688" t="s">
        <v>232</v>
      </c>
      <c r="D688" t="s">
        <v>151</v>
      </c>
      <c r="E688" s="9">
        <v>96</v>
      </c>
      <c r="F688" s="9">
        <v>7550.1149999999998</v>
      </c>
      <c r="G688" s="9">
        <v>908.11699999999996</v>
      </c>
      <c r="H688" s="9">
        <v>84675.315999999992</v>
      </c>
      <c r="I688" s="9">
        <v>85583.43299999999</v>
      </c>
      <c r="J688" s="9">
        <v>-78033.317999999985</v>
      </c>
      <c r="K688" s="9">
        <f t="shared" si="56"/>
        <v>78647.03125</v>
      </c>
      <c r="L688" s="9">
        <f t="shared" si="56"/>
        <v>9459.5520833333339</v>
      </c>
      <c r="M688" s="9">
        <f t="shared" si="56"/>
        <v>882034.54166666651</v>
      </c>
      <c r="N688" s="9">
        <f t="shared" si="56"/>
        <v>891494.09374999988</v>
      </c>
      <c r="O688" s="9">
        <f t="shared" si="56"/>
        <v>-812847.06249999988</v>
      </c>
    </row>
    <row r="689" spans="1:15">
      <c r="A689" s="6" t="s">
        <v>255</v>
      </c>
      <c r="B689" s="6">
        <f t="shared" si="57"/>
        <v>5611</v>
      </c>
      <c r="C689" s="6" t="s">
        <v>233</v>
      </c>
      <c r="D689" s="6" t="s">
        <v>137</v>
      </c>
      <c r="E689" s="8">
        <v>89</v>
      </c>
      <c r="F689" s="8">
        <v>1272</v>
      </c>
      <c r="G689" s="8"/>
      <c r="H689" s="8">
        <v>2553</v>
      </c>
      <c r="I689" s="8">
        <v>2553</v>
      </c>
      <c r="J689" s="8">
        <v>-1281</v>
      </c>
      <c r="K689" s="8">
        <f t="shared" si="56"/>
        <v>14292.134831460673</v>
      </c>
      <c r="L689" s="8">
        <f t="shared" si="56"/>
        <v>0</v>
      </c>
      <c r="M689" s="8">
        <f t="shared" si="56"/>
        <v>28685.393258426968</v>
      </c>
      <c r="N689" s="8">
        <f t="shared" si="56"/>
        <v>28685.393258426968</v>
      </c>
      <c r="O689" s="8">
        <f t="shared" si="56"/>
        <v>-14393.258426966293</v>
      </c>
    </row>
    <row r="690" spans="1:15">
      <c r="A690" t="s">
        <v>255</v>
      </c>
      <c r="B690">
        <f t="shared" si="57"/>
        <v>3506</v>
      </c>
      <c r="C690" t="s">
        <v>234</v>
      </c>
      <c r="D690" t="s">
        <v>119</v>
      </c>
      <c r="E690" s="9">
        <v>75</v>
      </c>
      <c r="F690" s="9">
        <v>271.70600000000002</v>
      </c>
      <c r="G690" s="9"/>
      <c r="H690" s="9">
        <v>2100.2559999999999</v>
      </c>
      <c r="I690" s="9">
        <v>2100.2559999999999</v>
      </c>
      <c r="J690" s="9">
        <v>-1828.5499999999997</v>
      </c>
      <c r="K690" s="9">
        <f t="shared" si="56"/>
        <v>3622.7466666666669</v>
      </c>
      <c r="L690" s="9">
        <f t="shared" si="56"/>
        <v>0</v>
      </c>
      <c r="M690" s="9">
        <f t="shared" si="56"/>
        <v>28003.41333333333</v>
      </c>
      <c r="N690" s="9">
        <f t="shared" si="56"/>
        <v>28003.41333333333</v>
      </c>
      <c r="O690" s="9">
        <f t="shared" si="56"/>
        <v>-24380.666666666664</v>
      </c>
    </row>
    <row r="691" spans="1:15">
      <c r="A691" s="6" t="s">
        <v>255</v>
      </c>
      <c r="B691" s="6">
        <f t="shared" si="57"/>
        <v>6611</v>
      </c>
      <c r="C691" s="6" t="s">
        <v>235</v>
      </c>
      <c r="D691" s="6" t="s">
        <v>145</v>
      </c>
      <c r="E691" s="8">
        <v>60</v>
      </c>
      <c r="F691" s="8">
        <v>0</v>
      </c>
      <c r="G691" s="8"/>
      <c r="H691" s="8">
        <v>1446</v>
      </c>
      <c r="I691" s="8">
        <v>1446</v>
      </c>
      <c r="J691" s="8">
        <v>-1446</v>
      </c>
      <c r="K691" s="8">
        <f t="shared" si="56"/>
        <v>0</v>
      </c>
      <c r="L691" s="8">
        <f t="shared" si="56"/>
        <v>0</v>
      </c>
      <c r="M691" s="8">
        <f t="shared" si="56"/>
        <v>24100</v>
      </c>
      <c r="N691" s="8">
        <f t="shared" si="56"/>
        <v>24100</v>
      </c>
      <c r="O691" s="8">
        <f t="shared" si="56"/>
        <v>-24100</v>
      </c>
    </row>
    <row r="692" spans="1:15">
      <c r="A692" t="s">
        <v>255</v>
      </c>
      <c r="B692">
        <f t="shared" si="57"/>
        <v>4901</v>
      </c>
      <c r="C692" t="s">
        <v>236</v>
      </c>
      <c r="D692" t="s">
        <v>132</v>
      </c>
      <c r="E692" s="9">
        <v>47</v>
      </c>
      <c r="F692" s="9">
        <v>309</v>
      </c>
      <c r="G692" s="9"/>
      <c r="H692" s="9">
        <v>830</v>
      </c>
      <c r="I692" s="9">
        <v>830</v>
      </c>
      <c r="J692" s="9">
        <v>-521</v>
      </c>
      <c r="K692" s="9">
        <f t="shared" si="56"/>
        <v>6574.4680851063831</v>
      </c>
      <c r="L692" s="9">
        <f t="shared" si="56"/>
        <v>0</v>
      </c>
      <c r="M692" s="9">
        <f t="shared" si="56"/>
        <v>17659.574468085109</v>
      </c>
      <c r="N692" s="9">
        <f t="shared" si="56"/>
        <v>17659.574468085109</v>
      </c>
      <c r="O692" s="9">
        <f t="shared" si="56"/>
        <v>-11085.106382978724</v>
      </c>
    </row>
    <row r="693" spans="1:15"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</row>
    <row r="694" spans="1:15" s="19" customFormat="1">
      <c r="E694" s="14">
        <f>SUM(E629:E692)</f>
        <v>387758</v>
      </c>
      <c r="F694" s="14">
        <f t="shared" ref="F694:J694" si="58">SUM(F629:F692)</f>
        <v>658238.86499999964</v>
      </c>
      <c r="G694" s="14">
        <f t="shared" si="58"/>
        <v>1825690.9059999995</v>
      </c>
      <c r="H694" s="14">
        <f t="shared" si="58"/>
        <v>6159354.6709999982</v>
      </c>
      <c r="I694" s="14">
        <f t="shared" si="58"/>
        <v>7985045.5770000014</v>
      </c>
      <c r="J694" s="14">
        <f t="shared" si="58"/>
        <v>-7326806.7120000031</v>
      </c>
      <c r="K694" s="14">
        <f t="shared" ref="K694:O694" si="59">(F694/$E694)*1000</f>
        <v>1697.5507017263335</v>
      </c>
      <c r="L694" s="14">
        <f t="shared" si="59"/>
        <v>4708.3255690404822</v>
      </c>
      <c r="M694" s="14">
        <f t="shared" si="59"/>
        <v>15884.532803965354</v>
      </c>
      <c r="N694" s="14">
        <f t="shared" si="59"/>
        <v>20592.858373005845</v>
      </c>
      <c r="O694" s="14">
        <f t="shared" si="59"/>
        <v>-18895.307671279519</v>
      </c>
    </row>
    <row r="695" spans="1:15"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</row>
    <row r="696" spans="1:15">
      <c r="D696" s="34" t="s">
        <v>81</v>
      </c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</row>
    <row r="697" spans="1:15">
      <c r="D697" s="42" t="s">
        <v>169</v>
      </c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</row>
    <row r="698" spans="1:15">
      <c r="A698" s="6" t="s">
        <v>256</v>
      </c>
      <c r="B698" s="6">
        <f t="shared" ref="B698:B742" si="60">(LEFT(C698,4))*1</f>
        <v>0</v>
      </c>
      <c r="C698" s="6" t="s">
        <v>180</v>
      </c>
      <c r="D698" s="6" t="s">
        <v>9</v>
      </c>
      <c r="E698" s="8">
        <v>139875</v>
      </c>
      <c r="F698" s="8">
        <v>162122.18799999999</v>
      </c>
      <c r="G698" s="8">
        <v>428349.38900000002</v>
      </c>
      <c r="H698" s="8">
        <v>409034.47200000007</v>
      </c>
      <c r="I698" s="8">
        <v>837383.86100000003</v>
      </c>
      <c r="J698" s="8">
        <v>-675261.67300000007</v>
      </c>
      <c r="K698" s="8">
        <f t="shared" ref="K698:O729" si="61">(F698/$E698)*1000</f>
        <v>1159.0504950848972</v>
      </c>
      <c r="L698" s="8">
        <f t="shared" si="61"/>
        <v>3062.3727542448614</v>
      </c>
      <c r="M698" s="8">
        <f t="shared" si="61"/>
        <v>2924.2857694369977</v>
      </c>
      <c r="N698" s="8">
        <f t="shared" si="61"/>
        <v>5986.6585236818592</v>
      </c>
      <c r="O698" s="8">
        <f t="shared" si="61"/>
        <v>-4827.608028596962</v>
      </c>
    </row>
    <row r="699" spans="1:15">
      <c r="A699" t="s">
        <v>256</v>
      </c>
      <c r="B699">
        <f t="shared" si="60"/>
        <v>1000</v>
      </c>
      <c r="C699" t="s">
        <v>181</v>
      </c>
      <c r="D699" t="s">
        <v>108</v>
      </c>
      <c r="E699" s="9">
        <v>39810</v>
      </c>
      <c r="F699" s="9">
        <v>33861.495000000003</v>
      </c>
      <c r="G699" s="9"/>
      <c r="H699" s="9">
        <v>97261.112000000008</v>
      </c>
      <c r="I699" s="9">
        <v>97261.112000000008</v>
      </c>
      <c r="J699" s="9">
        <v>-63399.617000000006</v>
      </c>
      <c r="K699" s="9">
        <f t="shared" si="61"/>
        <v>850.57761868877174</v>
      </c>
      <c r="L699" s="9">
        <f t="shared" si="61"/>
        <v>0</v>
      </c>
      <c r="M699" s="9">
        <f t="shared" si="61"/>
        <v>2443.1326802310978</v>
      </c>
      <c r="N699" s="9">
        <f t="shared" si="61"/>
        <v>2443.1326802310978</v>
      </c>
      <c r="O699" s="9">
        <f t="shared" si="61"/>
        <v>-1592.5550615423263</v>
      </c>
    </row>
    <row r="700" spans="1:15">
      <c r="A700" s="6" t="s">
        <v>256</v>
      </c>
      <c r="B700" s="6">
        <f t="shared" si="60"/>
        <v>1400</v>
      </c>
      <c r="C700" s="6" t="s">
        <v>182</v>
      </c>
      <c r="D700" s="6" t="s">
        <v>111</v>
      </c>
      <c r="E700" s="8">
        <v>30568</v>
      </c>
      <c r="F700" s="8">
        <v>35569.684999999998</v>
      </c>
      <c r="G700" s="8">
        <v>59.000000000000014</v>
      </c>
      <c r="H700" s="8">
        <v>69174.81700000001</v>
      </c>
      <c r="I700" s="8">
        <v>69233.81700000001</v>
      </c>
      <c r="J700" s="8">
        <v>-33664.132000000012</v>
      </c>
      <c r="K700" s="8">
        <f t="shared" si="61"/>
        <v>1163.6248691442031</v>
      </c>
      <c r="L700" s="8">
        <f t="shared" si="61"/>
        <v>1.9301230044490976</v>
      </c>
      <c r="M700" s="8">
        <f t="shared" si="61"/>
        <v>2262.981451190788</v>
      </c>
      <c r="N700" s="8">
        <f t="shared" si="61"/>
        <v>2264.9115741952373</v>
      </c>
      <c r="O700" s="8">
        <f t="shared" si="61"/>
        <v>-1101.2867050510342</v>
      </c>
    </row>
    <row r="701" spans="1:15">
      <c r="A701" t="s">
        <v>256</v>
      </c>
      <c r="B701">
        <f t="shared" si="60"/>
        <v>2000</v>
      </c>
      <c r="C701" t="s">
        <v>183</v>
      </c>
      <c r="D701" t="s">
        <v>114</v>
      </c>
      <c r="E701" s="9">
        <v>22059</v>
      </c>
      <c r="F701" s="9">
        <v>11049.334999999999</v>
      </c>
      <c r="G701" s="9">
        <v>30583.935999999998</v>
      </c>
      <c r="H701" s="9">
        <v>21783.311000000002</v>
      </c>
      <c r="I701" s="9">
        <v>52367.247000000003</v>
      </c>
      <c r="J701" s="9">
        <v>-41317.912000000004</v>
      </c>
      <c r="K701" s="9">
        <f t="shared" si="61"/>
        <v>500.89917947323079</v>
      </c>
      <c r="L701" s="9">
        <f t="shared" si="61"/>
        <v>1386.4606736479441</v>
      </c>
      <c r="M701" s="9">
        <f t="shared" si="61"/>
        <v>987.50219864907751</v>
      </c>
      <c r="N701" s="9">
        <f t="shared" si="61"/>
        <v>2373.9628722970219</v>
      </c>
      <c r="O701" s="9">
        <f t="shared" si="61"/>
        <v>-1873.0636928237909</v>
      </c>
    </row>
    <row r="702" spans="1:15">
      <c r="A702" s="6" t="s">
        <v>256</v>
      </c>
      <c r="B702" s="6">
        <f t="shared" si="60"/>
        <v>6000</v>
      </c>
      <c r="C702" s="6" t="s">
        <v>1052</v>
      </c>
      <c r="D702" s="6" t="s">
        <v>1047</v>
      </c>
      <c r="E702" s="8">
        <v>19893</v>
      </c>
      <c r="F702" s="8">
        <v>4262.4650000000001</v>
      </c>
      <c r="G702" s="8">
        <v>0</v>
      </c>
      <c r="H702" s="8">
        <v>130234.03300000001</v>
      </c>
      <c r="I702" s="8">
        <v>130234.03300000001</v>
      </c>
      <c r="J702" s="8">
        <v>-125971.56800000001</v>
      </c>
      <c r="K702" s="8">
        <f t="shared" si="61"/>
        <v>214.26959231890615</v>
      </c>
      <c r="L702" s="8">
        <f t="shared" si="61"/>
        <v>0</v>
      </c>
      <c r="M702" s="8">
        <f t="shared" si="61"/>
        <v>6546.7266375106828</v>
      </c>
      <c r="N702" s="8">
        <f t="shared" si="61"/>
        <v>6546.7266375106828</v>
      </c>
      <c r="O702" s="8">
        <f t="shared" si="61"/>
        <v>-6332.4570451917762</v>
      </c>
    </row>
    <row r="703" spans="1:15">
      <c r="A703" t="s">
        <v>256</v>
      </c>
      <c r="B703">
        <f t="shared" si="60"/>
        <v>1300</v>
      </c>
      <c r="C703" t="s">
        <v>184</v>
      </c>
      <c r="D703" t="s">
        <v>110</v>
      </c>
      <c r="E703" s="9">
        <v>18891</v>
      </c>
      <c r="F703" s="9">
        <v>0</v>
      </c>
      <c r="G703" s="9"/>
      <c r="H703" s="9"/>
      <c r="I703" s="9">
        <v>0</v>
      </c>
      <c r="J703" s="9">
        <v>0</v>
      </c>
      <c r="K703" s="9">
        <f t="shared" si="61"/>
        <v>0</v>
      </c>
      <c r="L703" s="9">
        <f t="shared" si="61"/>
        <v>0</v>
      </c>
      <c r="M703" s="9">
        <f t="shared" si="61"/>
        <v>0</v>
      </c>
      <c r="N703" s="9">
        <f t="shared" si="61"/>
        <v>0</v>
      </c>
      <c r="O703" s="9">
        <f t="shared" si="61"/>
        <v>0</v>
      </c>
    </row>
    <row r="704" spans="1:15">
      <c r="A704" s="6" t="s">
        <v>256</v>
      </c>
      <c r="B704" s="6">
        <f t="shared" si="60"/>
        <v>1604</v>
      </c>
      <c r="C704" s="6" t="s">
        <v>185</v>
      </c>
      <c r="D704" s="6" t="s">
        <v>112</v>
      </c>
      <c r="E704" s="8">
        <v>13430</v>
      </c>
      <c r="F704" s="8">
        <v>0</v>
      </c>
      <c r="G704" s="8"/>
      <c r="H704" s="8">
        <v>251.613</v>
      </c>
      <c r="I704" s="8">
        <v>251.613</v>
      </c>
      <c r="J704" s="8">
        <v>-251.613</v>
      </c>
      <c r="K704" s="8">
        <f t="shared" si="61"/>
        <v>0</v>
      </c>
      <c r="L704" s="8">
        <f t="shared" si="61"/>
        <v>0</v>
      </c>
      <c r="M704" s="8">
        <f t="shared" si="61"/>
        <v>18.735145197319433</v>
      </c>
      <c r="N704" s="8">
        <f t="shared" si="61"/>
        <v>18.735145197319433</v>
      </c>
      <c r="O704" s="8">
        <f t="shared" si="61"/>
        <v>-18.735145197319433</v>
      </c>
    </row>
    <row r="705" spans="1:15">
      <c r="A705" t="s">
        <v>256</v>
      </c>
      <c r="B705">
        <f t="shared" si="60"/>
        <v>8200</v>
      </c>
      <c r="C705" t="s">
        <v>186</v>
      </c>
      <c r="D705" t="s">
        <v>153</v>
      </c>
      <c r="E705" s="9">
        <v>11239</v>
      </c>
      <c r="F705" s="9">
        <v>457.16199999999998</v>
      </c>
      <c r="G705" s="9">
        <v>4576.0950000000012</v>
      </c>
      <c r="H705" s="9">
        <v>44498.112999999998</v>
      </c>
      <c r="I705" s="9">
        <v>49074.207999999999</v>
      </c>
      <c r="J705" s="9">
        <v>-48617.046000000002</v>
      </c>
      <c r="K705" s="9">
        <f t="shared" si="61"/>
        <v>40.676394697037097</v>
      </c>
      <c r="L705" s="9">
        <f t="shared" si="61"/>
        <v>407.16211406708788</v>
      </c>
      <c r="M705" s="9">
        <f t="shared" si="61"/>
        <v>3959.2590977845002</v>
      </c>
      <c r="N705" s="9">
        <f t="shared" si="61"/>
        <v>4366.4212118515879</v>
      </c>
      <c r="O705" s="9">
        <f t="shared" si="61"/>
        <v>-4325.7448171545511</v>
      </c>
    </row>
    <row r="706" spans="1:15">
      <c r="A706" s="6" t="s">
        <v>256</v>
      </c>
      <c r="B706" s="6">
        <f t="shared" si="60"/>
        <v>3000</v>
      </c>
      <c r="C706" s="6" t="s">
        <v>187</v>
      </c>
      <c r="D706" s="6" t="s">
        <v>118</v>
      </c>
      <c r="E706" s="8">
        <v>7997</v>
      </c>
      <c r="F706" s="8">
        <v>18315.053</v>
      </c>
      <c r="G706" s="8">
        <v>5436.6680000000006</v>
      </c>
      <c r="H706" s="8">
        <v>68859.001000000004</v>
      </c>
      <c r="I706" s="8">
        <v>74295.669000000009</v>
      </c>
      <c r="J706" s="8">
        <v>-55980.616000000009</v>
      </c>
      <c r="K706" s="8">
        <f t="shared" si="61"/>
        <v>2290.2404651744405</v>
      </c>
      <c r="L706" s="8">
        <f t="shared" si="61"/>
        <v>679.83843941478062</v>
      </c>
      <c r="M706" s="8">
        <f t="shared" si="61"/>
        <v>8610.6041015380779</v>
      </c>
      <c r="N706" s="8">
        <f t="shared" si="61"/>
        <v>9290.4425409528576</v>
      </c>
      <c r="O706" s="8">
        <f t="shared" si="61"/>
        <v>-7000.2020757784176</v>
      </c>
    </row>
    <row r="707" spans="1:15">
      <c r="A707" t="s">
        <v>256</v>
      </c>
      <c r="B707">
        <f t="shared" si="60"/>
        <v>7300</v>
      </c>
      <c r="C707" t="s">
        <v>188</v>
      </c>
      <c r="D707" t="s">
        <v>148</v>
      </c>
      <c r="E707" s="9">
        <v>5262</v>
      </c>
      <c r="F707" s="9">
        <v>4973.1509999999998</v>
      </c>
      <c r="G707" s="9">
        <v>302.52100000000002</v>
      </c>
      <c r="H707" s="9">
        <v>50352.30000000001</v>
      </c>
      <c r="I707" s="9">
        <v>50654.821000000011</v>
      </c>
      <c r="J707" s="9">
        <v>-45681.670000000013</v>
      </c>
      <c r="K707" s="9">
        <f t="shared" si="61"/>
        <v>945.1066134549601</v>
      </c>
      <c r="L707" s="9">
        <f t="shared" si="61"/>
        <v>57.49163816039529</v>
      </c>
      <c r="M707" s="9">
        <f t="shared" si="61"/>
        <v>9569.0421892816448</v>
      </c>
      <c r="N707" s="9">
        <f t="shared" si="61"/>
        <v>9626.5338274420392</v>
      </c>
      <c r="O707" s="9">
        <f t="shared" si="61"/>
        <v>-8681.4272139870791</v>
      </c>
    </row>
    <row r="708" spans="1:15">
      <c r="A708" s="6" t="s">
        <v>256</v>
      </c>
      <c r="B708" s="6">
        <f t="shared" si="60"/>
        <v>7400</v>
      </c>
      <c r="C708" s="6" t="s">
        <v>189</v>
      </c>
      <c r="D708" s="6" t="s">
        <v>149</v>
      </c>
      <c r="E708" s="8">
        <v>5208</v>
      </c>
      <c r="F708" s="8">
        <v>5702.6180000000004</v>
      </c>
      <c r="G708" s="8">
        <v>24892.157999999999</v>
      </c>
      <c r="H708" s="8">
        <v>91325.553</v>
      </c>
      <c r="I708" s="8">
        <v>116217.711</v>
      </c>
      <c r="J708" s="8">
        <v>-110515.09299999999</v>
      </c>
      <c r="K708" s="8">
        <f t="shared" si="61"/>
        <v>1094.9727342549925</v>
      </c>
      <c r="L708" s="8">
        <f t="shared" si="61"/>
        <v>4779.600230414746</v>
      </c>
      <c r="M708" s="8">
        <f t="shared" si="61"/>
        <v>17535.628456221199</v>
      </c>
      <c r="N708" s="8">
        <f t="shared" si="61"/>
        <v>22315.228686635943</v>
      </c>
      <c r="O708" s="8">
        <f t="shared" si="61"/>
        <v>-21220.255952380954</v>
      </c>
    </row>
    <row r="709" spans="1:15">
      <c r="A709" t="s">
        <v>256</v>
      </c>
      <c r="B709">
        <f t="shared" si="60"/>
        <v>1100</v>
      </c>
      <c r="C709" t="s">
        <v>271</v>
      </c>
      <c r="D709" t="s">
        <v>109</v>
      </c>
      <c r="E709" s="9">
        <v>4674</v>
      </c>
      <c r="F709" s="9">
        <v>0</v>
      </c>
      <c r="G709" s="9"/>
      <c r="H709" s="9">
        <v>787.98599999999999</v>
      </c>
      <c r="I709" s="9">
        <v>787.98599999999999</v>
      </c>
      <c r="J709" s="9">
        <v>-787.98599999999999</v>
      </c>
      <c r="K709" s="9">
        <f t="shared" si="61"/>
        <v>0</v>
      </c>
      <c r="L709" s="9">
        <f t="shared" si="61"/>
        <v>0</v>
      </c>
      <c r="M709" s="9">
        <f t="shared" si="61"/>
        <v>168.58921694480102</v>
      </c>
      <c r="N709" s="9">
        <f t="shared" si="61"/>
        <v>168.58921694480102</v>
      </c>
      <c r="O709" s="9">
        <f t="shared" si="61"/>
        <v>-168.58921694480102</v>
      </c>
    </row>
    <row r="710" spans="1:15">
      <c r="A710" s="6" t="s">
        <v>256</v>
      </c>
      <c r="B710" s="6">
        <f t="shared" si="60"/>
        <v>8000</v>
      </c>
      <c r="C710" s="6" t="s">
        <v>190</v>
      </c>
      <c r="D710" s="6" t="s">
        <v>152</v>
      </c>
      <c r="E710" s="8">
        <v>4523</v>
      </c>
      <c r="F710" s="8">
        <v>3544.9969999999998</v>
      </c>
      <c r="G710" s="8">
        <v>6070.7969999999996</v>
      </c>
      <c r="H710" s="8">
        <v>26374.829000000002</v>
      </c>
      <c r="I710" s="8">
        <v>32445.626</v>
      </c>
      <c r="J710" s="8">
        <v>-28900.629000000001</v>
      </c>
      <c r="K710" s="8">
        <f t="shared" si="61"/>
        <v>783.77116957771386</v>
      </c>
      <c r="L710" s="8">
        <f t="shared" si="61"/>
        <v>1342.2058368339597</v>
      </c>
      <c r="M710" s="8">
        <f t="shared" si="61"/>
        <v>5831.268848109662</v>
      </c>
      <c r="N710" s="8">
        <f t="shared" si="61"/>
        <v>7173.4746849436215</v>
      </c>
      <c r="O710" s="8">
        <f t="shared" si="61"/>
        <v>-6389.7035153659081</v>
      </c>
    </row>
    <row r="711" spans="1:15">
      <c r="A711" t="s">
        <v>256</v>
      </c>
      <c r="B711">
        <f t="shared" si="60"/>
        <v>5716</v>
      </c>
      <c r="C711" t="s">
        <v>1158</v>
      </c>
      <c r="D711" t="s">
        <v>1156</v>
      </c>
      <c r="E711" s="9">
        <v>4306</v>
      </c>
      <c r="F711" s="9">
        <v>-3967.7880000000005</v>
      </c>
      <c r="G711" s="9">
        <v>37495.500999999997</v>
      </c>
      <c r="H711" s="9">
        <v>67954.024000000005</v>
      </c>
      <c r="I711" s="9">
        <v>105449.52499999999</v>
      </c>
      <c r="J711" s="9">
        <v>-109417.31299999999</v>
      </c>
      <c r="K711" s="9">
        <f t="shared" si="61"/>
        <v>-921.45564328843489</v>
      </c>
      <c r="L711" s="9">
        <f t="shared" si="61"/>
        <v>8707.7336274965164</v>
      </c>
      <c r="M711" s="9">
        <f t="shared" si="61"/>
        <v>15781.24105898746</v>
      </c>
      <c r="N711" s="9">
        <f t="shared" si="61"/>
        <v>24488.974686483973</v>
      </c>
      <c r="O711" s="9">
        <f t="shared" si="61"/>
        <v>-25410.430329772411</v>
      </c>
    </row>
    <row r="712" spans="1:15">
      <c r="A712" s="6" t="s">
        <v>256</v>
      </c>
      <c r="B712" s="6">
        <f t="shared" si="60"/>
        <v>3609</v>
      </c>
      <c r="C712" s="6" t="s">
        <v>192</v>
      </c>
      <c r="D712" s="6" t="s">
        <v>121</v>
      </c>
      <c r="E712" s="8">
        <v>4090</v>
      </c>
      <c r="F712" s="8">
        <v>16306.255000000001</v>
      </c>
      <c r="G712" s="8">
        <v>7587.9009999999998</v>
      </c>
      <c r="H712" s="8">
        <v>26396.333999999999</v>
      </c>
      <c r="I712" s="8">
        <v>33984.235000000001</v>
      </c>
      <c r="J712" s="8">
        <v>-17677.98</v>
      </c>
      <c r="K712" s="8">
        <f t="shared" si="61"/>
        <v>3986.8594132029339</v>
      </c>
      <c r="L712" s="8">
        <f t="shared" si="61"/>
        <v>1855.2325183374082</v>
      </c>
      <c r="M712" s="8">
        <f t="shared" si="61"/>
        <v>6453.8713936430313</v>
      </c>
      <c r="N712" s="8">
        <f t="shared" si="61"/>
        <v>8309.1039119804391</v>
      </c>
      <c r="O712" s="8">
        <f t="shared" si="61"/>
        <v>-4322.2444987775061</v>
      </c>
    </row>
    <row r="713" spans="1:15">
      <c r="A713" t="s">
        <v>256</v>
      </c>
      <c r="B713">
        <f t="shared" si="60"/>
        <v>2510</v>
      </c>
      <c r="C713" t="s">
        <v>193</v>
      </c>
      <c r="D713" t="s">
        <v>117</v>
      </c>
      <c r="E713" s="9">
        <v>3925</v>
      </c>
      <c r="F713" s="9">
        <v>4</v>
      </c>
      <c r="G713" s="9"/>
      <c r="H713" s="9">
        <v>40374.349000000002</v>
      </c>
      <c r="I713" s="9">
        <v>40374.349000000002</v>
      </c>
      <c r="J713" s="9">
        <v>-40370.349000000002</v>
      </c>
      <c r="K713" s="9">
        <f t="shared" si="61"/>
        <v>1.0191082802547771</v>
      </c>
      <c r="L713" s="9">
        <f t="shared" si="61"/>
        <v>0</v>
      </c>
      <c r="M713" s="9">
        <f t="shared" si="61"/>
        <v>10286.458343949045</v>
      </c>
      <c r="N713" s="9">
        <f t="shared" si="61"/>
        <v>10286.458343949045</v>
      </c>
      <c r="O713" s="9">
        <f t="shared" si="61"/>
        <v>-10285.439235668789</v>
      </c>
    </row>
    <row r="714" spans="1:15">
      <c r="A714" s="6" t="s">
        <v>256</v>
      </c>
      <c r="B714" s="6">
        <f t="shared" si="60"/>
        <v>4200</v>
      </c>
      <c r="C714" s="6" t="s">
        <v>191</v>
      </c>
      <c r="D714" s="6" t="s">
        <v>127</v>
      </c>
      <c r="E714" s="8">
        <v>3864</v>
      </c>
      <c r="F714" s="8">
        <v>17139.237999999998</v>
      </c>
      <c r="G714" s="8">
        <v>29038.252</v>
      </c>
      <c r="H714" s="8">
        <v>33367.057999999997</v>
      </c>
      <c r="I714" s="8">
        <v>62405.31</v>
      </c>
      <c r="J714" s="8">
        <v>-45266.072</v>
      </c>
      <c r="K714" s="8">
        <f t="shared" si="61"/>
        <v>4435.6206004140777</v>
      </c>
      <c r="L714" s="8">
        <f t="shared" si="61"/>
        <v>7515.0755693581777</v>
      </c>
      <c r="M714" s="8">
        <f t="shared" si="61"/>
        <v>8635.3669772256726</v>
      </c>
      <c r="N714" s="8">
        <f t="shared" si="61"/>
        <v>16150.44254658385</v>
      </c>
      <c r="O714" s="8">
        <f t="shared" si="61"/>
        <v>-11714.821946169772</v>
      </c>
    </row>
    <row r="715" spans="1:15">
      <c r="A715" t="s">
        <v>256</v>
      </c>
      <c r="B715">
        <f t="shared" si="60"/>
        <v>2300</v>
      </c>
      <c r="C715" t="s">
        <v>194</v>
      </c>
      <c r="D715" t="s">
        <v>115</v>
      </c>
      <c r="E715" s="9">
        <v>3669</v>
      </c>
      <c r="F715" s="9">
        <v>9678.5020000000004</v>
      </c>
      <c r="G715" s="9"/>
      <c r="H715" s="9">
        <v>32007.360999999997</v>
      </c>
      <c r="I715" s="9">
        <v>32007.360999999997</v>
      </c>
      <c r="J715" s="9">
        <v>-22328.858999999997</v>
      </c>
      <c r="K715" s="9">
        <f t="shared" si="61"/>
        <v>2637.9127827745979</v>
      </c>
      <c r="L715" s="9">
        <f t="shared" si="61"/>
        <v>0</v>
      </c>
      <c r="M715" s="9">
        <f t="shared" si="61"/>
        <v>8723.7288089397643</v>
      </c>
      <c r="N715" s="9">
        <f t="shared" si="61"/>
        <v>8723.7288089397643</v>
      </c>
      <c r="O715" s="9">
        <f t="shared" si="61"/>
        <v>-6085.8160261651665</v>
      </c>
    </row>
    <row r="716" spans="1:15">
      <c r="A716" s="6" t="s">
        <v>256</v>
      </c>
      <c r="B716" s="6">
        <f t="shared" si="60"/>
        <v>8716</v>
      </c>
      <c r="C716" s="6" t="s">
        <v>196</v>
      </c>
      <c r="D716" s="6" t="s">
        <v>161</v>
      </c>
      <c r="E716" s="8">
        <v>3196</v>
      </c>
      <c r="F716" s="8">
        <v>26593.084999999999</v>
      </c>
      <c r="G716" s="8">
        <v>28487.857000000004</v>
      </c>
      <c r="H716" s="8">
        <v>18364.809000000001</v>
      </c>
      <c r="I716" s="8">
        <v>46852.666000000005</v>
      </c>
      <c r="J716" s="8">
        <v>-20259.581000000006</v>
      </c>
      <c r="K716" s="8">
        <f t="shared" si="61"/>
        <v>8320.7399874843559</v>
      </c>
      <c r="L716" s="8">
        <f t="shared" si="61"/>
        <v>8913.5973091364231</v>
      </c>
      <c r="M716" s="8">
        <f t="shared" si="61"/>
        <v>5746.1855444305384</v>
      </c>
      <c r="N716" s="8">
        <f t="shared" si="61"/>
        <v>14659.782853566961</v>
      </c>
      <c r="O716" s="8">
        <f t="shared" si="61"/>
        <v>-6339.0428660826046</v>
      </c>
    </row>
    <row r="717" spans="1:15">
      <c r="A717" t="s">
        <v>256</v>
      </c>
      <c r="B717">
        <f t="shared" si="60"/>
        <v>6100</v>
      </c>
      <c r="C717" t="s">
        <v>195</v>
      </c>
      <c r="D717" t="s">
        <v>138</v>
      </c>
      <c r="E717" s="9">
        <v>3156</v>
      </c>
      <c r="F717" s="9">
        <v>17492.215</v>
      </c>
      <c r="G717" s="9">
        <v>7354.2160000000003</v>
      </c>
      <c r="H717" s="9">
        <v>76051.255999999994</v>
      </c>
      <c r="I717" s="9">
        <v>83405.471999999994</v>
      </c>
      <c r="J717" s="9">
        <v>-65913.256999999998</v>
      </c>
      <c r="K717" s="9">
        <f t="shared" si="61"/>
        <v>5542.5269328263621</v>
      </c>
      <c r="L717" s="9">
        <f t="shared" si="61"/>
        <v>2330.2332065906212</v>
      </c>
      <c r="M717" s="9">
        <f t="shared" si="61"/>
        <v>24097.356147021543</v>
      </c>
      <c r="N717" s="9">
        <f t="shared" si="61"/>
        <v>26427.589353612166</v>
      </c>
      <c r="O717" s="9">
        <f t="shared" si="61"/>
        <v>-20885.062420785805</v>
      </c>
    </row>
    <row r="718" spans="1:15">
      <c r="A718" s="6" t="s">
        <v>256</v>
      </c>
      <c r="B718" s="6">
        <f t="shared" si="60"/>
        <v>8717</v>
      </c>
      <c r="C718" s="6" t="s">
        <v>198</v>
      </c>
      <c r="D718" s="6" t="s">
        <v>162</v>
      </c>
      <c r="E718" s="8">
        <v>2573</v>
      </c>
      <c r="F718" s="8">
        <v>1957.6179999999999</v>
      </c>
      <c r="G718" s="8">
        <v>328.86099999999999</v>
      </c>
      <c r="H718" s="8">
        <v>38098.343000000001</v>
      </c>
      <c r="I718" s="8">
        <v>38427.203999999998</v>
      </c>
      <c r="J718" s="8">
        <v>-36469.585999999996</v>
      </c>
      <c r="K718" s="8">
        <f t="shared" si="61"/>
        <v>760.83093664982505</v>
      </c>
      <c r="L718" s="8">
        <f t="shared" si="61"/>
        <v>127.8122813835989</v>
      </c>
      <c r="M718" s="8">
        <f t="shared" si="61"/>
        <v>14806.973571706181</v>
      </c>
      <c r="N718" s="8">
        <f t="shared" si="61"/>
        <v>14934.785853089777</v>
      </c>
      <c r="O718" s="8">
        <f t="shared" si="61"/>
        <v>-14173.954916439952</v>
      </c>
    </row>
    <row r="719" spans="1:15">
      <c r="A719" t="s">
        <v>256</v>
      </c>
      <c r="B719">
        <f t="shared" si="60"/>
        <v>8401</v>
      </c>
      <c r="C719" t="s">
        <v>197</v>
      </c>
      <c r="D719" t="s">
        <v>154</v>
      </c>
      <c r="E719" s="9">
        <v>2547</v>
      </c>
      <c r="F719" s="9">
        <v>3293.43</v>
      </c>
      <c r="G719" s="9"/>
      <c r="H719" s="9">
        <v>27582.588999999996</v>
      </c>
      <c r="I719" s="9">
        <v>27582.588999999996</v>
      </c>
      <c r="J719" s="9">
        <v>-24289.158999999996</v>
      </c>
      <c r="K719" s="9">
        <f t="shared" si="61"/>
        <v>1293.0624263839811</v>
      </c>
      <c r="L719" s="9">
        <f t="shared" si="61"/>
        <v>0</v>
      </c>
      <c r="M719" s="9">
        <f t="shared" si="61"/>
        <v>10829.442088731839</v>
      </c>
      <c r="N719" s="9">
        <f t="shared" si="61"/>
        <v>10829.442088731839</v>
      </c>
      <c r="O719" s="9">
        <f t="shared" si="61"/>
        <v>-9536.3796623478593</v>
      </c>
    </row>
    <row r="720" spans="1:15">
      <c r="A720" s="6" t="s">
        <v>256</v>
      </c>
      <c r="B720" s="6">
        <f t="shared" si="60"/>
        <v>8613</v>
      </c>
      <c r="C720" s="6" t="s">
        <v>200</v>
      </c>
      <c r="D720" s="6" t="s">
        <v>158</v>
      </c>
      <c r="E720" s="8">
        <v>2035</v>
      </c>
      <c r="F720" s="8">
        <v>5828.8930000000009</v>
      </c>
      <c r="G720" s="8">
        <v>2665.7370000000001</v>
      </c>
      <c r="H720" s="8">
        <v>28588.856000000003</v>
      </c>
      <c r="I720" s="8">
        <v>31254.593000000004</v>
      </c>
      <c r="J720" s="8">
        <v>-25425.700000000004</v>
      </c>
      <c r="K720" s="8">
        <f t="shared" si="61"/>
        <v>2864.3208845208851</v>
      </c>
      <c r="L720" s="8">
        <f t="shared" si="61"/>
        <v>1309.9444717444717</v>
      </c>
      <c r="M720" s="8">
        <f t="shared" si="61"/>
        <v>14048.577886977888</v>
      </c>
      <c r="N720" s="8">
        <f t="shared" si="61"/>
        <v>15358.522358722361</v>
      </c>
      <c r="O720" s="8">
        <f t="shared" si="61"/>
        <v>-12494.201474201476</v>
      </c>
    </row>
    <row r="721" spans="1:15">
      <c r="A721" t="s">
        <v>256</v>
      </c>
      <c r="B721">
        <f t="shared" si="60"/>
        <v>6250</v>
      </c>
      <c r="C721" t="s">
        <v>199</v>
      </c>
      <c r="D721" t="s">
        <v>139</v>
      </c>
      <c r="E721" s="9">
        <v>1977</v>
      </c>
      <c r="F721" s="9">
        <v>766.85</v>
      </c>
      <c r="G721" s="9">
        <v>8021.4</v>
      </c>
      <c r="H721" s="9">
        <v>19211.649999999998</v>
      </c>
      <c r="I721" s="9">
        <v>27233.049999999996</v>
      </c>
      <c r="J721" s="9">
        <v>-26466.199999999997</v>
      </c>
      <c r="K721" s="9">
        <f t="shared" si="61"/>
        <v>387.88568538189179</v>
      </c>
      <c r="L721" s="9">
        <f t="shared" si="61"/>
        <v>4057.3596358118361</v>
      </c>
      <c r="M721" s="9">
        <f t="shared" si="61"/>
        <v>9717.5771370763778</v>
      </c>
      <c r="N721" s="9">
        <f t="shared" si="61"/>
        <v>13774.936772888212</v>
      </c>
      <c r="O721" s="9">
        <f t="shared" si="61"/>
        <v>-13387.051087506321</v>
      </c>
    </row>
    <row r="722" spans="1:15">
      <c r="A722" s="6" t="s">
        <v>256</v>
      </c>
      <c r="B722" s="6">
        <f t="shared" si="60"/>
        <v>6400</v>
      </c>
      <c r="C722" s="6" t="s">
        <v>201</v>
      </c>
      <c r="D722" s="6" t="s">
        <v>140</v>
      </c>
      <c r="E722" s="8">
        <v>1906</v>
      </c>
      <c r="F722" s="8">
        <v>1910.857</v>
      </c>
      <c r="G722" s="8">
        <v>1547.2150000000001</v>
      </c>
      <c r="H722" s="8">
        <v>28960.836000000003</v>
      </c>
      <c r="I722" s="8">
        <v>30508.051000000003</v>
      </c>
      <c r="J722" s="8">
        <v>-28597.194000000003</v>
      </c>
      <c r="K722" s="8">
        <f t="shared" si="61"/>
        <v>1002.5482686253935</v>
      </c>
      <c r="L722" s="8">
        <f t="shared" si="61"/>
        <v>811.76023084994767</v>
      </c>
      <c r="M722" s="8">
        <f t="shared" si="61"/>
        <v>15194.56243441763</v>
      </c>
      <c r="N722" s="8">
        <f t="shared" si="61"/>
        <v>16006.322665267578</v>
      </c>
      <c r="O722" s="8">
        <f t="shared" si="61"/>
        <v>-15003.774396642184</v>
      </c>
    </row>
    <row r="723" spans="1:15">
      <c r="A723" t="s">
        <v>256</v>
      </c>
      <c r="B723">
        <f t="shared" si="60"/>
        <v>8614</v>
      </c>
      <c r="C723" t="s">
        <v>202</v>
      </c>
      <c r="D723" t="s">
        <v>159</v>
      </c>
      <c r="E723" s="9">
        <v>1866</v>
      </c>
      <c r="F723" s="9">
        <v>11286.635</v>
      </c>
      <c r="G723" s="9">
        <v>2264.4070000000002</v>
      </c>
      <c r="H723" s="9">
        <v>27770.457000000002</v>
      </c>
      <c r="I723" s="9">
        <v>30034.864000000001</v>
      </c>
      <c r="J723" s="9">
        <v>-18748.228999999999</v>
      </c>
      <c r="K723" s="9">
        <f t="shared" si="61"/>
        <v>6048.5718113612002</v>
      </c>
      <c r="L723" s="9">
        <f t="shared" si="61"/>
        <v>1213.5085744908897</v>
      </c>
      <c r="M723" s="9">
        <f t="shared" si="61"/>
        <v>14882.345659163988</v>
      </c>
      <c r="N723" s="9">
        <f t="shared" si="61"/>
        <v>16095.854233654876</v>
      </c>
      <c r="O723" s="9">
        <f t="shared" si="61"/>
        <v>-10047.282422293676</v>
      </c>
    </row>
    <row r="724" spans="1:15">
      <c r="A724" s="6" t="s">
        <v>256</v>
      </c>
      <c r="B724" s="6">
        <f t="shared" si="60"/>
        <v>3714</v>
      </c>
      <c r="C724" s="6" t="s">
        <v>203</v>
      </c>
      <c r="D724" s="6" t="s">
        <v>124</v>
      </c>
      <c r="E724" s="8">
        <v>1678</v>
      </c>
      <c r="F724" s="8">
        <v>88431.935999999987</v>
      </c>
      <c r="G724" s="8">
        <v>25192.906999999999</v>
      </c>
      <c r="H724" s="8">
        <v>81097.252999999997</v>
      </c>
      <c r="I724" s="8">
        <v>106290.16</v>
      </c>
      <c r="J724" s="8">
        <v>-17858.224000000017</v>
      </c>
      <c r="K724" s="8">
        <f t="shared" si="61"/>
        <v>52700.796185935629</v>
      </c>
      <c r="L724" s="8">
        <f t="shared" si="61"/>
        <v>15013.651370679379</v>
      </c>
      <c r="M724" s="8">
        <f t="shared" si="61"/>
        <v>48329.709773539922</v>
      </c>
      <c r="N724" s="8">
        <f t="shared" si="61"/>
        <v>63343.361144219307</v>
      </c>
      <c r="O724" s="8">
        <f t="shared" si="61"/>
        <v>-10642.56495828368</v>
      </c>
    </row>
    <row r="725" spans="1:15">
      <c r="A725" t="s">
        <v>256</v>
      </c>
      <c r="B725">
        <f t="shared" si="60"/>
        <v>2506</v>
      </c>
      <c r="C725" t="s">
        <v>204</v>
      </c>
      <c r="D725" t="s">
        <v>116</v>
      </c>
      <c r="E725" s="9">
        <v>1396</v>
      </c>
      <c r="F725" s="9">
        <v>0</v>
      </c>
      <c r="G725" s="9"/>
      <c r="H725" s="9">
        <v>245.00700000000001</v>
      </c>
      <c r="I725" s="9">
        <v>245.00700000000001</v>
      </c>
      <c r="J725" s="9">
        <v>-245.00700000000001</v>
      </c>
      <c r="K725" s="9">
        <f t="shared" si="61"/>
        <v>0</v>
      </c>
      <c r="L725" s="9">
        <f t="shared" si="61"/>
        <v>0</v>
      </c>
      <c r="M725" s="9">
        <f t="shared" si="61"/>
        <v>175.50644699140403</v>
      </c>
      <c r="N725" s="9">
        <f t="shared" si="61"/>
        <v>175.50644699140403</v>
      </c>
      <c r="O725" s="9">
        <f t="shared" si="61"/>
        <v>-175.50644699140403</v>
      </c>
    </row>
    <row r="726" spans="1:15">
      <c r="A726" s="6" t="s">
        <v>256</v>
      </c>
      <c r="B726" s="6">
        <f t="shared" si="60"/>
        <v>6613</v>
      </c>
      <c r="C726" s="6" t="s">
        <v>1159</v>
      </c>
      <c r="D726" s="6" t="s">
        <v>146</v>
      </c>
      <c r="E726" s="8">
        <v>1393</v>
      </c>
      <c r="F726" s="8">
        <v>5892.527</v>
      </c>
      <c r="G726" s="8">
        <v>210.75099999999998</v>
      </c>
      <c r="H726" s="8">
        <v>28895.867000000002</v>
      </c>
      <c r="I726" s="8">
        <v>29106.618000000002</v>
      </c>
      <c r="J726" s="8">
        <v>-23214.091</v>
      </c>
      <c r="K726" s="8">
        <f t="shared" si="61"/>
        <v>4230.0983488872944</v>
      </c>
      <c r="L726" s="8">
        <f t="shared" si="61"/>
        <v>151.29289303661162</v>
      </c>
      <c r="M726" s="8">
        <f t="shared" si="61"/>
        <v>20743.623115577891</v>
      </c>
      <c r="N726" s="8">
        <f t="shared" si="61"/>
        <v>20894.916008614502</v>
      </c>
      <c r="O726" s="8">
        <f t="shared" si="61"/>
        <v>-16664.81765972721</v>
      </c>
    </row>
    <row r="727" spans="1:15">
      <c r="A727" t="s">
        <v>256</v>
      </c>
      <c r="B727">
        <f t="shared" si="60"/>
        <v>3716</v>
      </c>
      <c r="C727" t="s">
        <v>1160</v>
      </c>
      <c r="D727" t="s">
        <v>1154</v>
      </c>
      <c r="E727" s="9">
        <v>1308</v>
      </c>
      <c r="F727" s="9">
        <v>17476.694</v>
      </c>
      <c r="G727" s="9">
        <v>9266.6050000000014</v>
      </c>
      <c r="H727" s="9">
        <v>26536.785</v>
      </c>
      <c r="I727" s="9">
        <v>35803.39</v>
      </c>
      <c r="J727" s="9">
        <v>-18326.696</v>
      </c>
      <c r="K727" s="9">
        <f t="shared" si="61"/>
        <v>13361.386850152903</v>
      </c>
      <c r="L727" s="9">
        <f t="shared" si="61"/>
        <v>7084.5603975535178</v>
      </c>
      <c r="M727" s="9">
        <f t="shared" si="61"/>
        <v>20288.061926605504</v>
      </c>
      <c r="N727" s="9">
        <f t="shared" si="61"/>
        <v>27372.62232415902</v>
      </c>
      <c r="O727" s="9">
        <f t="shared" si="61"/>
        <v>-14011.235474006115</v>
      </c>
    </row>
    <row r="728" spans="1:15">
      <c r="A728" s="6" t="s">
        <v>256</v>
      </c>
      <c r="B728" s="6">
        <f t="shared" si="60"/>
        <v>5613</v>
      </c>
      <c r="C728" s="6" t="s">
        <v>1161</v>
      </c>
      <c r="D728" s="6" t="s">
        <v>1155</v>
      </c>
      <c r="E728" s="8">
        <v>1295</v>
      </c>
      <c r="F728" s="8">
        <v>20796.555</v>
      </c>
      <c r="G728" s="8">
        <v>3592.9810000000002</v>
      </c>
      <c r="H728" s="8">
        <v>58198.33</v>
      </c>
      <c r="I728" s="8">
        <v>61791.311000000002</v>
      </c>
      <c r="J728" s="8">
        <v>-40994.756000000001</v>
      </c>
      <c r="K728" s="8">
        <f t="shared" si="61"/>
        <v>16059.115830115828</v>
      </c>
      <c r="L728" s="8">
        <f t="shared" si="61"/>
        <v>2774.5027027027027</v>
      </c>
      <c r="M728" s="8">
        <f t="shared" si="61"/>
        <v>44940.79536679537</v>
      </c>
      <c r="N728" s="8">
        <f t="shared" si="61"/>
        <v>47715.298069498065</v>
      </c>
      <c r="O728" s="8">
        <f t="shared" si="61"/>
        <v>-31656.18223938224</v>
      </c>
    </row>
    <row r="729" spans="1:15">
      <c r="A729" t="s">
        <v>256</v>
      </c>
      <c r="B729">
        <f t="shared" si="60"/>
        <v>8721</v>
      </c>
      <c r="C729" t="s">
        <v>206</v>
      </c>
      <c r="D729" t="s">
        <v>165</v>
      </c>
      <c r="E729" s="9">
        <v>1280</v>
      </c>
      <c r="F729" s="9">
        <v>8904.3770000000004</v>
      </c>
      <c r="G729" s="9">
        <v>12026.155999999999</v>
      </c>
      <c r="H729" s="9">
        <v>23688.563000000002</v>
      </c>
      <c r="I729" s="9">
        <v>35714.718999999997</v>
      </c>
      <c r="J729" s="9">
        <v>-26810.341999999997</v>
      </c>
      <c r="K729" s="9">
        <f t="shared" si="61"/>
        <v>6956.5445312500005</v>
      </c>
      <c r="L729" s="9">
        <f t="shared" si="61"/>
        <v>9395.4343749999989</v>
      </c>
      <c r="M729" s="9">
        <f t="shared" si="61"/>
        <v>18506.689843750002</v>
      </c>
      <c r="N729" s="9">
        <f t="shared" si="61"/>
        <v>27902.124218749996</v>
      </c>
      <c r="O729" s="9">
        <f t="shared" si="61"/>
        <v>-20945.579687499998</v>
      </c>
    </row>
    <row r="730" spans="1:15">
      <c r="A730" s="6" t="s">
        <v>256</v>
      </c>
      <c r="B730" s="6">
        <f t="shared" si="60"/>
        <v>5508</v>
      </c>
      <c r="C730" s="6" t="s">
        <v>205</v>
      </c>
      <c r="D730" s="6" t="s">
        <v>135</v>
      </c>
      <c r="E730" s="8">
        <v>1258</v>
      </c>
      <c r="F730" s="8">
        <v>8152.8940000000002</v>
      </c>
      <c r="G730" s="8">
        <v>1166.1239999999998</v>
      </c>
      <c r="H730" s="8">
        <v>31052.951999999997</v>
      </c>
      <c r="I730" s="8">
        <v>32219.075999999997</v>
      </c>
      <c r="J730" s="8">
        <v>-24066.181999999997</v>
      </c>
      <c r="K730" s="8">
        <f t="shared" ref="K730:O761" si="62">(F730/$E730)*1000</f>
        <v>6480.8378378378384</v>
      </c>
      <c r="L730" s="8">
        <f t="shared" si="62"/>
        <v>926.9666136724959</v>
      </c>
      <c r="M730" s="8">
        <f t="shared" si="62"/>
        <v>24684.381558028614</v>
      </c>
      <c r="N730" s="8">
        <f t="shared" si="62"/>
        <v>25611.348171701109</v>
      </c>
      <c r="O730" s="8">
        <f t="shared" si="62"/>
        <v>-19130.510333863273</v>
      </c>
    </row>
    <row r="731" spans="1:15">
      <c r="A731" t="s">
        <v>256</v>
      </c>
      <c r="B731">
        <f t="shared" si="60"/>
        <v>4607</v>
      </c>
      <c r="C731" t="s">
        <v>208</v>
      </c>
      <c r="D731" t="s">
        <v>130</v>
      </c>
      <c r="E731" s="9">
        <v>1182</v>
      </c>
      <c r="F731" s="9">
        <v>9093.3219999999983</v>
      </c>
      <c r="G731" s="9">
        <v>13053.308999999999</v>
      </c>
      <c r="H731" s="9">
        <v>17597.688999999998</v>
      </c>
      <c r="I731" s="9">
        <v>30650.998</v>
      </c>
      <c r="J731" s="9">
        <v>-21557.675999999999</v>
      </c>
      <c r="K731" s="9">
        <f t="shared" si="62"/>
        <v>7693.1658206429765</v>
      </c>
      <c r="L731" s="9">
        <f t="shared" si="62"/>
        <v>11043.408629441623</v>
      </c>
      <c r="M731" s="9">
        <f t="shared" si="62"/>
        <v>14888.061759729271</v>
      </c>
      <c r="N731" s="9">
        <f t="shared" si="62"/>
        <v>25931.470389170896</v>
      </c>
      <c r="O731" s="9">
        <f t="shared" si="62"/>
        <v>-18238.304568527918</v>
      </c>
    </row>
    <row r="732" spans="1:15">
      <c r="A732" s="6" t="s">
        <v>256</v>
      </c>
      <c r="B732" s="6">
        <f t="shared" si="60"/>
        <v>6513</v>
      </c>
      <c r="C732" s="6" t="s">
        <v>207</v>
      </c>
      <c r="D732" s="6" t="s">
        <v>141</v>
      </c>
      <c r="E732" s="8">
        <v>1171</v>
      </c>
      <c r="F732" s="8">
        <v>12637.429</v>
      </c>
      <c r="G732" s="8">
        <v>869.745</v>
      </c>
      <c r="H732" s="8">
        <v>11874.676999999998</v>
      </c>
      <c r="I732" s="8">
        <v>12744.421999999999</v>
      </c>
      <c r="J732" s="8">
        <v>-106.99299999999857</v>
      </c>
      <c r="K732" s="8">
        <f t="shared" si="62"/>
        <v>10791.997438087104</v>
      </c>
      <c r="L732" s="8">
        <f t="shared" si="62"/>
        <v>742.73697694278394</v>
      </c>
      <c r="M732" s="8">
        <f t="shared" si="62"/>
        <v>10140.629376601193</v>
      </c>
      <c r="N732" s="8">
        <f t="shared" si="62"/>
        <v>10883.366353543979</v>
      </c>
      <c r="O732" s="8">
        <f t="shared" si="62"/>
        <v>-91.368915456873239</v>
      </c>
    </row>
    <row r="733" spans="1:15">
      <c r="A733" t="s">
        <v>256</v>
      </c>
      <c r="B733">
        <f t="shared" si="60"/>
        <v>4100</v>
      </c>
      <c r="C733" t="s">
        <v>209</v>
      </c>
      <c r="D733" t="s">
        <v>126</v>
      </c>
      <c r="E733" s="9">
        <v>997</v>
      </c>
      <c r="F733" s="9">
        <v>5836.9560000000001</v>
      </c>
      <c r="G733" s="9"/>
      <c r="H733" s="9">
        <v>361.35300000000001</v>
      </c>
      <c r="I733" s="9">
        <v>361.35300000000001</v>
      </c>
      <c r="J733" s="9">
        <v>5475.6030000000001</v>
      </c>
      <c r="K733" s="9">
        <f t="shared" si="62"/>
        <v>5854.5195586760283</v>
      </c>
      <c r="L733" s="9">
        <f t="shared" si="62"/>
        <v>0</v>
      </c>
      <c r="M733" s="9">
        <f t="shared" si="62"/>
        <v>362.44032096288868</v>
      </c>
      <c r="N733" s="9">
        <f t="shared" si="62"/>
        <v>362.44032096288868</v>
      </c>
      <c r="O733" s="9">
        <f t="shared" si="62"/>
        <v>5492.0792377131393</v>
      </c>
    </row>
    <row r="734" spans="1:15">
      <c r="A734" s="6" t="s">
        <v>256</v>
      </c>
      <c r="B734" s="6">
        <f t="shared" si="60"/>
        <v>8508</v>
      </c>
      <c r="C734" s="6" t="s">
        <v>212</v>
      </c>
      <c r="D734" s="6" t="s">
        <v>155</v>
      </c>
      <c r="E734" s="8">
        <v>877</v>
      </c>
      <c r="F734" s="8">
        <v>19129.001</v>
      </c>
      <c r="G734" s="8">
        <v>711.53199999999993</v>
      </c>
      <c r="H734" s="8">
        <v>26226.273000000001</v>
      </c>
      <c r="I734" s="8">
        <v>26937.805</v>
      </c>
      <c r="J734" s="8">
        <v>-7808.8040000000001</v>
      </c>
      <c r="K734" s="8">
        <f t="shared" si="62"/>
        <v>21811.859749144813</v>
      </c>
      <c r="L734" s="8">
        <f t="shared" si="62"/>
        <v>811.32497149372853</v>
      </c>
      <c r="M734" s="8">
        <f t="shared" si="62"/>
        <v>29904.530216647665</v>
      </c>
      <c r="N734" s="8">
        <f t="shared" si="62"/>
        <v>30715.855188141391</v>
      </c>
      <c r="O734" s="8">
        <f t="shared" si="62"/>
        <v>-8903.9954389965787</v>
      </c>
    </row>
    <row r="735" spans="1:15">
      <c r="A735" t="s">
        <v>256</v>
      </c>
      <c r="B735">
        <f t="shared" si="60"/>
        <v>8710</v>
      </c>
      <c r="C735" t="s">
        <v>211</v>
      </c>
      <c r="D735" t="s">
        <v>160</v>
      </c>
      <c r="E735" s="9">
        <v>874</v>
      </c>
      <c r="F735" s="9">
        <v>8649.2510000000002</v>
      </c>
      <c r="G735" s="9">
        <v>133.94300000000001</v>
      </c>
      <c r="H735" s="9">
        <v>18708.356</v>
      </c>
      <c r="I735" s="9">
        <v>18842.298999999999</v>
      </c>
      <c r="J735" s="9">
        <v>-10193.047999999999</v>
      </c>
      <c r="K735" s="9">
        <f t="shared" si="62"/>
        <v>9896.1681922196803</v>
      </c>
      <c r="L735" s="9">
        <f t="shared" si="62"/>
        <v>153.25286041189935</v>
      </c>
      <c r="M735" s="9">
        <f t="shared" si="62"/>
        <v>21405.441647597254</v>
      </c>
      <c r="N735" s="9">
        <f t="shared" si="62"/>
        <v>21558.694508009154</v>
      </c>
      <c r="O735" s="9">
        <f t="shared" si="62"/>
        <v>-11662.526315789473</v>
      </c>
    </row>
    <row r="736" spans="1:15">
      <c r="A736" s="6" t="s">
        <v>256</v>
      </c>
      <c r="B736" s="6">
        <f t="shared" si="60"/>
        <v>3709</v>
      </c>
      <c r="C736" s="6" t="s">
        <v>210</v>
      </c>
      <c r="D736" s="6" t="s">
        <v>122</v>
      </c>
      <c r="E736" s="8">
        <v>861</v>
      </c>
      <c r="F736" s="8">
        <v>11090.868</v>
      </c>
      <c r="G736" s="8">
        <v>7088.7319999999991</v>
      </c>
      <c r="H736" s="8">
        <v>11564.279</v>
      </c>
      <c r="I736" s="8">
        <v>18653.010999999999</v>
      </c>
      <c r="J736" s="8">
        <v>-7562.1429999999982</v>
      </c>
      <c r="K736" s="8">
        <f t="shared" si="62"/>
        <v>12881.379790940766</v>
      </c>
      <c r="L736" s="8">
        <f t="shared" si="62"/>
        <v>8233.1382113821128</v>
      </c>
      <c r="M736" s="8">
        <f t="shared" si="62"/>
        <v>13431.218350754938</v>
      </c>
      <c r="N736" s="8">
        <f t="shared" si="62"/>
        <v>21664.356562137047</v>
      </c>
      <c r="O736" s="8">
        <f t="shared" si="62"/>
        <v>-8782.9767711962813</v>
      </c>
    </row>
    <row r="737" spans="1:15">
      <c r="A737" t="s">
        <v>256</v>
      </c>
      <c r="B737">
        <f t="shared" si="60"/>
        <v>6515</v>
      </c>
      <c r="C737" t="s">
        <v>214</v>
      </c>
      <c r="D737" t="s">
        <v>142</v>
      </c>
      <c r="E737" s="9">
        <v>780</v>
      </c>
      <c r="F737" s="9">
        <v>0</v>
      </c>
      <c r="G737" s="9">
        <v>503.42599999999999</v>
      </c>
      <c r="H737" s="9">
        <v>1898.307</v>
      </c>
      <c r="I737" s="9">
        <v>2401.7330000000002</v>
      </c>
      <c r="J737" s="9">
        <v>-2401.7330000000002</v>
      </c>
      <c r="K737" s="9">
        <f t="shared" si="62"/>
        <v>0</v>
      </c>
      <c r="L737" s="9">
        <f t="shared" si="62"/>
        <v>645.41794871794866</v>
      </c>
      <c r="M737" s="9">
        <f t="shared" si="62"/>
        <v>2433.726923076923</v>
      </c>
      <c r="N737" s="9">
        <f t="shared" si="62"/>
        <v>3079.144871794872</v>
      </c>
      <c r="O737" s="9">
        <f t="shared" si="62"/>
        <v>-3079.144871794872</v>
      </c>
    </row>
    <row r="738" spans="1:15">
      <c r="A738" s="6" t="s">
        <v>256</v>
      </c>
      <c r="B738" s="6">
        <f t="shared" si="60"/>
        <v>3511</v>
      </c>
      <c r="C738" s="6" t="s">
        <v>216</v>
      </c>
      <c r="D738" s="6" t="s">
        <v>120</v>
      </c>
      <c r="E738" s="8">
        <v>765</v>
      </c>
      <c r="F738" s="8">
        <v>9265.5519999999997</v>
      </c>
      <c r="G738" s="8"/>
      <c r="H738" s="8">
        <v>53932.249999999993</v>
      </c>
      <c r="I738" s="8">
        <v>53932.249999999993</v>
      </c>
      <c r="J738" s="8">
        <v>-44666.697999999989</v>
      </c>
      <c r="K738" s="8">
        <f t="shared" si="62"/>
        <v>12111.832679738562</v>
      </c>
      <c r="L738" s="8">
        <f t="shared" si="62"/>
        <v>0</v>
      </c>
      <c r="M738" s="8">
        <f t="shared" si="62"/>
        <v>70499.673202614373</v>
      </c>
      <c r="N738" s="8">
        <f t="shared" si="62"/>
        <v>70499.673202614373</v>
      </c>
      <c r="O738" s="8">
        <f t="shared" si="62"/>
        <v>-58387.840522875806</v>
      </c>
    </row>
    <row r="739" spans="1:15">
      <c r="A739" t="s">
        <v>256</v>
      </c>
      <c r="B739">
        <f t="shared" si="60"/>
        <v>8722</v>
      </c>
      <c r="C739" t="s">
        <v>213</v>
      </c>
      <c r="D739" t="s">
        <v>166</v>
      </c>
      <c r="E739" s="9">
        <v>708</v>
      </c>
      <c r="F739" s="9">
        <v>118.468</v>
      </c>
      <c r="G739" s="9">
        <v>1053.229</v>
      </c>
      <c r="H739" s="9">
        <v>2337.1480000000001</v>
      </c>
      <c r="I739" s="9">
        <v>3390.3770000000004</v>
      </c>
      <c r="J739" s="9">
        <v>-3271.9090000000006</v>
      </c>
      <c r="K739" s="9">
        <f t="shared" si="62"/>
        <v>167.32768361581921</v>
      </c>
      <c r="L739" s="9">
        <f t="shared" si="62"/>
        <v>1487.611581920904</v>
      </c>
      <c r="M739" s="9">
        <f t="shared" si="62"/>
        <v>3301.0564971751414</v>
      </c>
      <c r="N739" s="9">
        <f t="shared" si="62"/>
        <v>4788.6680790960454</v>
      </c>
      <c r="O739" s="9">
        <f t="shared" si="62"/>
        <v>-4621.3403954802261</v>
      </c>
    </row>
    <row r="740" spans="1:15">
      <c r="A740" s="6" t="s">
        <v>256</v>
      </c>
      <c r="B740" s="6">
        <f t="shared" si="60"/>
        <v>8509</v>
      </c>
      <c r="C740" s="6" t="s">
        <v>217</v>
      </c>
      <c r="D740" s="6" t="s">
        <v>156</v>
      </c>
      <c r="E740" s="8">
        <v>680</v>
      </c>
      <c r="F740" s="8">
        <v>1200</v>
      </c>
      <c r="G740" s="8">
        <v>1991.4170000000001</v>
      </c>
      <c r="H740" s="8">
        <v>29476.679000000004</v>
      </c>
      <c r="I740" s="8">
        <v>31468.096000000005</v>
      </c>
      <c r="J740" s="8">
        <v>-30268.096000000005</v>
      </c>
      <c r="K740" s="8">
        <f t="shared" si="62"/>
        <v>1764.7058823529412</v>
      </c>
      <c r="L740" s="8">
        <f t="shared" si="62"/>
        <v>2928.5544117647059</v>
      </c>
      <c r="M740" s="8">
        <f t="shared" si="62"/>
        <v>43348.057352941185</v>
      </c>
      <c r="N740" s="8">
        <f t="shared" si="62"/>
        <v>46276.611764705893</v>
      </c>
      <c r="O740" s="8">
        <f t="shared" si="62"/>
        <v>-44511.905882352949</v>
      </c>
    </row>
    <row r="741" spans="1:15">
      <c r="A741" t="s">
        <v>256</v>
      </c>
      <c r="B741">
        <f t="shared" si="60"/>
        <v>7502</v>
      </c>
      <c r="C741" t="s">
        <v>215</v>
      </c>
      <c r="D741" t="s">
        <v>150</v>
      </c>
      <c r="E741" s="9">
        <v>661</v>
      </c>
      <c r="F741" s="9">
        <v>90</v>
      </c>
      <c r="G741" s="9">
        <v>796.87799999999993</v>
      </c>
      <c r="H741" s="9">
        <v>2610.3430000000003</v>
      </c>
      <c r="I741" s="9">
        <v>3407.2210000000005</v>
      </c>
      <c r="J741" s="9">
        <v>-3317.2210000000005</v>
      </c>
      <c r="K741" s="9">
        <f t="shared" si="62"/>
        <v>136.15733736762482</v>
      </c>
      <c r="L741" s="9">
        <f t="shared" si="62"/>
        <v>1205.5642965204233</v>
      </c>
      <c r="M741" s="9">
        <f t="shared" si="62"/>
        <v>3949.0816944024209</v>
      </c>
      <c r="N741" s="9">
        <f t="shared" si="62"/>
        <v>5154.6459909228442</v>
      </c>
      <c r="O741" s="9">
        <f t="shared" si="62"/>
        <v>-5018.4886535552205</v>
      </c>
    </row>
    <row r="742" spans="1:15">
      <c r="A742" s="6" t="s">
        <v>256</v>
      </c>
      <c r="B742" s="6">
        <f t="shared" si="60"/>
        <v>3811</v>
      </c>
      <c r="C742" s="6" t="s">
        <v>218</v>
      </c>
      <c r="D742" s="6" t="s">
        <v>125</v>
      </c>
      <c r="E742" s="8">
        <v>653</v>
      </c>
      <c r="F742" s="8">
        <v>2249.5940000000001</v>
      </c>
      <c r="G742" s="8">
        <v>10723.255000000001</v>
      </c>
      <c r="H742" s="8">
        <v>12215.248999999998</v>
      </c>
      <c r="I742" s="8">
        <v>22938.504000000001</v>
      </c>
      <c r="J742" s="8">
        <v>-20688.91</v>
      </c>
      <c r="K742" s="8">
        <f t="shared" si="62"/>
        <v>3445.0137825421134</v>
      </c>
      <c r="L742" s="8">
        <f t="shared" si="62"/>
        <v>16421.523736600306</v>
      </c>
      <c r="M742" s="8">
        <f t="shared" si="62"/>
        <v>18706.353751914241</v>
      </c>
      <c r="N742" s="8">
        <f t="shared" si="62"/>
        <v>35127.877488514547</v>
      </c>
      <c r="O742" s="8">
        <f t="shared" si="62"/>
        <v>-31682.863705972435</v>
      </c>
    </row>
    <row r="743" spans="1:15">
      <c r="A743" t="s">
        <v>256</v>
      </c>
      <c r="B743">
        <v>6710</v>
      </c>
      <c r="C743" t="s">
        <v>1162</v>
      </c>
      <c r="D743" t="s">
        <v>147</v>
      </c>
      <c r="E743" s="9">
        <v>592</v>
      </c>
      <c r="F743" s="9">
        <v>1607.98</v>
      </c>
      <c r="G743" s="9"/>
      <c r="H743" s="9">
        <v>26561.612000000001</v>
      </c>
      <c r="I743" s="9">
        <v>26561.612000000001</v>
      </c>
      <c r="J743" s="9">
        <v>-24953.632000000001</v>
      </c>
      <c r="K743" s="9">
        <f t="shared" si="62"/>
        <v>2716.1824324324325</v>
      </c>
      <c r="L743" s="9">
        <f t="shared" si="62"/>
        <v>0</v>
      </c>
      <c r="M743" s="9">
        <f t="shared" si="62"/>
        <v>44867.58783783784</v>
      </c>
      <c r="N743" s="9">
        <f t="shared" si="62"/>
        <v>44867.58783783784</v>
      </c>
      <c r="O743" s="9">
        <f t="shared" si="62"/>
        <v>-42151.405405405407</v>
      </c>
    </row>
    <row r="744" spans="1:15">
      <c r="A744" s="6" t="s">
        <v>256</v>
      </c>
      <c r="B744" s="6">
        <f t="shared" ref="B744:B761" si="63">(LEFT(C744,4))*1</f>
        <v>8720</v>
      </c>
      <c r="C744" s="6" t="s">
        <v>219</v>
      </c>
      <c r="D744" s="6" t="s">
        <v>164</v>
      </c>
      <c r="E744" s="8">
        <v>577</v>
      </c>
      <c r="F744" s="8">
        <v>11988.027</v>
      </c>
      <c r="G744" s="8">
        <v>547.42699999999991</v>
      </c>
      <c r="H744" s="8">
        <v>23612.657999999999</v>
      </c>
      <c r="I744" s="8">
        <v>24160.084999999999</v>
      </c>
      <c r="J744" s="8">
        <v>-12172.057999999999</v>
      </c>
      <c r="K744" s="8">
        <f t="shared" si="62"/>
        <v>20776.476603119583</v>
      </c>
      <c r="L744" s="8">
        <f t="shared" si="62"/>
        <v>948.74696707105704</v>
      </c>
      <c r="M744" s="8">
        <f t="shared" si="62"/>
        <v>40923.150779896016</v>
      </c>
      <c r="N744" s="8">
        <f t="shared" si="62"/>
        <v>41871.897746967072</v>
      </c>
      <c r="O744" s="8">
        <f t="shared" si="62"/>
        <v>-21095.421143847485</v>
      </c>
    </row>
    <row r="745" spans="1:15">
      <c r="A745" t="s">
        <v>256</v>
      </c>
      <c r="B745">
        <f t="shared" si="63"/>
        <v>8719</v>
      </c>
      <c r="C745" t="s">
        <v>220</v>
      </c>
      <c r="D745" t="s">
        <v>163</v>
      </c>
      <c r="E745" s="9">
        <v>535</v>
      </c>
      <c r="F745" s="9">
        <v>4781.2669999999998</v>
      </c>
      <c r="G745" s="9">
        <v>364.72699999999998</v>
      </c>
      <c r="H745" s="9">
        <v>14490.999</v>
      </c>
      <c r="I745" s="9">
        <v>14855.726000000001</v>
      </c>
      <c r="J745" s="9">
        <v>-10074.459000000001</v>
      </c>
      <c r="K745" s="9">
        <f t="shared" si="62"/>
        <v>8936.947663551402</v>
      </c>
      <c r="L745" s="9">
        <f t="shared" si="62"/>
        <v>681.73271028037379</v>
      </c>
      <c r="M745" s="9">
        <f t="shared" si="62"/>
        <v>27085.979439252336</v>
      </c>
      <c r="N745" s="9">
        <f t="shared" si="62"/>
        <v>27767.712149532712</v>
      </c>
      <c r="O745" s="9">
        <f t="shared" si="62"/>
        <v>-18830.764485981308</v>
      </c>
    </row>
    <row r="746" spans="1:15">
      <c r="A746" s="6" t="s">
        <v>256</v>
      </c>
      <c r="B746" s="6">
        <f t="shared" si="63"/>
        <v>6601</v>
      </c>
      <c r="C746" s="6" t="s">
        <v>222</v>
      </c>
      <c r="D746" s="6" t="s">
        <v>143</v>
      </c>
      <c r="E746" s="8">
        <v>485</v>
      </c>
      <c r="F746" s="8">
        <v>7000</v>
      </c>
      <c r="G746" s="8"/>
      <c r="H746" s="8">
        <v>5933.8819999999996</v>
      </c>
      <c r="I746" s="8">
        <v>5933.8819999999996</v>
      </c>
      <c r="J746" s="8">
        <v>1066.1180000000004</v>
      </c>
      <c r="K746" s="8">
        <f t="shared" si="62"/>
        <v>14432.98969072165</v>
      </c>
      <c r="L746" s="8">
        <f t="shared" si="62"/>
        <v>0</v>
      </c>
      <c r="M746" s="8">
        <f t="shared" si="62"/>
        <v>12234.808247422679</v>
      </c>
      <c r="N746" s="8">
        <f t="shared" si="62"/>
        <v>12234.808247422679</v>
      </c>
      <c r="O746" s="8">
        <f t="shared" si="62"/>
        <v>2198.18144329897</v>
      </c>
    </row>
    <row r="747" spans="1:15">
      <c r="A747" t="s">
        <v>256</v>
      </c>
      <c r="B747">
        <f t="shared" si="63"/>
        <v>5609</v>
      </c>
      <c r="C747" t="s">
        <v>221</v>
      </c>
      <c r="D747" t="s">
        <v>136</v>
      </c>
      <c r="E747" s="9">
        <v>484</v>
      </c>
      <c r="F747" s="9">
        <v>725.52199999999993</v>
      </c>
      <c r="G747" s="9">
        <v>4087.6469999999999</v>
      </c>
      <c r="H747" s="9">
        <v>12185.472000000002</v>
      </c>
      <c r="I747" s="9">
        <v>16273.119000000002</v>
      </c>
      <c r="J747" s="9">
        <v>-15547.597000000002</v>
      </c>
      <c r="K747" s="9">
        <f t="shared" si="62"/>
        <v>1499.0123966942149</v>
      </c>
      <c r="L747" s="9">
        <f t="shared" si="62"/>
        <v>8445.5516528925618</v>
      </c>
      <c r="M747" s="9">
        <f t="shared" si="62"/>
        <v>25176.595041322318</v>
      </c>
      <c r="N747" s="9">
        <f t="shared" si="62"/>
        <v>33622.146694214884</v>
      </c>
      <c r="O747" s="9">
        <f t="shared" si="62"/>
        <v>-32123.134297520664</v>
      </c>
    </row>
    <row r="748" spans="1:15">
      <c r="A748" s="6" t="s">
        <v>256</v>
      </c>
      <c r="B748" s="6">
        <f t="shared" si="63"/>
        <v>4911</v>
      </c>
      <c r="C748" s="6" t="s">
        <v>223</v>
      </c>
      <c r="D748" s="6" t="s">
        <v>134</v>
      </c>
      <c r="E748" s="8">
        <v>428</v>
      </c>
      <c r="F748" s="8">
        <v>9614.8590000000004</v>
      </c>
      <c r="G748" s="8">
        <v>2466.1330000000003</v>
      </c>
      <c r="H748" s="8">
        <v>4810.7190000000001</v>
      </c>
      <c r="I748" s="8">
        <v>7276.8520000000008</v>
      </c>
      <c r="J748" s="8">
        <v>2338.0069999999996</v>
      </c>
      <c r="K748" s="8">
        <f t="shared" si="62"/>
        <v>22464.623831775702</v>
      </c>
      <c r="L748" s="8">
        <f t="shared" si="62"/>
        <v>5761.9929906542056</v>
      </c>
      <c r="M748" s="8">
        <f t="shared" si="62"/>
        <v>11239.997663551401</v>
      </c>
      <c r="N748" s="8">
        <f t="shared" si="62"/>
        <v>17001.990654205609</v>
      </c>
      <c r="O748" s="8">
        <f t="shared" si="62"/>
        <v>5462.6331775700919</v>
      </c>
    </row>
    <row r="749" spans="1:15">
      <c r="A749" t="s">
        <v>256</v>
      </c>
      <c r="B749">
        <f t="shared" si="63"/>
        <v>6602</v>
      </c>
      <c r="C749" t="s">
        <v>224</v>
      </c>
      <c r="D749" t="s">
        <v>144</v>
      </c>
      <c r="E749" s="9">
        <v>379</v>
      </c>
      <c r="F749" s="9">
        <v>10659.117</v>
      </c>
      <c r="G749" s="9">
        <v>1728.6229999999998</v>
      </c>
      <c r="H749" s="9">
        <v>12803.489999999998</v>
      </c>
      <c r="I749" s="9">
        <v>14532.112999999998</v>
      </c>
      <c r="J749" s="9">
        <v>-3872.9959999999974</v>
      </c>
      <c r="K749" s="9">
        <f t="shared" si="62"/>
        <v>28124.319261213721</v>
      </c>
      <c r="L749" s="9">
        <f t="shared" si="62"/>
        <v>4561.0105540897093</v>
      </c>
      <c r="M749" s="9">
        <f t="shared" si="62"/>
        <v>33782.295514511869</v>
      </c>
      <c r="N749" s="9">
        <f t="shared" si="62"/>
        <v>38343.306068601582</v>
      </c>
      <c r="O749" s="9">
        <f t="shared" si="62"/>
        <v>-10218.986807387855</v>
      </c>
    </row>
    <row r="750" spans="1:15">
      <c r="A750" s="6" t="s">
        <v>256</v>
      </c>
      <c r="B750" s="6">
        <f t="shared" si="63"/>
        <v>8610</v>
      </c>
      <c r="C750" s="6" t="s">
        <v>225</v>
      </c>
      <c r="D750" s="6" t="s">
        <v>157</v>
      </c>
      <c r="E750" s="8">
        <v>295</v>
      </c>
      <c r="F750" s="8">
        <v>25765.034</v>
      </c>
      <c r="G750" s="8">
        <v>2365.1059999999998</v>
      </c>
      <c r="H750" s="8">
        <v>28516.681000000004</v>
      </c>
      <c r="I750" s="8">
        <v>30881.787000000004</v>
      </c>
      <c r="J750" s="8">
        <v>-5116.7530000000042</v>
      </c>
      <c r="K750" s="8">
        <f t="shared" si="62"/>
        <v>87339.098305084743</v>
      </c>
      <c r="L750" s="8">
        <f t="shared" si="62"/>
        <v>8017.3084745762699</v>
      </c>
      <c r="M750" s="8">
        <f t="shared" si="62"/>
        <v>96666.715254237308</v>
      </c>
      <c r="N750" s="8">
        <f t="shared" si="62"/>
        <v>104684.02372881357</v>
      </c>
      <c r="O750" s="8">
        <f t="shared" si="62"/>
        <v>-17344.92542372883</v>
      </c>
    </row>
    <row r="751" spans="1:15">
      <c r="A751" t="s">
        <v>256</v>
      </c>
      <c r="B751">
        <f t="shared" si="63"/>
        <v>1606</v>
      </c>
      <c r="C751" t="s">
        <v>227</v>
      </c>
      <c r="D751" t="s">
        <v>113</v>
      </c>
      <c r="E751" s="9">
        <v>285</v>
      </c>
      <c r="F751" s="9">
        <v>0</v>
      </c>
      <c r="G751" s="9"/>
      <c r="H751" s="9">
        <v>993.37900000000002</v>
      </c>
      <c r="I751" s="9">
        <v>993.37900000000002</v>
      </c>
      <c r="J751" s="9">
        <v>-993.37900000000002</v>
      </c>
      <c r="K751" s="9">
        <f t="shared" si="62"/>
        <v>0</v>
      </c>
      <c r="L751" s="9">
        <f t="shared" si="62"/>
        <v>0</v>
      </c>
      <c r="M751" s="9">
        <f t="shared" si="62"/>
        <v>3485.5403508771929</v>
      </c>
      <c r="N751" s="9">
        <f t="shared" si="62"/>
        <v>3485.5403508771929</v>
      </c>
      <c r="O751" s="9">
        <f t="shared" si="62"/>
        <v>-3485.5403508771929</v>
      </c>
    </row>
    <row r="752" spans="1:15">
      <c r="A752" s="6" t="s">
        <v>256</v>
      </c>
      <c r="B752" s="6">
        <f t="shared" si="63"/>
        <v>4604</v>
      </c>
      <c r="C752" s="6" t="s">
        <v>226</v>
      </c>
      <c r="D752" s="6" t="s">
        <v>129</v>
      </c>
      <c r="E752" s="8">
        <v>268</v>
      </c>
      <c r="F752" s="8">
        <v>5163.3270000000002</v>
      </c>
      <c r="G752" s="8">
        <v>6567.5879999999997</v>
      </c>
      <c r="H752" s="8">
        <v>5309.9029999999993</v>
      </c>
      <c r="I752" s="8">
        <v>11877.490999999998</v>
      </c>
      <c r="J752" s="8">
        <v>-6714.1639999999979</v>
      </c>
      <c r="K752" s="8">
        <f t="shared" si="62"/>
        <v>19266.145522388062</v>
      </c>
      <c r="L752" s="8">
        <f t="shared" si="62"/>
        <v>24505.925373134327</v>
      </c>
      <c r="M752" s="8">
        <f t="shared" si="62"/>
        <v>19813.070895522385</v>
      </c>
      <c r="N752" s="8">
        <f t="shared" si="62"/>
        <v>44318.996268656709</v>
      </c>
      <c r="O752" s="8">
        <f t="shared" si="62"/>
        <v>-25052.85074626865</v>
      </c>
    </row>
    <row r="753" spans="1:15">
      <c r="A753" t="s">
        <v>256</v>
      </c>
      <c r="B753">
        <f t="shared" si="63"/>
        <v>4502</v>
      </c>
      <c r="C753" t="s">
        <v>228</v>
      </c>
      <c r="D753" t="s">
        <v>128</v>
      </c>
      <c r="E753" s="9">
        <v>242</v>
      </c>
      <c r="F753" s="9">
        <v>720.99099999999999</v>
      </c>
      <c r="G753" s="9">
        <v>93.809000000000012</v>
      </c>
      <c r="H753" s="9">
        <v>6160.0889999999999</v>
      </c>
      <c r="I753" s="9">
        <v>6253.8980000000001</v>
      </c>
      <c r="J753" s="9">
        <v>-5532.9070000000002</v>
      </c>
      <c r="K753" s="9">
        <f t="shared" si="62"/>
        <v>2979.3016528925618</v>
      </c>
      <c r="L753" s="9">
        <f t="shared" si="62"/>
        <v>387.64049586776866</v>
      </c>
      <c r="M753" s="9">
        <f t="shared" si="62"/>
        <v>25454.913223140495</v>
      </c>
      <c r="N753" s="9">
        <f t="shared" si="62"/>
        <v>25842.553719008265</v>
      </c>
      <c r="O753" s="9">
        <f t="shared" si="62"/>
        <v>-22863.252066115703</v>
      </c>
    </row>
    <row r="754" spans="1:15">
      <c r="A754" s="6" t="s">
        <v>256</v>
      </c>
      <c r="B754" s="6">
        <f t="shared" si="63"/>
        <v>4803</v>
      </c>
      <c r="C754" s="6" t="s">
        <v>229</v>
      </c>
      <c r="D754" s="6" t="s">
        <v>131</v>
      </c>
      <c r="E754" s="8">
        <v>235</v>
      </c>
      <c r="F754" s="8">
        <v>1768.7180000000001</v>
      </c>
      <c r="G754" s="8">
        <v>1922.2559999999999</v>
      </c>
      <c r="H754" s="8">
        <v>3803.9279999999999</v>
      </c>
      <c r="I754" s="8">
        <v>5726.1839999999993</v>
      </c>
      <c r="J754" s="8">
        <v>-3957.4659999999994</v>
      </c>
      <c r="K754" s="8">
        <f t="shared" si="62"/>
        <v>7526.4595744680855</v>
      </c>
      <c r="L754" s="8">
        <f t="shared" si="62"/>
        <v>8179.8127659574466</v>
      </c>
      <c r="M754" s="8">
        <f t="shared" si="62"/>
        <v>16186.927659574469</v>
      </c>
      <c r="N754" s="8">
        <f t="shared" si="62"/>
        <v>24366.740425531912</v>
      </c>
      <c r="O754" s="8">
        <f t="shared" si="62"/>
        <v>-16840.280851063828</v>
      </c>
    </row>
    <row r="755" spans="1:15">
      <c r="A755" t="s">
        <v>256</v>
      </c>
      <c r="B755">
        <f t="shared" si="63"/>
        <v>4902</v>
      </c>
      <c r="C755" t="s">
        <v>231</v>
      </c>
      <c r="D755" t="s">
        <v>133</v>
      </c>
      <c r="E755" s="9">
        <v>116</v>
      </c>
      <c r="F755" s="9">
        <v>0</v>
      </c>
      <c r="G755" s="9"/>
      <c r="H755" s="9"/>
      <c r="I755" s="9">
        <v>0</v>
      </c>
      <c r="J755" s="9">
        <v>0</v>
      </c>
      <c r="K755" s="9">
        <f t="shared" si="62"/>
        <v>0</v>
      </c>
      <c r="L755" s="9">
        <f t="shared" si="62"/>
        <v>0</v>
      </c>
      <c r="M755" s="9">
        <f t="shared" si="62"/>
        <v>0</v>
      </c>
      <c r="N755" s="9">
        <f t="shared" si="62"/>
        <v>0</v>
      </c>
      <c r="O755" s="9">
        <f t="shared" si="62"/>
        <v>0</v>
      </c>
    </row>
    <row r="756" spans="1:15">
      <c r="A756" s="6" t="s">
        <v>256</v>
      </c>
      <c r="B756" s="6">
        <f t="shared" si="63"/>
        <v>3713</v>
      </c>
      <c r="C756" s="6" t="s">
        <v>230</v>
      </c>
      <c r="D756" s="6" t="s">
        <v>123</v>
      </c>
      <c r="E756" s="8">
        <v>114</v>
      </c>
      <c r="F756" s="8">
        <v>0</v>
      </c>
      <c r="G756" s="8">
        <v>122</v>
      </c>
      <c r="H756" s="8">
        <v>103</v>
      </c>
      <c r="I756" s="8">
        <v>225</v>
      </c>
      <c r="J756" s="8">
        <v>-225</v>
      </c>
      <c r="K756" s="8">
        <f t="shared" si="62"/>
        <v>0</v>
      </c>
      <c r="L756" s="8">
        <f t="shared" si="62"/>
        <v>1070.1754385964912</v>
      </c>
      <c r="M756" s="8">
        <f t="shared" si="62"/>
        <v>903.50877192982455</v>
      </c>
      <c r="N756" s="8">
        <f t="shared" si="62"/>
        <v>1973.6842105263156</v>
      </c>
      <c r="O756" s="8">
        <f t="shared" si="62"/>
        <v>-1973.6842105263156</v>
      </c>
    </row>
    <row r="757" spans="1:15">
      <c r="A757" t="s">
        <v>256</v>
      </c>
      <c r="B757">
        <f t="shared" si="63"/>
        <v>7505</v>
      </c>
      <c r="C757" t="s">
        <v>232</v>
      </c>
      <c r="D757" t="s">
        <v>151</v>
      </c>
      <c r="E757" s="9">
        <v>96</v>
      </c>
      <c r="F757" s="9">
        <v>0</v>
      </c>
      <c r="G757" s="9">
        <v>797.19900000000007</v>
      </c>
      <c r="H757" s="9">
        <v>35653.349000000002</v>
      </c>
      <c r="I757" s="9">
        <v>36450.548000000003</v>
      </c>
      <c r="J757" s="9">
        <v>-36450.548000000003</v>
      </c>
      <c r="K757" s="9">
        <f t="shared" si="62"/>
        <v>0</v>
      </c>
      <c r="L757" s="9">
        <f t="shared" si="62"/>
        <v>8304.15625</v>
      </c>
      <c r="M757" s="9">
        <f t="shared" si="62"/>
        <v>371389.05208333337</v>
      </c>
      <c r="N757" s="9">
        <f t="shared" si="62"/>
        <v>379693.20833333337</v>
      </c>
      <c r="O757" s="9">
        <f t="shared" si="62"/>
        <v>-379693.20833333337</v>
      </c>
    </row>
    <row r="758" spans="1:15">
      <c r="A758" s="6" t="s">
        <v>256</v>
      </c>
      <c r="B758" s="6">
        <f t="shared" si="63"/>
        <v>5611</v>
      </c>
      <c r="C758" s="6" t="s">
        <v>233</v>
      </c>
      <c r="D758" s="6" t="s">
        <v>137</v>
      </c>
      <c r="E758" s="8">
        <v>89</v>
      </c>
      <c r="F758" s="8">
        <v>1475</v>
      </c>
      <c r="G758" s="8"/>
      <c r="H758" s="8">
        <v>3846</v>
      </c>
      <c r="I758" s="8">
        <v>3846</v>
      </c>
      <c r="J758" s="8">
        <v>-2371</v>
      </c>
      <c r="K758" s="8">
        <f t="shared" si="62"/>
        <v>16573.033707865168</v>
      </c>
      <c r="L758" s="8">
        <f t="shared" si="62"/>
        <v>0</v>
      </c>
      <c r="M758" s="8">
        <f t="shared" si="62"/>
        <v>43213.483146067418</v>
      </c>
      <c r="N758" s="8">
        <f t="shared" si="62"/>
        <v>43213.483146067418</v>
      </c>
      <c r="O758" s="8">
        <f t="shared" si="62"/>
        <v>-26640.449438202246</v>
      </c>
    </row>
    <row r="759" spans="1:15">
      <c r="A759" t="s">
        <v>256</v>
      </c>
      <c r="B759">
        <f t="shared" si="63"/>
        <v>3506</v>
      </c>
      <c r="C759" t="s">
        <v>234</v>
      </c>
      <c r="D759" t="s">
        <v>119</v>
      </c>
      <c r="E759" s="9">
        <v>75</v>
      </c>
      <c r="F759" s="9">
        <v>0</v>
      </c>
      <c r="G759" s="9">
        <v>103.752</v>
      </c>
      <c r="H759" s="9">
        <v>8.6880000000000006</v>
      </c>
      <c r="I759" s="9">
        <v>112.44</v>
      </c>
      <c r="J759" s="9">
        <v>-112.44</v>
      </c>
      <c r="K759" s="9">
        <f t="shared" si="62"/>
        <v>0</v>
      </c>
      <c r="L759" s="9">
        <f t="shared" si="62"/>
        <v>1383.36</v>
      </c>
      <c r="M759" s="9">
        <f t="shared" si="62"/>
        <v>115.84000000000002</v>
      </c>
      <c r="N759" s="9">
        <f t="shared" si="62"/>
        <v>1499.1999999999998</v>
      </c>
      <c r="O759" s="9">
        <f t="shared" si="62"/>
        <v>-1499.1999999999998</v>
      </c>
    </row>
    <row r="760" spans="1:15">
      <c r="A760" s="6" t="s">
        <v>256</v>
      </c>
      <c r="B760" s="6">
        <f t="shared" si="63"/>
        <v>6611</v>
      </c>
      <c r="C760" s="6" t="s">
        <v>235</v>
      </c>
      <c r="D760" s="6" t="s">
        <v>145</v>
      </c>
      <c r="E760" s="8">
        <v>60</v>
      </c>
      <c r="F760" s="8">
        <v>0</v>
      </c>
      <c r="G760" s="8"/>
      <c r="H760" s="8">
        <v>-8</v>
      </c>
      <c r="I760" s="8">
        <v>-8</v>
      </c>
      <c r="J760" s="8">
        <v>8</v>
      </c>
      <c r="K760" s="8">
        <f t="shared" si="62"/>
        <v>0</v>
      </c>
      <c r="L760" s="8">
        <f t="shared" si="62"/>
        <v>0</v>
      </c>
      <c r="M760" s="8">
        <f t="shared" si="62"/>
        <v>-133.33333333333334</v>
      </c>
      <c r="N760" s="8">
        <f t="shared" si="62"/>
        <v>-133.33333333333334</v>
      </c>
      <c r="O760" s="8">
        <f t="shared" si="62"/>
        <v>133.33333333333334</v>
      </c>
    </row>
    <row r="761" spans="1:15">
      <c r="A761" t="s">
        <v>256</v>
      </c>
      <c r="B761">
        <f t="shared" si="63"/>
        <v>4901</v>
      </c>
      <c r="C761" t="s">
        <v>236</v>
      </c>
      <c r="D761" t="s">
        <v>132</v>
      </c>
      <c r="E761" s="9">
        <v>47</v>
      </c>
      <c r="F761" s="9">
        <v>1000</v>
      </c>
      <c r="G761" s="9"/>
      <c r="H761" s="9">
        <v>1000</v>
      </c>
      <c r="I761" s="9">
        <v>1000</v>
      </c>
      <c r="J761" s="9">
        <v>0</v>
      </c>
      <c r="K761" s="9">
        <f t="shared" si="62"/>
        <v>21276.59574468085</v>
      </c>
      <c r="L761" s="9">
        <f t="shared" si="62"/>
        <v>0</v>
      </c>
      <c r="M761" s="9">
        <f t="shared" si="62"/>
        <v>21276.59574468085</v>
      </c>
      <c r="N761" s="9">
        <f t="shared" si="62"/>
        <v>21276.59574468085</v>
      </c>
      <c r="O761" s="9">
        <f t="shared" si="62"/>
        <v>0</v>
      </c>
    </row>
    <row r="762" spans="1:15"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</row>
    <row r="763" spans="1:15" s="19" customFormat="1">
      <c r="E763" s="14">
        <f>SUM(E698:E761)</f>
        <v>387758</v>
      </c>
      <c r="F763" s="14">
        <f t="shared" ref="F763:J763" si="64">SUM(F698:F761)</f>
        <v>699433.20500000031</v>
      </c>
      <c r="G763" s="14">
        <f t="shared" si="64"/>
        <v>734609.16800000006</v>
      </c>
      <c r="H763" s="14">
        <f t="shared" si="64"/>
        <v>2098968.2710000006</v>
      </c>
      <c r="I763" s="14">
        <f t="shared" si="64"/>
        <v>2833577.4390000002</v>
      </c>
      <c r="J763" s="14">
        <f t="shared" si="64"/>
        <v>-2134144.2339999992</v>
      </c>
      <c r="K763" s="14">
        <f t="shared" ref="K763:O763" si="65">(F763/$E763)*1000</f>
        <v>1803.7879424795885</v>
      </c>
      <c r="L763" s="14">
        <f t="shared" si="65"/>
        <v>1894.5042217052905</v>
      </c>
      <c r="M763" s="14">
        <f t="shared" si="65"/>
        <v>5413.0882431826049</v>
      </c>
      <c r="N763" s="14">
        <f t="shared" si="65"/>
        <v>7307.5924648878945</v>
      </c>
      <c r="O763" s="14">
        <f t="shared" si="65"/>
        <v>-5503.8045224083035</v>
      </c>
    </row>
    <row r="764" spans="1:15"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</row>
    <row r="765" spans="1:15">
      <c r="D765" s="34" t="s">
        <v>83</v>
      </c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</row>
    <row r="766" spans="1:15">
      <c r="D766" s="42" t="s">
        <v>169</v>
      </c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</row>
    <row r="767" spans="1:15">
      <c r="A767" s="6" t="s">
        <v>257</v>
      </c>
      <c r="B767" s="6">
        <f t="shared" ref="B767:B811" si="66">(LEFT(C767,4))*1</f>
        <v>0</v>
      </c>
      <c r="C767" s="6" t="s">
        <v>180</v>
      </c>
      <c r="D767" s="6" t="s">
        <v>9</v>
      </c>
      <c r="E767" s="8">
        <v>139875</v>
      </c>
      <c r="F767" s="8">
        <v>1965354.5349999999</v>
      </c>
      <c r="G767" s="8">
        <v>4709705.4560000002</v>
      </c>
      <c r="H767" s="8">
        <v>6694321.6160000004</v>
      </c>
      <c r="I767" s="8">
        <v>11404027.072000001</v>
      </c>
      <c r="J767" s="8">
        <v>-9438672.5370000005</v>
      </c>
      <c r="K767" s="8">
        <f t="shared" ref="K767:O798" si="67">(F767/$E767)*1000</f>
        <v>14050.792028596961</v>
      </c>
      <c r="L767" s="8">
        <f t="shared" si="67"/>
        <v>33670.816486148346</v>
      </c>
      <c r="M767" s="8">
        <f t="shared" si="67"/>
        <v>47859.314502234141</v>
      </c>
      <c r="N767" s="8">
        <f t="shared" si="67"/>
        <v>81530.130988382502</v>
      </c>
      <c r="O767" s="8">
        <f t="shared" si="67"/>
        <v>-67479.338959785528</v>
      </c>
    </row>
    <row r="768" spans="1:15">
      <c r="A768" t="s">
        <v>257</v>
      </c>
      <c r="B768">
        <f t="shared" si="66"/>
        <v>1000</v>
      </c>
      <c r="C768" t="s">
        <v>181</v>
      </c>
      <c r="D768" t="s">
        <v>108</v>
      </c>
      <c r="E768" s="9">
        <v>39810</v>
      </c>
      <c r="F768" s="9">
        <v>872320.37100000004</v>
      </c>
      <c r="G768" s="9">
        <v>1587566.8669999999</v>
      </c>
      <c r="H768" s="9">
        <v>1228541.2560000001</v>
      </c>
      <c r="I768" s="9">
        <v>2816108.1229999997</v>
      </c>
      <c r="J768" s="9">
        <v>-1943787.7519999996</v>
      </c>
      <c r="K768" s="9">
        <f t="shared" si="67"/>
        <v>21912.091710625471</v>
      </c>
      <c r="L768" s="9">
        <f t="shared" si="67"/>
        <v>39878.595001255962</v>
      </c>
      <c r="M768" s="9">
        <f t="shared" si="67"/>
        <v>30860.116955538811</v>
      </c>
      <c r="N768" s="9">
        <f t="shared" si="67"/>
        <v>70738.711956794767</v>
      </c>
      <c r="O768" s="9">
        <f t="shared" si="67"/>
        <v>-48826.620246169296</v>
      </c>
    </row>
    <row r="769" spans="1:15">
      <c r="A769" s="6" t="s">
        <v>257</v>
      </c>
      <c r="B769" s="6">
        <f t="shared" si="66"/>
        <v>1400</v>
      </c>
      <c r="C769" s="6" t="s">
        <v>182</v>
      </c>
      <c r="D769" s="6" t="s">
        <v>111</v>
      </c>
      <c r="E769" s="8">
        <v>30568</v>
      </c>
      <c r="F769" s="8">
        <v>84794.504000000001</v>
      </c>
      <c r="G769" s="8">
        <v>845299.43100000022</v>
      </c>
      <c r="H769" s="8">
        <v>1110709.0500000003</v>
      </c>
      <c r="I769" s="8">
        <v>1956008.4810000006</v>
      </c>
      <c r="J769" s="8">
        <v>-1871213.9770000007</v>
      </c>
      <c r="K769" s="8">
        <f t="shared" si="67"/>
        <v>2773.963098665271</v>
      </c>
      <c r="L769" s="8">
        <f t="shared" si="67"/>
        <v>27653.082668149709</v>
      </c>
      <c r="M769" s="8">
        <f t="shared" si="67"/>
        <v>36335.679468725473</v>
      </c>
      <c r="N769" s="8">
        <f t="shared" si="67"/>
        <v>63988.762136875179</v>
      </c>
      <c r="O769" s="8">
        <f t="shared" si="67"/>
        <v>-61214.799038209909</v>
      </c>
    </row>
    <row r="770" spans="1:15">
      <c r="A770" t="s">
        <v>257</v>
      </c>
      <c r="B770">
        <f t="shared" si="66"/>
        <v>2000</v>
      </c>
      <c r="C770" t="s">
        <v>183</v>
      </c>
      <c r="D770" t="s">
        <v>114</v>
      </c>
      <c r="E770" s="9">
        <v>22059</v>
      </c>
      <c r="F770" s="9">
        <v>116704.692</v>
      </c>
      <c r="G770" s="9">
        <v>573654.45700000005</v>
      </c>
      <c r="H770" s="9">
        <v>583820.98199999996</v>
      </c>
      <c r="I770" s="9">
        <v>1157475.439</v>
      </c>
      <c r="J770" s="9">
        <v>-1040770.747</v>
      </c>
      <c r="K770" s="9">
        <f t="shared" si="67"/>
        <v>5290.5703794369647</v>
      </c>
      <c r="L770" s="9">
        <f t="shared" si="67"/>
        <v>26005.460673647947</v>
      </c>
      <c r="M770" s="9">
        <f t="shared" si="67"/>
        <v>26466.339453284374</v>
      </c>
      <c r="N770" s="9">
        <f t="shared" si="67"/>
        <v>52471.800126932314</v>
      </c>
      <c r="O770" s="9">
        <f t="shared" si="67"/>
        <v>-47181.229747495352</v>
      </c>
    </row>
    <row r="771" spans="1:15">
      <c r="A771" s="6" t="s">
        <v>257</v>
      </c>
      <c r="B771" s="6">
        <f t="shared" si="66"/>
        <v>6000</v>
      </c>
      <c r="C771" s="6" t="s">
        <v>1052</v>
      </c>
      <c r="D771" s="6" t="s">
        <v>1047</v>
      </c>
      <c r="E771" s="8">
        <v>19893</v>
      </c>
      <c r="F771" s="8">
        <v>323159.29300000006</v>
      </c>
      <c r="G771" s="8">
        <v>836074.16500000004</v>
      </c>
      <c r="H771" s="8">
        <v>606374.50399999996</v>
      </c>
      <c r="I771" s="8">
        <v>1442448.669</v>
      </c>
      <c r="J771" s="8">
        <v>-1119289.3759999999</v>
      </c>
      <c r="K771" s="8">
        <f t="shared" si="67"/>
        <v>16244.874729804458</v>
      </c>
      <c r="L771" s="8">
        <f t="shared" si="67"/>
        <v>42028.561051626202</v>
      </c>
      <c r="M771" s="8">
        <f t="shared" si="67"/>
        <v>30481.802845221937</v>
      </c>
      <c r="N771" s="8">
        <f t="shared" si="67"/>
        <v>72510.363896848139</v>
      </c>
      <c r="O771" s="8">
        <f t="shared" si="67"/>
        <v>-56265.489167043685</v>
      </c>
    </row>
    <row r="772" spans="1:15">
      <c r="A772" t="s">
        <v>257</v>
      </c>
      <c r="B772">
        <f t="shared" si="66"/>
        <v>1300</v>
      </c>
      <c r="C772" t="s">
        <v>184</v>
      </c>
      <c r="D772" t="s">
        <v>110</v>
      </c>
      <c r="E772" s="9">
        <v>18891</v>
      </c>
      <c r="F772" s="9">
        <v>333417.96199999994</v>
      </c>
      <c r="G772" s="9">
        <v>616470.48399999994</v>
      </c>
      <c r="H772" s="9">
        <v>616204.43099999998</v>
      </c>
      <c r="I772" s="9">
        <v>1232674.915</v>
      </c>
      <c r="J772" s="9">
        <v>-899256.9530000001</v>
      </c>
      <c r="K772" s="9">
        <f t="shared" si="67"/>
        <v>17649.566566089667</v>
      </c>
      <c r="L772" s="9">
        <f t="shared" si="67"/>
        <v>32633.025461860143</v>
      </c>
      <c r="M772" s="9">
        <f t="shared" si="67"/>
        <v>32618.941877084326</v>
      </c>
      <c r="N772" s="9">
        <f t="shared" si="67"/>
        <v>65251.967338944465</v>
      </c>
      <c r="O772" s="9">
        <f t="shared" si="67"/>
        <v>-47602.400772854809</v>
      </c>
    </row>
    <row r="773" spans="1:15">
      <c r="A773" s="6" t="s">
        <v>257</v>
      </c>
      <c r="B773" s="6">
        <f t="shared" si="66"/>
        <v>1604</v>
      </c>
      <c r="C773" s="6" t="s">
        <v>185</v>
      </c>
      <c r="D773" s="6" t="s">
        <v>112</v>
      </c>
      <c r="E773" s="8">
        <v>13430</v>
      </c>
      <c r="F773" s="8">
        <v>102402.2</v>
      </c>
      <c r="G773" s="8">
        <v>435326.00899999996</v>
      </c>
      <c r="H773" s="8">
        <v>456566.39399999997</v>
      </c>
      <c r="I773" s="8">
        <v>891892.40299999993</v>
      </c>
      <c r="J773" s="8">
        <v>-789490.20299999998</v>
      </c>
      <c r="K773" s="8">
        <f t="shared" si="67"/>
        <v>7624.8845867460905</v>
      </c>
      <c r="L773" s="8">
        <f t="shared" si="67"/>
        <v>32414.445941921065</v>
      </c>
      <c r="M773" s="8">
        <f t="shared" si="67"/>
        <v>33996.008488458669</v>
      </c>
      <c r="N773" s="8">
        <f t="shared" si="67"/>
        <v>66410.454430379745</v>
      </c>
      <c r="O773" s="8">
        <f t="shared" si="67"/>
        <v>-58785.569843633653</v>
      </c>
    </row>
    <row r="774" spans="1:15">
      <c r="A774" t="s">
        <v>257</v>
      </c>
      <c r="B774">
        <f t="shared" si="66"/>
        <v>8200</v>
      </c>
      <c r="C774" t="s">
        <v>186</v>
      </c>
      <c r="D774" t="s">
        <v>153</v>
      </c>
      <c r="E774" s="9">
        <v>11239</v>
      </c>
      <c r="F774" s="9">
        <v>294934.84399999998</v>
      </c>
      <c r="G774" s="9">
        <v>465536.48699999996</v>
      </c>
      <c r="H774" s="9">
        <v>468532.85900000017</v>
      </c>
      <c r="I774" s="9">
        <v>934069.34600000014</v>
      </c>
      <c r="J774" s="9">
        <v>-639134.50200000009</v>
      </c>
      <c r="K774" s="9">
        <f t="shared" si="67"/>
        <v>26242.089509742858</v>
      </c>
      <c r="L774" s="9">
        <f t="shared" si="67"/>
        <v>41421.522110508049</v>
      </c>
      <c r="M774" s="9">
        <f t="shared" si="67"/>
        <v>41688.126968591525</v>
      </c>
      <c r="N774" s="9">
        <f t="shared" si="67"/>
        <v>83109.649079099589</v>
      </c>
      <c r="O774" s="9">
        <f t="shared" si="67"/>
        <v>-56867.559569356716</v>
      </c>
    </row>
    <row r="775" spans="1:15">
      <c r="A775" s="6" t="s">
        <v>257</v>
      </c>
      <c r="B775" s="6">
        <f t="shared" si="66"/>
        <v>3000</v>
      </c>
      <c r="C775" s="6" t="s">
        <v>187</v>
      </c>
      <c r="D775" s="6" t="s">
        <v>118</v>
      </c>
      <c r="E775" s="8">
        <v>7997</v>
      </c>
      <c r="F775" s="8">
        <v>59416.250000000007</v>
      </c>
      <c r="G775" s="8">
        <v>330123.36800000002</v>
      </c>
      <c r="H775" s="8">
        <v>299093.07299999997</v>
      </c>
      <c r="I775" s="8">
        <v>629216.44099999999</v>
      </c>
      <c r="J775" s="8">
        <v>-569800.19099999999</v>
      </c>
      <c r="K775" s="8">
        <f t="shared" si="67"/>
        <v>7429.8174315368278</v>
      </c>
      <c r="L775" s="8">
        <f t="shared" si="67"/>
        <v>41280.901338001757</v>
      </c>
      <c r="M775" s="8">
        <f t="shared" si="67"/>
        <v>37400.659372264599</v>
      </c>
      <c r="N775" s="8">
        <f t="shared" si="67"/>
        <v>78681.560710266349</v>
      </c>
      <c r="O775" s="8">
        <f t="shared" si="67"/>
        <v>-71251.743278729526</v>
      </c>
    </row>
    <row r="776" spans="1:15">
      <c r="A776" t="s">
        <v>257</v>
      </c>
      <c r="B776">
        <f t="shared" si="66"/>
        <v>7300</v>
      </c>
      <c r="C776" t="s">
        <v>188</v>
      </c>
      <c r="D776" t="s">
        <v>148</v>
      </c>
      <c r="E776" s="9">
        <v>5262</v>
      </c>
      <c r="F776" s="9">
        <v>225438.908</v>
      </c>
      <c r="G776" s="9">
        <v>298303.04700000002</v>
      </c>
      <c r="H776" s="9">
        <v>209476.48000000001</v>
      </c>
      <c r="I776" s="9">
        <v>507779.527</v>
      </c>
      <c r="J776" s="9">
        <v>-282340.61900000001</v>
      </c>
      <c r="K776" s="9">
        <f t="shared" si="67"/>
        <v>42842.817939946792</v>
      </c>
      <c r="L776" s="9">
        <f t="shared" si="67"/>
        <v>56690.050741163061</v>
      </c>
      <c r="M776" s="9">
        <f t="shared" si="67"/>
        <v>39809.289243633597</v>
      </c>
      <c r="N776" s="9">
        <f t="shared" si="67"/>
        <v>96499.33998479665</v>
      </c>
      <c r="O776" s="9">
        <f t="shared" si="67"/>
        <v>-53656.522044849866</v>
      </c>
    </row>
    <row r="777" spans="1:15">
      <c r="A777" s="6" t="s">
        <v>257</v>
      </c>
      <c r="B777" s="6">
        <f t="shared" si="66"/>
        <v>7400</v>
      </c>
      <c r="C777" s="6" t="s">
        <v>189</v>
      </c>
      <c r="D777" s="6" t="s">
        <v>149</v>
      </c>
      <c r="E777" s="8">
        <v>5208</v>
      </c>
      <c r="F777" s="8">
        <v>133714.20499999999</v>
      </c>
      <c r="G777" s="8">
        <v>389271.701</v>
      </c>
      <c r="H777" s="8">
        <v>263552.86800000002</v>
      </c>
      <c r="I777" s="8">
        <v>652824.56900000002</v>
      </c>
      <c r="J777" s="8">
        <v>-519110.36400000006</v>
      </c>
      <c r="K777" s="8">
        <f t="shared" si="67"/>
        <v>25674.770545314896</v>
      </c>
      <c r="L777" s="8">
        <f t="shared" si="67"/>
        <v>74744.950268817207</v>
      </c>
      <c r="M777" s="8">
        <f t="shared" si="67"/>
        <v>50605.38940092166</v>
      </c>
      <c r="N777" s="8">
        <f t="shared" si="67"/>
        <v>125350.33966973887</v>
      </c>
      <c r="O777" s="8">
        <f t="shared" si="67"/>
        <v>-99675.569124423972</v>
      </c>
    </row>
    <row r="778" spans="1:15">
      <c r="A778" t="s">
        <v>257</v>
      </c>
      <c r="B778">
        <f t="shared" si="66"/>
        <v>1100</v>
      </c>
      <c r="C778" t="s">
        <v>271</v>
      </c>
      <c r="D778" t="s">
        <v>109</v>
      </c>
      <c r="E778" s="9">
        <v>4674</v>
      </c>
      <c r="F778" s="9">
        <v>157564.065</v>
      </c>
      <c r="G778" s="9">
        <v>208684.946</v>
      </c>
      <c r="H778" s="9">
        <v>188192.78900000002</v>
      </c>
      <c r="I778" s="9">
        <v>396877.73499999999</v>
      </c>
      <c r="J778" s="9">
        <v>-239313.66999999998</v>
      </c>
      <c r="K778" s="9">
        <f t="shared" si="67"/>
        <v>33710.754172015404</v>
      </c>
      <c r="L778" s="9">
        <f t="shared" si="67"/>
        <v>44648.041506204536</v>
      </c>
      <c r="M778" s="9">
        <f t="shared" si="67"/>
        <v>40263.75459991442</v>
      </c>
      <c r="N778" s="9">
        <f t="shared" si="67"/>
        <v>84911.796106118956</v>
      </c>
      <c r="O778" s="9">
        <f t="shared" si="67"/>
        <v>-51201.041934103552</v>
      </c>
    </row>
    <row r="779" spans="1:15">
      <c r="A779" s="6" t="s">
        <v>257</v>
      </c>
      <c r="B779" s="6">
        <f t="shared" si="66"/>
        <v>8000</v>
      </c>
      <c r="C779" s="6" t="s">
        <v>190</v>
      </c>
      <c r="D779" s="6" t="s">
        <v>152</v>
      </c>
      <c r="E779" s="8">
        <v>4523</v>
      </c>
      <c r="F779" s="8">
        <v>32265.335999999999</v>
      </c>
      <c r="G779" s="8">
        <v>253381.66300000003</v>
      </c>
      <c r="H779" s="8">
        <v>121900.65500000003</v>
      </c>
      <c r="I779" s="8">
        <v>375282.31800000009</v>
      </c>
      <c r="J779" s="8">
        <v>-343016.98200000008</v>
      </c>
      <c r="K779" s="8">
        <f t="shared" si="67"/>
        <v>7133.6139730267523</v>
      </c>
      <c r="L779" s="8">
        <f t="shared" si="67"/>
        <v>56020.708158302019</v>
      </c>
      <c r="M779" s="8">
        <f t="shared" si="67"/>
        <v>26951.283440194569</v>
      </c>
      <c r="N779" s="8">
        <f t="shared" si="67"/>
        <v>82971.991598496592</v>
      </c>
      <c r="O779" s="8">
        <f t="shared" si="67"/>
        <v>-75838.377625469831</v>
      </c>
    </row>
    <row r="780" spans="1:15">
      <c r="A780" t="s">
        <v>257</v>
      </c>
      <c r="B780">
        <f t="shared" si="66"/>
        <v>5716</v>
      </c>
      <c r="C780" t="s">
        <v>1158</v>
      </c>
      <c r="D780" t="s">
        <v>1156</v>
      </c>
      <c r="E780" s="9">
        <v>4306</v>
      </c>
      <c r="F780" s="9">
        <v>46881.234000000004</v>
      </c>
      <c r="G780" s="9">
        <v>221791.141</v>
      </c>
      <c r="H780" s="9">
        <v>173815.04900000003</v>
      </c>
      <c r="I780" s="9">
        <v>395606.19000000006</v>
      </c>
      <c r="J780" s="9">
        <v>-348724.95600000006</v>
      </c>
      <c r="K780" s="9">
        <f t="shared" si="67"/>
        <v>10887.42080817464</v>
      </c>
      <c r="L780" s="9">
        <f t="shared" si="67"/>
        <v>51507.464235949839</v>
      </c>
      <c r="M780" s="9">
        <f t="shared" si="67"/>
        <v>40365.780074314913</v>
      </c>
      <c r="N780" s="9">
        <f t="shared" si="67"/>
        <v>91873.244310264767</v>
      </c>
      <c r="O780" s="9">
        <f t="shared" si="67"/>
        <v>-80985.823502090134</v>
      </c>
    </row>
    <row r="781" spans="1:15">
      <c r="A781" s="6" t="s">
        <v>257</v>
      </c>
      <c r="B781" s="6">
        <f t="shared" si="66"/>
        <v>3609</v>
      </c>
      <c r="C781" s="6" t="s">
        <v>192</v>
      </c>
      <c r="D781" s="6" t="s">
        <v>121</v>
      </c>
      <c r="E781" s="8">
        <v>4090</v>
      </c>
      <c r="F781" s="8">
        <v>21418.795999999998</v>
      </c>
      <c r="G781" s="8">
        <v>212997.55100000004</v>
      </c>
      <c r="H781" s="8">
        <v>221245.38199999998</v>
      </c>
      <c r="I781" s="8">
        <v>434242.93300000002</v>
      </c>
      <c r="J781" s="8">
        <v>-412824.13700000005</v>
      </c>
      <c r="K781" s="8">
        <f t="shared" si="67"/>
        <v>5236.869437652811</v>
      </c>
      <c r="L781" s="8">
        <f t="shared" si="67"/>
        <v>52077.640831295852</v>
      </c>
      <c r="M781" s="8">
        <f t="shared" si="67"/>
        <v>54094.225427872858</v>
      </c>
      <c r="N781" s="8">
        <f t="shared" si="67"/>
        <v>106171.8662591687</v>
      </c>
      <c r="O781" s="8">
        <f t="shared" si="67"/>
        <v>-100934.9968215159</v>
      </c>
    </row>
    <row r="782" spans="1:15">
      <c r="A782" t="s">
        <v>257</v>
      </c>
      <c r="B782">
        <f t="shared" si="66"/>
        <v>2510</v>
      </c>
      <c r="C782" t="s">
        <v>193</v>
      </c>
      <c r="D782" t="s">
        <v>117</v>
      </c>
      <c r="E782" s="9">
        <v>3925</v>
      </c>
      <c r="F782" s="9">
        <v>8484.4839999999986</v>
      </c>
      <c r="G782" s="9">
        <v>204842.45100000003</v>
      </c>
      <c r="H782" s="9">
        <v>166726.38100000002</v>
      </c>
      <c r="I782" s="9">
        <v>371568.83200000005</v>
      </c>
      <c r="J782" s="9">
        <v>-363084.34800000006</v>
      </c>
      <c r="K782" s="9">
        <f t="shared" si="67"/>
        <v>2161.6519745222927</v>
      </c>
      <c r="L782" s="9">
        <f t="shared" si="67"/>
        <v>52189.159490445869</v>
      </c>
      <c r="M782" s="9">
        <f t="shared" si="67"/>
        <v>42478.058853503193</v>
      </c>
      <c r="N782" s="9">
        <f t="shared" si="67"/>
        <v>94667.218343949062</v>
      </c>
      <c r="O782" s="9">
        <f t="shared" si="67"/>
        <v>-92505.566369426757</v>
      </c>
    </row>
    <row r="783" spans="1:15">
      <c r="A783" s="6" t="s">
        <v>257</v>
      </c>
      <c r="B783" s="6">
        <f t="shared" si="66"/>
        <v>4200</v>
      </c>
      <c r="C783" s="6" t="s">
        <v>191</v>
      </c>
      <c r="D783" s="6" t="s">
        <v>127</v>
      </c>
      <c r="E783" s="8">
        <v>3864</v>
      </c>
      <c r="F783" s="8">
        <v>202634.60199999998</v>
      </c>
      <c r="G783" s="8">
        <v>269673.34700000001</v>
      </c>
      <c r="H783" s="8">
        <v>208360.57700000002</v>
      </c>
      <c r="I783" s="8">
        <v>478033.924</v>
      </c>
      <c r="J783" s="8">
        <v>-275399.32200000004</v>
      </c>
      <c r="K783" s="8">
        <f t="shared" si="67"/>
        <v>52441.66718426501</v>
      </c>
      <c r="L783" s="8">
        <f t="shared" si="67"/>
        <v>69791.238871635607</v>
      </c>
      <c r="M783" s="8">
        <f t="shared" si="67"/>
        <v>53923.544772256733</v>
      </c>
      <c r="N783" s="8">
        <f t="shared" si="67"/>
        <v>123714.78364389234</v>
      </c>
      <c r="O783" s="8">
        <f t="shared" si="67"/>
        <v>-71273.116459627345</v>
      </c>
    </row>
    <row r="784" spans="1:15">
      <c r="A784" t="s">
        <v>257</v>
      </c>
      <c r="B784">
        <f t="shared" si="66"/>
        <v>2300</v>
      </c>
      <c r="C784" t="s">
        <v>194</v>
      </c>
      <c r="D784" t="s">
        <v>115</v>
      </c>
      <c r="E784" s="9">
        <v>3669</v>
      </c>
      <c r="F784" s="9">
        <v>0</v>
      </c>
      <c r="G784" s="9">
        <v>210497.46400000001</v>
      </c>
      <c r="H784" s="9">
        <v>118182.48300000001</v>
      </c>
      <c r="I784" s="9">
        <v>328679.94700000004</v>
      </c>
      <c r="J784" s="9">
        <v>-328679.94700000004</v>
      </c>
      <c r="K784" s="9">
        <f t="shared" si="67"/>
        <v>0</v>
      </c>
      <c r="L784" s="9">
        <f t="shared" si="67"/>
        <v>57371.889888252932</v>
      </c>
      <c r="M784" s="9">
        <f t="shared" si="67"/>
        <v>32211.088307440717</v>
      </c>
      <c r="N784" s="9">
        <f t="shared" si="67"/>
        <v>89582.978195693649</v>
      </c>
      <c r="O784" s="9">
        <f t="shared" si="67"/>
        <v>-89582.978195693649</v>
      </c>
    </row>
    <row r="785" spans="1:15">
      <c r="A785" s="6" t="s">
        <v>257</v>
      </c>
      <c r="B785" s="6">
        <f t="shared" si="66"/>
        <v>8716</v>
      </c>
      <c r="C785" s="6" t="s">
        <v>196</v>
      </c>
      <c r="D785" s="6" t="s">
        <v>161</v>
      </c>
      <c r="E785" s="8">
        <v>3196</v>
      </c>
      <c r="F785" s="8">
        <v>59114.713000000003</v>
      </c>
      <c r="G785" s="8">
        <v>146573.75</v>
      </c>
      <c r="H785" s="8">
        <v>110678.13500000001</v>
      </c>
      <c r="I785" s="8">
        <v>257251.88500000001</v>
      </c>
      <c r="J785" s="8">
        <v>-198137.17200000002</v>
      </c>
      <c r="K785" s="8">
        <f t="shared" si="67"/>
        <v>18496.468397997498</v>
      </c>
      <c r="L785" s="8">
        <f t="shared" si="67"/>
        <v>45861.623904881097</v>
      </c>
      <c r="M785" s="8">
        <f t="shared" si="67"/>
        <v>34630.204943679601</v>
      </c>
      <c r="N785" s="8">
        <f t="shared" si="67"/>
        <v>80491.828848560705</v>
      </c>
      <c r="O785" s="8">
        <f t="shared" si="67"/>
        <v>-61995.36045056321</v>
      </c>
    </row>
    <row r="786" spans="1:15">
      <c r="A786" t="s">
        <v>257</v>
      </c>
      <c r="B786">
        <f t="shared" si="66"/>
        <v>6100</v>
      </c>
      <c r="C786" t="s">
        <v>195</v>
      </c>
      <c r="D786" t="s">
        <v>138</v>
      </c>
      <c r="E786" s="9">
        <v>3156</v>
      </c>
      <c r="F786" s="9">
        <v>86268.215000000011</v>
      </c>
      <c r="G786" s="9">
        <v>244941.432</v>
      </c>
      <c r="H786" s="9">
        <v>260585.31299999999</v>
      </c>
      <c r="I786" s="9">
        <v>505526.745</v>
      </c>
      <c r="J786" s="9">
        <v>-419258.52999999997</v>
      </c>
      <c r="K786" s="9">
        <f t="shared" si="67"/>
        <v>27334.668884664137</v>
      </c>
      <c r="L786" s="9">
        <f t="shared" si="67"/>
        <v>77611.35361216731</v>
      </c>
      <c r="M786" s="9">
        <f t="shared" si="67"/>
        <v>82568.223384030411</v>
      </c>
      <c r="N786" s="9">
        <f t="shared" si="67"/>
        <v>160179.57699619772</v>
      </c>
      <c r="O786" s="9">
        <f t="shared" si="67"/>
        <v>-132844.90811153359</v>
      </c>
    </row>
    <row r="787" spans="1:15">
      <c r="A787" s="6" t="s">
        <v>257</v>
      </c>
      <c r="B787" s="6">
        <f t="shared" si="66"/>
        <v>8717</v>
      </c>
      <c r="C787" s="6" t="s">
        <v>198</v>
      </c>
      <c r="D787" s="6" t="s">
        <v>162</v>
      </c>
      <c r="E787" s="8">
        <v>2573</v>
      </c>
      <c r="F787" s="8">
        <v>19736.5</v>
      </c>
      <c r="G787" s="8">
        <v>105602.89600000001</v>
      </c>
      <c r="H787" s="8">
        <v>101771.43700000001</v>
      </c>
      <c r="I787" s="8">
        <v>207374.33300000001</v>
      </c>
      <c r="J787" s="8">
        <v>-187637.83300000001</v>
      </c>
      <c r="K787" s="8">
        <f t="shared" si="67"/>
        <v>7670.6179556937432</v>
      </c>
      <c r="L787" s="8">
        <f t="shared" si="67"/>
        <v>41042.711232024878</v>
      </c>
      <c r="M787" s="8">
        <f t="shared" si="67"/>
        <v>39553.609405363386</v>
      </c>
      <c r="N787" s="8">
        <f t="shared" si="67"/>
        <v>80596.320637388271</v>
      </c>
      <c r="O787" s="8">
        <f t="shared" si="67"/>
        <v>-72925.702681694529</v>
      </c>
    </row>
    <row r="788" spans="1:15">
      <c r="A788" t="s">
        <v>257</v>
      </c>
      <c r="B788">
        <f t="shared" si="66"/>
        <v>8401</v>
      </c>
      <c r="C788" t="s">
        <v>197</v>
      </c>
      <c r="D788" t="s">
        <v>154</v>
      </c>
      <c r="E788" s="9">
        <v>2547</v>
      </c>
      <c r="F788" s="9">
        <v>18346.512000000002</v>
      </c>
      <c r="G788" s="9">
        <v>138482.495</v>
      </c>
      <c r="H788" s="9">
        <v>89328.198000000004</v>
      </c>
      <c r="I788" s="9">
        <v>227810.693</v>
      </c>
      <c r="J788" s="9">
        <v>-209464.18099999998</v>
      </c>
      <c r="K788" s="9">
        <f t="shared" si="67"/>
        <v>7203.1849234393412</v>
      </c>
      <c r="L788" s="9">
        <f t="shared" si="67"/>
        <v>54370.826462504905</v>
      </c>
      <c r="M788" s="9">
        <f t="shared" si="67"/>
        <v>35071.926972909307</v>
      </c>
      <c r="N788" s="9">
        <f t="shared" si="67"/>
        <v>89442.753435414212</v>
      </c>
      <c r="O788" s="9">
        <f t="shared" si="67"/>
        <v>-82239.568511974867</v>
      </c>
    </row>
    <row r="789" spans="1:15">
      <c r="A789" s="6" t="s">
        <v>257</v>
      </c>
      <c r="B789" s="6">
        <f t="shared" si="66"/>
        <v>8613</v>
      </c>
      <c r="C789" s="6" t="s">
        <v>200</v>
      </c>
      <c r="D789" s="6" t="s">
        <v>158</v>
      </c>
      <c r="E789" s="8">
        <v>2035</v>
      </c>
      <c r="F789" s="8">
        <v>7380.6369999999997</v>
      </c>
      <c r="G789" s="8">
        <v>159535.92400000003</v>
      </c>
      <c r="H789" s="8">
        <v>136696.85100000002</v>
      </c>
      <c r="I789" s="8">
        <v>296232.77500000002</v>
      </c>
      <c r="J789" s="8">
        <v>-288852.13800000004</v>
      </c>
      <c r="K789" s="8">
        <f t="shared" si="67"/>
        <v>3626.8486486486486</v>
      </c>
      <c r="L789" s="8">
        <f t="shared" si="67"/>
        <v>78396.031449631468</v>
      </c>
      <c r="M789" s="8">
        <f t="shared" si="67"/>
        <v>67172.899754299768</v>
      </c>
      <c r="N789" s="8">
        <f t="shared" si="67"/>
        <v>145568.93120393122</v>
      </c>
      <c r="O789" s="8">
        <f t="shared" si="67"/>
        <v>-141942.08255528257</v>
      </c>
    </row>
    <row r="790" spans="1:15">
      <c r="A790" t="s">
        <v>257</v>
      </c>
      <c r="B790">
        <f t="shared" si="66"/>
        <v>6250</v>
      </c>
      <c r="C790" t="s">
        <v>199</v>
      </c>
      <c r="D790" t="s">
        <v>139</v>
      </c>
      <c r="E790" s="9">
        <v>1977</v>
      </c>
      <c r="F790" s="9">
        <v>45536.164000000004</v>
      </c>
      <c r="G790" s="9">
        <v>146766.63600000003</v>
      </c>
      <c r="H790" s="9">
        <v>132684.47600000002</v>
      </c>
      <c r="I790" s="9">
        <v>279451.11200000008</v>
      </c>
      <c r="J790" s="9">
        <v>-233914.94800000009</v>
      </c>
      <c r="K790" s="9">
        <f t="shared" si="67"/>
        <v>23032.961052099145</v>
      </c>
      <c r="L790" s="9">
        <f t="shared" si="67"/>
        <v>74237.044006069817</v>
      </c>
      <c r="M790" s="9">
        <f t="shared" si="67"/>
        <v>67114.049570055649</v>
      </c>
      <c r="N790" s="9">
        <f t="shared" si="67"/>
        <v>141351.09357612548</v>
      </c>
      <c r="O790" s="9">
        <f t="shared" si="67"/>
        <v>-118318.13252402635</v>
      </c>
    </row>
    <row r="791" spans="1:15">
      <c r="A791" s="6" t="s">
        <v>257</v>
      </c>
      <c r="B791" s="6">
        <f t="shared" si="66"/>
        <v>6400</v>
      </c>
      <c r="C791" s="6" t="s">
        <v>201</v>
      </c>
      <c r="D791" s="6" t="s">
        <v>140</v>
      </c>
      <c r="E791" s="8">
        <v>1906</v>
      </c>
      <c r="F791" s="8">
        <v>66176.631999999998</v>
      </c>
      <c r="G791" s="8">
        <v>147590.74699999997</v>
      </c>
      <c r="H791" s="8">
        <v>77189.911999999997</v>
      </c>
      <c r="I791" s="8">
        <v>224780.65899999999</v>
      </c>
      <c r="J791" s="8">
        <v>-158604.027</v>
      </c>
      <c r="K791" s="8">
        <f t="shared" si="67"/>
        <v>34720.163693599163</v>
      </c>
      <c r="L791" s="8">
        <f t="shared" si="67"/>
        <v>77434.809548793273</v>
      </c>
      <c r="M791" s="8">
        <f t="shared" si="67"/>
        <v>40498.379853095488</v>
      </c>
      <c r="N791" s="8">
        <f t="shared" si="67"/>
        <v>117933.18940188877</v>
      </c>
      <c r="O791" s="8">
        <f t="shared" si="67"/>
        <v>-83213.025708289613</v>
      </c>
    </row>
    <row r="792" spans="1:15">
      <c r="A792" t="s">
        <v>257</v>
      </c>
      <c r="B792">
        <f t="shared" si="66"/>
        <v>8614</v>
      </c>
      <c r="C792" t="s">
        <v>202</v>
      </c>
      <c r="D792" t="s">
        <v>159</v>
      </c>
      <c r="E792" s="9">
        <v>1866</v>
      </c>
      <c r="F792" s="9">
        <v>29480.985999999997</v>
      </c>
      <c r="G792" s="9">
        <v>131471.73100000003</v>
      </c>
      <c r="H792" s="9">
        <v>80856.489000000001</v>
      </c>
      <c r="I792" s="9">
        <v>212328.22000000003</v>
      </c>
      <c r="J792" s="9">
        <v>-182847.23400000003</v>
      </c>
      <c r="K792" s="9">
        <f t="shared" si="67"/>
        <v>15799.02786709539</v>
      </c>
      <c r="L792" s="9">
        <f t="shared" si="67"/>
        <v>70456.447481243318</v>
      </c>
      <c r="M792" s="9">
        <f t="shared" si="67"/>
        <v>43331.451768488747</v>
      </c>
      <c r="N792" s="9">
        <f t="shared" si="67"/>
        <v>113787.89924973206</v>
      </c>
      <c r="O792" s="9">
        <f t="shared" si="67"/>
        <v>-97988.871382636673</v>
      </c>
    </row>
    <row r="793" spans="1:15">
      <c r="A793" s="6" t="s">
        <v>257</v>
      </c>
      <c r="B793" s="6">
        <f t="shared" si="66"/>
        <v>3714</v>
      </c>
      <c r="C793" s="6" t="s">
        <v>203</v>
      </c>
      <c r="D793" s="6" t="s">
        <v>124</v>
      </c>
      <c r="E793" s="8">
        <v>1678</v>
      </c>
      <c r="F793" s="8">
        <v>45689.868999999999</v>
      </c>
      <c r="G793" s="8">
        <v>112403.891</v>
      </c>
      <c r="H793" s="8">
        <v>93500.32</v>
      </c>
      <c r="I793" s="8">
        <v>205904.21100000001</v>
      </c>
      <c r="J793" s="8">
        <v>-160214.342</v>
      </c>
      <c r="K793" s="8">
        <f t="shared" si="67"/>
        <v>27228.765792610251</v>
      </c>
      <c r="L793" s="8">
        <f t="shared" si="67"/>
        <v>66986.824195470806</v>
      </c>
      <c r="M793" s="8">
        <f t="shared" si="67"/>
        <v>55721.287246722291</v>
      </c>
      <c r="N793" s="8">
        <f t="shared" si="67"/>
        <v>122708.11144219308</v>
      </c>
      <c r="O793" s="8">
        <f t="shared" si="67"/>
        <v>-95479.345649582843</v>
      </c>
    </row>
    <row r="794" spans="1:15">
      <c r="A794" t="s">
        <v>257</v>
      </c>
      <c r="B794">
        <f t="shared" si="66"/>
        <v>2506</v>
      </c>
      <c r="C794" t="s">
        <v>204</v>
      </c>
      <c r="D794" t="s">
        <v>116</v>
      </c>
      <c r="E794" s="9">
        <v>1396</v>
      </c>
      <c r="F794" s="9">
        <v>3585.2789999999995</v>
      </c>
      <c r="G794" s="9">
        <v>142482.76499999998</v>
      </c>
      <c r="H794" s="9">
        <v>73166.410999999993</v>
      </c>
      <c r="I794" s="9">
        <v>215649.17599999998</v>
      </c>
      <c r="J794" s="9">
        <v>-212063.89699999997</v>
      </c>
      <c r="K794" s="9">
        <f t="shared" si="67"/>
        <v>2568.2514326647561</v>
      </c>
      <c r="L794" s="9">
        <f t="shared" si="67"/>
        <v>102065.01790830944</v>
      </c>
      <c r="M794" s="9">
        <f t="shared" si="67"/>
        <v>52411.469197707731</v>
      </c>
      <c r="N794" s="9">
        <f t="shared" si="67"/>
        <v>154476.48710601719</v>
      </c>
      <c r="O794" s="9">
        <f t="shared" si="67"/>
        <v>-151908.23567335241</v>
      </c>
    </row>
    <row r="795" spans="1:15">
      <c r="A795" s="6" t="s">
        <v>257</v>
      </c>
      <c r="B795" s="6">
        <f t="shared" si="66"/>
        <v>6613</v>
      </c>
      <c r="C795" s="6" t="s">
        <v>1159</v>
      </c>
      <c r="D795" s="6" t="s">
        <v>146</v>
      </c>
      <c r="E795" s="8">
        <v>1393</v>
      </c>
      <c r="F795" s="8">
        <v>33759.491000000002</v>
      </c>
      <c r="G795" s="8">
        <v>175463.47600000002</v>
      </c>
      <c r="H795" s="8">
        <v>111864.208</v>
      </c>
      <c r="I795" s="8">
        <v>287327.68400000001</v>
      </c>
      <c r="J795" s="8">
        <v>-253568.193</v>
      </c>
      <c r="K795" s="8">
        <f t="shared" si="67"/>
        <v>24235.097631012206</v>
      </c>
      <c r="L795" s="8">
        <f t="shared" si="67"/>
        <v>125960.85857860734</v>
      </c>
      <c r="M795" s="8">
        <f t="shared" si="67"/>
        <v>80304.528356066046</v>
      </c>
      <c r="N795" s="8">
        <f t="shared" si="67"/>
        <v>206265.38693467338</v>
      </c>
      <c r="O795" s="8">
        <f t="shared" si="67"/>
        <v>-182030.28930366115</v>
      </c>
    </row>
    <row r="796" spans="1:15">
      <c r="A796" t="s">
        <v>257</v>
      </c>
      <c r="B796">
        <f t="shared" si="66"/>
        <v>3716</v>
      </c>
      <c r="C796" t="s">
        <v>1160</v>
      </c>
      <c r="D796" t="s">
        <v>1154</v>
      </c>
      <c r="E796" s="9">
        <v>1308</v>
      </c>
      <c r="F796" s="9">
        <v>67136.671999999991</v>
      </c>
      <c r="G796" s="9">
        <v>131305.571</v>
      </c>
      <c r="H796" s="9">
        <v>107101.95900000002</v>
      </c>
      <c r="I796" s="9">
        <v>238407.53000000003</v>
      </c>
      <c r="J796" s="9">
        <v>-171270.85800000004</v>
      </c>
      <c r="K796" s="9">
        <f t="shared" si="67"/>
        <v>51327.73088685015</v>
      </c>
      <c r="L796" s="9">
        <f t="shared" si="67"/>
        <v>100386.52217125382</v>
      </c>
      <c r="M796" s="9">
        <f t="shared" si="67"/>
        <v>81882.231651376162</v>
      </c>
      <c r="N796" s="9">
        <f t="shared" si="67"/>
        <v>182268.75382263001</v>
      </c>
      <c r="O796" s="9">
        <f t="shared" si="67"/>
        <v>-130941.02293577984</v>
      </c>
    </row>
    <row r="797" spans="1:15">
      <c r="A797" s="6" t="s">
        <v>257</v>
      </c>
      <c r="B797" s="6">
        <f t="shared" si="66"/>
        <v>5613</v>
      </c>
      <c r="C797" s="6" t="s">
        <v>1161</v>
      </c>
      <c r="D797" s="6" t="s">
        <v>1155</v>
      </c>
      <c r="E797" s="8">
        <v>1295</v>
      </c>
      <c r="F797" s="8">
        <v>25253.331000000002</v>
      </c>
      <c r="G797" s="8">
        <v>151429.35100000002</v>
      </c>
      <c r="H797" s="8">
        <v>103832.54100000001</v>
      </c>
      <c r="I797" s="8">
        <v>255261.89200000005</v>
      </c>
      <c r="J797" s="8">
        <v>-230008.56100000005</v>
      </c>
      <c r="K797" s="8">
        <f t="shared" si="67"/>
        <v>19500.6416988417</v>
      </c>
      <c r="L797" s="8">
        <f t="shared" si="67"/>
        <v>116933.86177606179</v>
      </c>
      <c r="M797" s="8">
        <f t="shared" si="67"/>
        <v>80179.568339768346</v>
      </c>
      <c r="N797" s="8">
        <f t="shared" si="67"/>
        <v>197113.43011583015</v>
      </c>
      <c r="O797" s="8">
        <f t="shared" si="67"/>
        <v>-177612.78841698845</v>
      </c>
    </row>
    <row r="798" spans="1:15">
      <c r="A798" t="s">
        <v>257</v>
      </c>
      <c r="B798">
        <f t="shared" si="66"/>
        <v>8721</v>
      </c>
      <c r="C798" t="s">
        <v>206</v>
      </c>
      <c r="D798" t="s">
        <v>165</v>
      </c>
      <c r="E798" s="9">
        <v>1280</v>
      </c>
      <c r="F798" s="9">
        <v>33417.447999999997</v>
      </c>
      <c r="G798" s="9">
        <v>101836.69900000002</v>
      </c>
      <c r="H798" s="9">
        <v>65794.118000000002</v>
      </c>
      <c r="I798" s="9">
        <v>167630.81700000004</v>
      </c>
      <c r="J798" s="9">
        <v>-134213.36900000004</v>
      </c>
      <c r="K798" s="9">
        <f t="shared" si="67"/>
        <v>26107.381249999995</v>
      </c>
      <c r="L798" s="9">
        <f t="shared" si="67"/>
        <v>79559.921093750017</v>
      </c>
      <c r="M798" s="9">
        <f t="shared" si="67"/>
        <v>51401.654687499999</v>
      </c>
      <c r="N798" s="9">
        <f t="shared" si="67"/>
        <v>130961.57578125002</v>
      </c>
      <c r="O798" s="9">
        <f t="shared" si="67"/>
        <v>-104854.19453125003</v>
      </c>
    </row>
    <row r="799" spans="1:15">
      <c r="A799" s="6" t="s">
        <v>257</v>
      </c>
      <c r="B799" s="6">
        <f t="shared" si="66"/>
        <v>5508</v>
      </c>
      <c r="C799" s="6" t="s">
        <v>205</v>
      </c>
      <c r="D799" s="6" t="s">
        <v>135</v>
      </c>
      <c r="E799" s="8">
        <v>1258</v>
      </c>
      <c r="F799" s="8">
        <v>48376.095000000001</v>
      </c>
      <c r="G799" s="8">
        <v>101672.11599999999</v>
      </c>
      <c r="H799" s="8">
        <v>59481.161999999997</v>
      </c>
      <c r="I799" s="8">
        <v>161153.27799999999</v>
      </c>
      <c r="J799" s="8">
        <v>-112777.18299999999</v>
      </c>
      <c r="K799" s="8">
        <f t="shared" ref="K799:O830" si="68">(F799/$E799)*1000</f>
        <v>38454.765500794914</v>
      </c>
      <c r="L799" s="8">
        <f t="shared" si="68"/>
        <v>80820.441971383145</v>
      </c>
      <c r="M799" s="8">
        <f t="shared" si="68"/>
        <v>47282.322734499205</v>
      </c>
      <c r="N799" s="8">
        <f t="shared" si="68"/>
        <v>128102.76470588235</v>
      </c>
      <c r="O799" s="8">
        <f t="shared" si="68"/>
        <v>-89647.999205087428</v>
      </c>
    </row>
    <row r="800" spans="1:15">
      <c r="A800" t="s">
        <v>257</v>
      </c>
      <c r="B800">
        <f t="shared" si="66"/>
        <v>4607</v>
      </c>
      <c r="C800" t="s">
        <v>208</v>
      </c>
      <c r="D800" t="s">
        <v>130</v>
      </c>
      <c r="E800" s="9">
        <v>1182</v>
      </c>
      <c r="F800" s="9">
        <v>51511.254000000001</v>
      </c>
      <c r="G800" s="9">
        <v>113287.413</v>
      </c>
      <c r="H800" s="9">
        <v>73825.654999999999</v>
      </c>
      <c r="I800" s="9">
        <v>187113.068</v>
      </c>
      <c r="J800" s="9">
        <v>-135601.81400000001</v>
      </c>
      <c r="K800" s="9">
        <f t="shared" si="68"/>
        <v>43579.741116751269</v>
      </c>
      <c r="L800" s="9">
        <f t="shared" si="68"/>
        <v>95843.835025380715</v>
      </c>
      <c r="M800" s="9">
        <f t="shared" si="68"/>
        <v>62458.252961082915</v>
      </c>
      <c r="N800" s="9">
        <f t="shared" si="68"/>
        <v>158302.08798646362</v>
      </c>
      <c r="O800" s="9">
        <f t="shared" si="68"/>
        <v>-114722.34686971236</v>
      </c>
    </row>
    <row r="801" spans="1:15">
      <c r="A801" s="6" t="s">
        <v>257</v>
      </c>
      <c r="B801" s="6">
        <f t="shared" si="66"/>
        <v>6513</v>
      </c>
      <c r="C801" s="6" t="s">
        <v>207</v>
      </c>
      <c r="D801" s="6" t="s">
        <v>141</v>
      </c>
      <c r="E801" s="8">
        <v>1171</v>
      </c>
      <c r="F801" s="8">
        <v>9216.0730000000003</v>
      </c>
      <c r="G801" s="8">
        <v>74743.168000000005</v>
      </c>
      <c r="H801" s="8">
        <v>45934.294999999998</v>
      </c>
      <c r="I801" s="8">
        <v>120677.463</v>
      </c>
      <c r="J801" s="8">
        <v>-111461.39</v>
      </c>
      <c r="K801" s="8">
        <f t="shared" si="68"/>
        <v>7870.2587532023917</v>
      </c>
      <c r="L801" s="8">
        <f t="shared" si="68"/>
        <v>63828.495303159696</v>
      </c>
      <c r="M801" s="8">
        <f t="shared" si="68"/>
        <v>39226.554227156281</v>
      </c>
      <c r="N801" s="8">
        <f t="shared" si="68"/>
        <v>103055.04953031597</v>
      </c>
      <c r="O801" s="8">
        <f t="shared" si="68"/>
        <v>-95184.79077711358</v>
      </c>
    </row>
    <row r="802" spans="1:15">
      <c r="A802" t="s">
        <v>257</v>
      </c>
      <c r="B802">
        <f t="shared" si="66"/>
        <v>4100</v>
      </c>
      <c r="C802" t="s">
        <v>209</v>
      </c>
      <c r="D802" t="s">
        <v>126</v>
      </c>
      <c r="E802" s="9">
        <v>997</v>
      </c>
      <c r="F802" s="9">
        <v>31891.112000000001</v>
      </c>
      <c r="G802" s="9">
        <v>115562.382</v>
      </c>
      <c r="H802" s="9">
        <v>57435.265999999996</v>
      </c>
      <c r="I802" s="9">
        <v>172997.64799999999</v>
      </c>
      <c r="J802" s="9">
        <v>-141106.53599999999</v>
      </c>
      <c r="K802" s="9">
        <f t="shared" si="68"/>
        <v>31987.073219658978</v>
      </c>
      <c r="L802" s="9">
        <f t="shared" si="68"/>
        <v>115910.11233701103</v>
      </c>
      <c r="M802" s="9">
        <f t="shared" si="68"/>
        <v>57608.090270812434</v>
      </c>
      <c r="N802" s="9">
        <f t="shared" si="68"/>
        <v>173518.20260782348</v>
      </c>
      <c r="O802" s="9">
        <f t="shared" si="68"/>
        <v>-141531.1293881645</v>
      </c>
    </row>
    <row r="803" spans="1:15">
      <c r="A803" s="6" t="s">
        <v>257</v>
      </c>
      <c r="B803" s="6">
        <f t="shared" si="66"/>
        <v>8508</v>
      </c>
      <c r="C803" s="6" t="s">
        <v>212</v>
      </c>
      <c r="D803" s="6" t="s">
        <v>155</v>
      </c>
      <c r="E803" s="8">
        <v>877</v>
      </c>
      <c r="F803" s="8">
        <v>2558.029</v>
      </c>
      <c r="G803" s="8">
        <v>75659.812000000005</v>
      </c>
      <c r="H803" s="8">
        <v>42529.248000000007</v>
      </c>
      <c r="I803" s="8">
        <v>118189.06000000001</v>
      </c>
      <c r="J803" s="8">
        <v>-115631.03100000002</v>
      </c>
      <c r="K803" s="8">
        <f t="shared" si="68"/>
        <v>2916.7947548460661</v>
      </c>
      <c r="L803" s="8">
        <f t="shared" si="68"/>
        <v>86271.165336374004</v>
      </c>
      <c r="M803" s="8">
        <f t="shared" si="68"/>
        <v>48494.011402508564</v>
      </c>
      <c r="N803" s="8">
        <f t="shared" si="68"/>
        <v>134765.17673888255</v>
      </c>
      <c r="O803" s="8">
        <f t="shared" si="68"/>
        <v>-131848.3819840365</v>
      </c>
    </row>
    <row r="804" spans="1:15">
      <c r="A804" t="s">
        <v>257</v>
      </c>
      <c r="B804">
        <f t="shared" si="66"/>
        <v>8710</v>
      </c>
      <c r="C804" t="s">
        <v>211</v>
      </c>
      <c r="D804" t="s">
        <v>160</v>
      </c>
      <c r="E804" s="9">
        <v>874</v>
      </c>
      <c r="F804" s="9">
        <v>8708.1080000000002</v>
      </c>
      <c r="G804" s="9">
        <v>77205.444999999992</v>
      </c>
      <c r="H804" s="9">
        <v>55043.681999999986</v>
      </c>
      <c r="I804" s="9">
        <v>132249.12699999998</v>
      </c>
      <c r="J804" s="9">
        <v>-123541.01899999997</v>
      </c>
      <c r="K804" s="9">
        <f t="shared" si="68"/>
        <v>9963.5102974828369</v>
      </c>
      <c r="L804" s="9">
        <f t="shared" si="68"/>
        <v>88335.749427917603</v>
      </c>
      <c r="M804" s="9">
        <f t="shared" si="68"/>
        <v>62979.04118993134</v>
      </c>
      <c r="N804" s="9">
        <f t="shared" si="68"/>
        <v>151314.79061784895</v>
      </c>
      <c r="O804" s="9">
        <f t="shared" si="68"/>
        <v>-141351.28032036609</v>
      </c>
    </row>
    <row r="805" spans="1:15">
      <c r="A805" s="6" t="s">
        <v>257</v>
      </c>
      <c r="B805" s="6">
        <f t="shared" si="66"/>
        <v>3709</v>
      </c>
      <c r="C805" s="6" t="s">
        <v>210</v>
      </c>
      <c r="D805" s="6" t="s">
        <v>122</v>
      </c>
      <c r="E805" s="8">
        <v>861</v>
      </c>
      <c r="F805" s="8">
        <v>25334.407999999999</v>
      </c>
      <c r="G805" s="8">
        <v>90039.793999999994</v>
      </c>
      <c r="H805" s="8">
        <v>48577.784</v>
      </c>
      <c r="I805" s="8">
        <v>138617.57799999998</v>
      </c>
      <c r="J805" s="8">
        <v>-113283.16999999998</v>
      </c>
      <c r="K805" s="8">
        <f t="shared" si="68"/>
        <v>29424.399535423927</v>
      </c>
      <c r="L805" s="8">
        <f t="shared" si="68"/>
        <v>104575.8350754936</v>
      </c>
      <c r="M805" s="8">
        <f t="shared" si="68"/>
        <v>56420.190476190481</v>
      </c>
      <c r="N805" s="8">
        <f t="shared" si="68"/>
        <v>160996.02555168406</v>
      </c>
      <c r="O805" s="8">
        <f t="shared" si="68"/>
        <v>-131571.62601626015</v>
      </c>
    </row>
    <row r="806" spans="1:15">
      <c r="A806" t="s">
        <v>257</v>
      </c>
      <c r="B806">
        <f t="shared" si="66"/>
        <v>6515</v>
      </c>
      <c r="C806" t="s">
        <v>214</v>
      </c>
      <c r="D806" t="s">
        <v>142</v>
      </c>
      <c r="E806" s="9">
        <v>780</v>
      </c>
      <c r="F806" s="9">
        <v>5430.4260000000004</v>
      </c>
      <c r="G806" s="9">
        <v>51686.352999999996</v>
      </c>
      <c r="H806" s="9">
        <v>31400.493000000002</v>
      </c>
      <c r="I806" s="9">
        <v>83086.84599999999</v>
      </c>
      <c r="J806" s="9">
        <v>-77656.419999999984</v>
      </c>
      <c r="K806" s="9">
        <f t="shared" si="68"/>
        <v>6962.084615384616</v>
      </c>
      <c r="L806" s="9">
        <f t="shared" si="68"/>
        <v>66264.555128205116</v>
      </c>
      <c r="M806" s="9">
        <f t="shared" si="68"/>
        <v>40257.042307692311</v>
      </c>
      <c r="N806" s="9">
        <f t="shared" si="68"/>
        <v>106521.59743589742</v>
      </c>
      <c r="O806" s="9">
        <f t="shared" si="68"/>
        <v>-99559.512820512798</v>
      </c>
    </row>
    <row r="807" spans="1:15">
      <c r="A807" s="6" t="s">
        <v>257</v>
      </c>
      <c r="B807" s="6">
        <f t="shared" si="66"/>
        <v>3511</v>
      </c>
      <c r="C807" s="6" t="s">
        <v>216</v>
      </c>
      <c r="D807" s="6" t="s">
        <v>120</v>
      </c>
      <c r="E807" s="8">
        <v>765</v>
      </c>
      <c r="F807" s="8">
        <v>29984.528000000002</v>
      </c>
      <c r="G807" s="8">
        <v>86305.634000000005</v>
      </c>
      <c r="H807" s="8">
        <v>79354.079000000012</v>
      </c>
      <c r="I807" s="8">
        <v>165659.71300000002</v>
      </c>
      <c r="J807" s="8">
        <v>-135675.18500000003</v>
      </c>
      <c r="K807" s="8">
        <f t="shared" si="68"/>
        <v>39195.461437908496</v>
      </c>
      <c r="L807" s="8">
        <f t="shared" si="68"/>
        <v>112817.82222222224</v>
      </c>
      <c r="M807" s="8">
        <f t="shared" si="68"/>
        <v>103730.82222222224</v>
      </c>
      <c r="N807" s="8">
        <f t="shared" si="68"/>
        <v>216548.64444444448</v>
      </c>
      <c r="O807" s="8">
        <f t="shared" si="68"/>
        <v>-177353.18300653598</v>
      </c>
    </row>
    <row r="808" spans="1:15">
      <c r="A808" t="s">
        <v>257</v>
      </c>
      <c r="B808">
        <f t="shared" si="66"/>
        <v>8722</v>
      </c>
      <c r="C808" t="s">
        <v>213</v>
      </c>
      <c r="D808" t="s">
        <v>166</v>
      </c>
      <c r="E808" s="9">
        <v>708</v>
      </c>
      <c r="F808" s="9">
        <v>80.153000000000006</v>
      </c>
      <c r="G808" s="9">
        <v>65948.407999999996</v>
      </c>
      <c r="H808" s="9">
        <v>25905.091</v>
      </c>
      <c r="I808" s="9">
        <v>91853.498999999996</v>
      </c>
      <c r="J808" s="9">
        <v>-91773.34599999999</v>
      </c>
      <c r="K808" s="9">
        <f t="shared" si="68"/>
        <v>113.21045197740114</v>
      </c>
      <c r="L808" s="9">
        <f t="shared" si="68"/>
        <v>93147.468926553673</v>
      </c>
      <c r="M808" s="9">
        <f t="shared" si="68"/>
        <v>36589.111581920901</v>
      </c>
      <c r="N808" s="9">
        <f t="shared" si="68"/>
        <v>129736.58050847457</v>
      </c>
      <c r="O808" s="9">
        <f t="shared" si="68"/>
        <v>-129623.37005649715</v>
      </c>
    </row>
    <row r="809" spans="1:15">
      <c r="A809" s="6" t="s">
        <v>257</v>
      </c>
      <c r="B809" s="6">
        <f t="shared" si="66"/>
        <v>8509</v>
      </c>
      <c r="C809" s="6" t="s">
        <v>217</v>
      </c>
      <c r="D809" s="6" t="s">
        <v>156</v>
      </c>
      <c r="E809" s="8">
        <v>680</v>
      </c>
      <c r="F809" s="8">
        <v>15016.716</v>
      </c>
      <c r="G809" s="8">
        <v>66254.968000000008</v>
      </c>
      <c r="H809" s="8">
        <v>54133.607000000004</v>
      </c>
      <c r="I809" s="8">
        <v>120388.57500000001</v>
      </c>
      <c r="J809" s="8">
        <v>-105371.85900000001</v>
      </c>
      <c r="K809" s="8">
        <f t="shared" si="68"/>
        <v>22083.405882352941</v>
      </c>
      <c r="L809" s="8">
        <f t="shared" si="68"/>
        <v>97433.776470588244</v>
      </c>
      <c r="M809" s="8">
        <f t="shared" si="68"/>
        <v>79608.24558823531</v>
      </c>
      <c r="N809" s="8">
        <f t="shared" si="68"/>
        <v>177042.02205882352</v>
      </c>
      <c r="O809" s="8">
        <f t="shared" si="68"/>
        <v>-154958.61617647059</v>
      </c>
    </row>
    <row r="810" spans="1:15">
      <c r="A810" t="s">
        <v>257</v>
      </c>
      <c r="B810">
        <f t="shared" si="66"/>
        <v>7502</v>
      </c>
      <c r="C810" t="s">
        <v>215</v>
      </c>
      <c r="D810" t="s">
        <v>150</v>
      </c>
      <c r="E810" s="9">
        <v>661</v>
      </c>
      <c r="F810" s="9">
        <v>39749.423999999999</v>
      </c>
      <c r="G810" s="9">
        <v>77876.639999999999</v>
      </c>
      <c r="H810" s="9">
        <v>48910.926999999996</v>
      </c>
      <c r="I810" s="9">
        <v>126787.567</v>
      </c>
      <c r="J810" s="9">
        <v>-87038.142999999996</v>
      </c>
      <c r="K810" s="9">
        <f t="shared" si="68"/>
        <v>60135.28593040847</v>
      </c>
      <c r="L810" s="9">
        <f t="shared" si="68"/>
        <v>117816.39939485627</v>
      </c>
      <c r="M810" s="9">
        <f t="shared" si="68"/>
        <v>73995.350983358541</v>
      </c>
      <c r="N810" s="9">
        <f t="shared" si="68"/>
        <v>191811.75037821481</v>
      </c>
      <c r="O810" s="9">
        <f t="shared" si="68"/>
        <v>-131676.46444780636</v>
      </c>
    </row>
    <row r="811" spans="1:15">
      <c r="A811" s="6" t="s">
        <v>257</v>
      </c>
      <c r="B811" s="6">
        <f t="shared" si="66"/>
        <v>3811</v>
      </c>
      <c r="C811" s="6" t="s">
        <v>218</v>
      </c>
      <c r="D811" s="6" t="s">
        <v>125</v>
      </c>
      <c r="E811" s="8">
        <v>653</v>
      </c>
      <c r="F811" s="8">
        <v>9581.1990000000005</v>
      </c>
      <c r="G811" s="8">
        <v>89890.616999999998</v>
      </c>
      <c r="H811" s="8">
        <v>54182.741999999998</v>
      </c>
      <c r="I811" s="8">
        <v>144073.359</v>
      </c>
      <c r="J811" s="8">
        <v>-134492.16</v>
      </c>
      <c r="K811" s="8">
        <f t="shared" si="68"/>
        <v>14672.586523736602</v>
      </c>
      <c r="L811" s="8">
        <f t="shared" si="68"/>
        <v>137657.91271056663</v>
      </c>
      <c r="M811" s="8">
        <f t="shared" si="68"/>
        <v>82975.102603369072</v>
      </c>
      <c r="N811" s="8">
        <f t="shared" si="68"/>
        <v>220633.0153139357</v>
      </c>
      <c r="O811" s="8">
        <f t="shared" si="68"/>
        <v>-205960.42879019908</v>
      </c>
    </row>
    <row r="812" spans="1:15">
      <c r="A812" t="s">
        <v>257</v>
      </c>
      <c r="B812">
        <v>6710</v>
      </c>
      <c r="C812" t="s">
        <v>1162</v>
      </c>
      <c r="D812" t="s">
        <v>147</v>
      </c>
      <c r="E812" s="9">
        <v>592</v>
      </c>
      <c r="F812" s="9">
        <v>23443.652000000002</v>
      </c>
      <c r="G812" s="9">
        <v>97441.363999999987</v>
      </c>
      <c r="H812" s="9">
        <v>80153.57799999998</v>
      </c>
      <c r="I812" s="9">
        <v>177594.94199999998</v>
      </c>
      <c r="J812" s="9">
        <v>-154151.28999999998</v>
      </c>
      <c r="K812" s="9">
        <f t="shared" si="68"/>
        <v>39600.763513513513</v>
      </c>
      <c r="L812" s="9">
        <f t="shared" si="68"/>
        <v>164596.89864864861</v>
      </c>
      <c r="M812" s="9">
        <f t="shared" si="68"/>
        <v>135394.5574324324</v>
      </c>
      <c r="N812" s="9">
        <f t="shared" si="68"/>
        <v>299991.45608108101</v>
      </c>
      <c r="O812" s="9">
        <f t="shared" si="68"/>
        <v>-260390.69256756754</v>
      </c>
    </row>
    <row r="813" spans="1:15">
      <c r="A813" s="6" t="s">
        <v>257</v>
      </c>
      <c r="B813" s="6">
        <f t="shared" ref="B813:B830" si="69">(LEFT(C813,4))*1</f>
        <v>8720</v>
      </c>
      <c r="C813" s="6" t="s">
        <v>219</v>
      </c>
      <c r="D813" s="6" t="s">
        <v>164</v>
      </c>
      <c r="E813" s="8">
        <v>577</v>
      </c>
      <c r="F813" s="8">
        <v>544.11299999999994</v>
      </c>
      <c r="G813" s="8">
        <v>64169.262000000002</v>
      </c>
      <c r="H813" s="8">
        <v>38138.865000000005</v>
      </c>
      <c r="I813" s="8">
        <v>102308.12700000001</v>
      </c>
      <c r="J813" s="8">
        <v>-101764.01400000001</v>
      </c>
      <c r="K813" s="8">
        <f t="shared" si="68"/>
        <v>943.00346620450591</v>
      </c>
      <c r="L813" s="8">
        <f t="shared" si="68"/>
        <v>111211.89254766032</v>
      </c>
      <c r="M813" s="8">
        <f t="shared" si="68"/>
        <v>66098.552859618721</v>
      </c>
      <c r="N813" s="8">
        <f t="shared" si="68"/>
        <v>177310.44540727904</v>
      </c>
      <c r="O813" s="8">
        <f t="shared" si="68"/>
        <v>-176367.44194107453</v>
      </c>
    </row>
    <row r="814" spans="1:15">
      <c r="A814" t="s">
        <v>257</v>
      </c>
      <c r="B814">
        <f t="shared" si="69"/>
        <v>8719</v>
      </c>
      <c r="C814" t="s">
        <v>220</v>
      </c>
      <c r="D814" t="s">
        <v>163</v>
      </c>
      <c r="E814" s="9">
        <v>535</v>
      </c>
      <c r="F814" s="9">
        <v>3887.5</v>
      </c>
      <c r="G814" s="9">
        <v>109812.77100000001</v>
      </c>
      <c r="H814" s="9">
        <v>73389.313999999998</v>
      </c>
      <c r="I814" s="9">
        <v>183202.08500000002</v>
      </c>
      <c r="J814" s="9">
        <v>-179314.58500000002</v>
      </c>
      <c r="K814" s="9">
        <f t="shared" si="68"/>
        <v>7266.3551401869163</v>
      </c>
      <c r="L814" s="9">
        <f t="shared" si="68"/>
        <v>205257.51588785049</v>
      </c>
      <c r="M814" s="9">
        <f t="shared" si="68"/>
        <v>137176.28785046728</v>
      </c>
      <c r="N814" s="9">
        <f t="shared" si="68"/>
        <v>342433.8037383178</v>
      </c>
      <c r="O814" s="9">
        <f t="shared" si="68"/>
        <v>-335167.4485981309</v>
      </c>
    </row>
    <row r="815" spans="1:15">
      <c r="A815" s="6" t="s">
        <v>257</v>
      </c>
      <c r="B815" s="6">
        <f t="shared" si="69"/>
        <v>6601</v>
      </c>
      <c r="C815" s="6" t="s">
        <v>222</v>
      </c>
      <c r="D815" s="6" t="s">
        <v>143</v>
      </c>
      <c r="E815" s="8">
        <v>485</v>
      </c>
      <c r="F815" s="8">
        <v>3667.221</v>
      </c>
      <c r="G815" s="8">
        <v>54193.967999999993</v>
      </c>
      <c r="H815" s="8">
        <v>29660.831000000006</v>
      </c>
      <c r="I815" s="8">
        <v>83854.798999999999</v>
      </c>
      <c r="J815" s="8">
        <v>-80187.577999999994</v>
      </c>
      <c r="K815" s="8">
        <f t="shared" si="68"/>
        <v>7561.2804123711339</v>
      </c>
      <c r="L815" s="8">
        <f t="shared" si="68"/>
        <v>111740.14020618556</v>
      </c>
      <c r="M815" s="8">
        <f t="shared" si="68"/>
        <v>61156.352577319602</v>
      </c>
      <c r="N815" s="8">
        <f t="shared" si="68"/>
        <v>172896.49278350515</v>
      </c>
      <c r="O815" s="8">
        <f t="shared" si="68"/>
        <v>-165335.21237113402</v>
      </c>
    </row>
    <row r="816" spans="1:15">
      <c r="A816" t="s">
        <v>257</v>
      </c>
      <c r="B816">
        <f t="shared" si="69"/>
        <v>5609</v>
      </c>
      <c r="C816" t="s">
        <v>221</v>
      </c>
      <c r="D816" t="s">
        <v>136</v>
      </c>
      <c r="E816" s="9">
        <v>484</v>
      </c>
      <c r="F816" s="9">
        <v>11682.957</v>
      </c>
      <c r="G816" s="9">
        <v>59024.348000000005</v>
      </c>
      <c r="H816" s="9">
        <v>27778.440000000002</v>
      </c>
      <c r="I816" s="9">
        <v>86802.788</v>
      </c>
      <c r="J816" s="9">
        <v>-75119.831000000006</v>
      </c>
      <c r="K816" s="9">
        <f t="shared" si="68"/>
        <v>24138.340909090912</v>
      </c>
      <c r="L816" s="9">
        <f t="shared" si="68"/>
        <v>121951.13223140498</v>
      </c>
      <c r="M816" s="9">
        <f t="shared" si="68"/>
        <v>57393.47107438017</v>
      </c>
      <c r="N816" s="9">
        <f t="shared" si="68"/>
        <v>179344.6033057851</v>
      </c>
      <c r="O816" s="9">
        <f t="shared" si="68"/>
        <v>-155206.26239669422</v>
      </c>
    </row>
    <row r="817" spans="1:15">
      <c r="A817" s="6" t="s">
        <v>257</v>
      </c>
      <c r="B817" s="6">
        <f t="shared" si="69"/>
        <v>4911</v>
      </c>
      <c r="C817" s="6" t="s">
        <v>223</v>
      </c>
      <c r="D817" s="6" t="s">
        <v>134</v>
      </c>
      <c r="E817" s="8">
        <v>428</v>
      </c>
      <c r="F817" s="8">
        <v>9112.5329999999994</v>
      </c>
      <c r="G817" s="8">
        <v>53258.167000000001</v>
      </c>
      <c r="H817" s="8">
        <v>34058.432999999997</v>
      </c>
      <c r="I817" s="8">
        <v>87316.6</v>
      </c>
      <c r="J817" s="8">
        <v>-78204.06700000001</v>
      </c>
      <c r="K817" s="8">
        <f t="shared" si="68"/>
        <v>21290.964953271025</v>
      </c>
      <c r="L817" s="8">
        <f t="shared" si="68"/>
        <v>124434.96962616823</v>
      </c>
      <c r="M817" s="8">
        <f t="shared" si="68"/>
        <v>79575.778037383177</v>
      </c>
      <c r="N817" s="8">
        <f t="shared" si="68"/>
        <v>204010.74766355142</v>
      </c>
      <c r="O817" s="8">
        <f t="shared" si="68"/>
        <v>-182719.78271028039</v>
      </c>
    </row>
    <row r="818" spans="1:15">
      <c r="A818" t="s">
        <v>257</v>
      </c>
      <c r="B818">
        <f t="shared" si="69"/>
        <v>6602</v>
      </c>
      <c r="C818" t="s">
        <v>224</v>
      </c>
      <c r="D818" t="s">
        <v>144</v>
      </c>
      <c r="E818" s="9">
        <v>379</v>
      </c>
      <c r="F818" s="9">
        <v>15258</v>
      </c>
      <c r="G818" s="9">
        <v>49107.786</v>
      </c>
      <c r="H818" s="9">
        <v>23737.164000000001</v>
      </c>
      <c r="I818" s="9">
        <v>72844.95</v>
      </c>
      <c r="J818" s="9">
        <v>-57586.95</v>
      </c>
      <c r="K818" s="9">
        <f t="shared" si="68"/>
        <v>40258.575197889179</v>
      </c>
      <c r="L818" s="9">
        <f t="shared" si="68"/>
        <v>129571.99472295513</v>
      </c>
      <c r="M818" s="9">
        <f t="shared" si="68"/>
        <v>62631.039577836411</v>
      </c>
      <c r="N818" s="9">
        <f t="shared" si="68"/>
        <v>192203.03430079157</v>
      </c>
      <c r="O818" s="9">
        <f t="shared" si="68"/>
        <v>-151944.45910290236</v>
      </c>
    </row>
    <row r="819" spans="1:15">
      <c r="A819" s="6" t="s">
        <v>257</v>
      </c>
      <c r="B819" s="6">
        <f t="shared" si="69"/>
        <v>8610</v>
      </c>
      <c r="C819" s="6" t="s">
        <v>225</v>
      </c>
      <c r="D819" s="6" t="s">
        <v>157</v>
      </c>
      <c r="E819" s="8">
        <v>295</v>
      </c>
      <c r="F819" s="8">
        <v>0</v>
      </c>
      <c r="G819" s="8">
        <v>34895.506999999998</v>
      </c>
      <c r="H819" s="8">
        <v>30120.217000000001</v>
      </c>
      <c r="I819" s="8">
        <v>65015.724000000002</v>
      </c>
      <c r="J819" s="8">
        <v>-65015.724000000002</v>
      </c>
      <c r="K819" s="8">
        <f t="shared" si="68"/>
        <v>0</v>
      </c>
      <c r="L819" s="8">
        <f t="shared" si="68"/>
        <v>118289.85423728812</v>
      </c>
      <c r="M819" s="8">
        <f t="shared" si="68"/>
        <v>102102.43050847459</v>
      </c>
      <c r="N819" s="8">
        <f t="shared" si="68"/>
        <v>220392.28474576271</v>
      </c>
      <c r="O819" s="8">
        <f t="shared" si="68"/>
        <v>-220392.28474576271</v>
      </c>
    </row>
    <row r="820" spans="1:15">
      <c r="A820" t="s">
        <v>257</v>
      </c>
      <c r="B820">
        <f t="shared" si="69"/>
        <v>1606</v>
      </c>
      <c r="C820" t="s">
        <v>227</v>
      </c>
      <c r="D820" t="s">
        <v>113</v>
      </c>
      <c r="E820" s="9">
        <v>285</v>
      </c>
      <c r="F820" s="9">
        <v>5113.34</v>
      </c>
      <c r="G820" s="9">
        <v>43043.732000000004</v>
      </c>
      <c r="H820" s="9">
        <v>33049.837</v>
      </c>
      <c r="I820" s="9">
        <v>76093.569000000003</v>
      </c>
      <c r="J820" s="9">
        <v>-70980.229000000007</v>
      </c>
      <c r="K820" s="9">
        <f t="shared" si="68"/>
        <v>17941.543859649122</v>
      </c>
      <c r="L820" s="9">
        <f t="shared" si="68"/>
        <v>151030.63859649122</v>
      </c>
      <c r="M820" s="9">
        <f t="shared" si="68"/>
        <v>115964.34035087719</v>
      </c>
      <c r="N820" s="9">
        <f t="shared" si="68"/>
        <v>266994.97894736845</v>
      </c>
      <c r="O820" s="9">
        <f t="shared" si="68"/>
        <v>-249053.43508771932</v>
      </c>
    </row>
    <row r="821" spans="1:15">
      <c r="A821" s="6" t="s">
        <v>257</v>
      </c>
      <c r="B821" s="6">
        <f t="shared" si="69"/>
        <v>4604</v>
      </c>
      <c r="C821" s="6" t="s">
        <v>226</v>
      </c>
      <c r="D821" s="6" t="s">
        <v>129</v>
      </c>
      <c r="E821" s="8">
        <v>268</v>
      </c>
      <c r="F821" s="8">
        <v>3278.55</v>
      </c>
      <c r="G821" s="8">
        <v>42072.562000000005</v>
      </c>
      <c r="H821" s="8">
        <v>30135.126000000004</v>
      </c>
      <c r="I821" s="8">
        <v>72207.688000000009</v>
      </c>
      <c r="J821" s="8">
        <v>-68929.138000000006</v>
      </c>
      <c r="K821" s="8">
        <f t="shared" si="68"/>
        <v>12233.39552238806</v>
      </c>
      <c r="L821" s="8">
        <f t="shared" si="68"/>
        <v>156987.17164179106</v>
      </c>
      <c r="M821" s="8">
        <f t="shared" si="68"/>
        <v>112444.50000000001</v>
      </c>
      <c r="N821" s="8">
        <f t="shared" si="68"/>
        <v>269431.67164179106</v>
      </c>
      <c r="O821" s="8">
        <f t="shared" si="68"/>
        <v>-257198.27611940305</v>
      </c>
    </row>
    <row r="822" spans="1:15">
      <c r="A822" t="s">
        <v>257</v>
      </c>
      <c r="B822">
        <f t="shared" si="69"/>
        <v>4502</v>
      </c>
      <c r="C822" t="s">
        <v>228</v>
      </c>
      <c r="D822" t="s">
        <v>128</v>
      </c>
      <c r="E822" s="9">
        <v>242</v>
      </c>
      <c r="F822" s="9">
        <v>32990.057999999997</v>
      </c>
      <c r="G822" s="9">
        <v>48326.399000000005</v>
      </c>
      <c r="H822" s="9">
        <v>30763.944000000003</v>
      </c>
      <c r="I822" s="9">
        <v>79090.343000000008</v>
      </c>
      <c r="J822" s="9">
        <v>-46100.285000000011</v>
      </c>
      <c r="K822" s="9">
        <f t="shared" si="68"/>
        <v>136322.55371900825</v>
      </c>
      <c r="L822" s="9">
        <f t="shared" si="68"/>
        <v>199695.86363636368</v>
      </c>
      <c r="M822" s="9">
        <f t="shared" si="68"/>
        <v>127123.73553719011</v>
      </c>
      <c r="N822" s="9">
        <f t="shared" si="68"/>
        <v>326819.59917355375</v>
      </c>
      <c r="O822" s="9">
        <f t="shared" si="68"/>
        <v>-190497.0454545455</v>
      </c>
    </row>
    <row r="823" spans="1:15">
      <c r="A823" s="6" t="s">
        <v>257</v>
      </c>
      <c r="B823" s="6">
        <f t="shared" si="69"/>
        <v>4803</v>
      </c>
      <c r="C823" s="6" t="s">
        <v>229</v>
      </c>
      <c r="D823" s="6" t="s">
        <v>131</v>
      </c>
      <c r="E823" s="8">
        <v>235</v>
      </c>
      <c r="F823" s="8">
        <v>13126.653</v>
      </c>
      <c r="G823" s="8">
        <v>44809.672999999988</v>
      </c>
      <c r="H823" s="8">
        <v>27479.464000000004</v>
      </c>
      <c r="I823" s="8">
        <v>72289.136999999988</v>
      </c>
      <c r="J823" s="8">
        <v>-59162.483999999989</v>
      </c>
      <c r="K823" s="8">
        <f t="shared" si="68"/>
        <v>55858.097872340433</v>
      </c>
      <c r="L823" s="8">
        <f t="shared" si="68"/>
        <v>190679.45957446803</v>
      </c>
      <c r="M823" s="8">
        <f t="shared" si="68"/>
        <v>116933.88936170214</v>
      </c>
      <c r="N823" s="8">
        <f t="shared" si="68"/>
        <v>307613.34893617016</v>
      </c>
      <c r="O823" s="8">
        <f t="shared" si="68"/>
        <v>-251755.25106382975</v>
      </c>
    </row>
    <row r="824" spans="1:15">
      <c r="A824" t="s">
        <v>257</v>
      </c>
      <c r="B824">
        <f t="shared" si="69"/>
        <v>4902</v>
      </c>
      <c r="C824" t="s">
        <v>231</v>
      </c>
      <c r="D824" t="s">
        <v>133</v>
      </c>
      <c r="E824" s="9">
        <v>116</v>
      </c>
      <c r="F824" s="9">
        <v>6069</v>
      </c>
      <c r="G824" s="9">
        <v>14505.892</v>
      </c>
      <c r="H824" s="9">
        <v>15917.585000000001</v>
      </c>
      <c r="I824" s="9">
        <v>30423.476999999999</v>
      </c>
      <c r="J824" s="9">
        <v>-24354.476999999999</v>
      </c>
      <c r="K824" s="9">
        <f t="shared" si="68"/>
        <v>52318.965517241384</v>
      </c>
      <c r="L824" s="9">
        <f t="shared" si="68"/>
        <v>125050.79310344828</v>
      </c>
      <c r="M824" s="9">
        <f t="shared" si="68"/>
        <v>137220.56034482759</v>
      </c>
      <c r="N824" s="9">
        <f t="shared" si="68"/>
        <v>262271.35344827588</v>
      </c>
      <c r="O824" s="9">
        <f t="shared" si="68"/>
        <v>-209952.38793103449</v>
      </c>
    </row>
    <row r="825" spans="1:15">
      <c r="A825" s="6" t="s">
        <v>257</v>
      </c>
      <c r="B825" s="6">
        <f t="shared" si="69"/>
        <v>3713</v>
      </c>
      <c r="C825" s="6" t="s">
        <v>230</v>
      </c>
      <c r="D825" s="6" t="s">
        <v>123</v>
      </c>
      <c r="E825" s="8">
        <v>114</v>
      </c>
      <c r="F825" s="8">
        <v>0</v>
      </c>
      <c r="G825" s="8">
        <v>14060</v>
      </c>
      <c r="H825" s="8">
        <v>17604</v>
      </c>
      <c r="I825" s="8">
        <v>31664</v>
      </c>
      <c r="J825" s="8">
        <v>-31664</v>
      </c>
      <c r="K825" s="8">
        <f t="shared" si="68"/>
        <v>0</v>
      </c>
      <c r="L825" s="8">
        <f t="shared" si="68"/>
        <v>123333.33333333333</v>
      </c>
      <c r="M825" s="8">
        <f t="shared" si="68"/>
        <v>154421.05263157896</v>
      </c>
      <c r="N825" s="8">
        <f t="shared" si="68"/>
        <v>277754.38596491225</v>
      </c>
      <c r="O825" s="8">
        <f t="shared" si="68"/>
        <v>-277754.38596491225</v>
      </c>
    </row>
    <row r="826" spans="1:15">
      <c r="A826" t="s">
        <v>257</v>
      </c>
      <c r="B826">
        <f t="shared" si="69"/>
        <v>7505</v>
      </c>
      <c r="C826" t="s">
        <v>232</v>
      </c>
      <c r="D826" t="s">
        <v>151</v>
      </c>
      <c r="E826" s="9">
        <v>96</v>
      </c>
      <c r="F826" s="9">
        <v>0</v>
      </c>
      <c r="G826" s="9">
        <v>28438.660999999996</v>
      </c>
      <c r="H826" s="9">
        <v>23468.139000000003</v>
      </c>
      <c r="I826" s="9">
        <v>51906.8</v>
      </c>
      <c r="J826" s="9">
        <v>-51906.8</v>
      </c>
      <c r="K826" s="9">
        <f t="shared" si="68"/>
        <v>0</v>
      </c>
      <c r="L826" s="9">
        <f t="shared" si="68"/>
        <v>296236.05208333326</v>
      </c>
      <c r="M826" s="9">
        <f t="shared" si="68"/>
        <v>244459.78125000003</v>
      </c>
      <c r="N826" s="9">
        <f t="shared" si="68"/>
        <v>540695.83333333337</v>
      </c>
      <c r="O826" s="9">
        <f t="shared" si="68"/>
        <v>-540695.83333333337</v>
      </c>
    </row>
    <row r="827" spans="1:15">
      <c r="A827" s="6" t="s">
        <v>257</v>
      </c>
      <c r="B827" s="6">
        <f t="shared" si="69"/>
        <v>5611</v>
      </c>
      <c r="C827" s="6" t="s">
        <v>233</v>
      </c>
      <c r="D827" s="6" t="s">
        <v>137</v>
      </c>
      <c r="E827" s="8">
        <v>89</v>
      </c>
      <c r="F827" s="8">
        <v>170</v>
      </c>
      <c r="G827" s="8">
        <v>10170</v>
      </c>
      <c r="H827" s="8">
        <v>6530</v>
      </c>
      <c r="I827" s="8">
        <v>16700</v>
      </c>
      <c r="J827" s="8">
        <v>-16530</v>
      </c>
      <c r="K827" s="8">
        <f t="shared" si="68"/>
        <v>1910.1123595505619</v>
      </c>
      <c r="L827" s="8">
        <f t="shared" si="68"/>
        <v>114269.66292134831</v>
      </c>
      <c r="M827" s="8">
        <f t="shared" si="68"/>
        <v>73370.786516853928</v>
      </c>
      <c r="N827" s="8">
        <f t="shared" si="68"/>
        <v>187640.44943820225</v>
      </c>
      <c r="O827" s="8">
        <f t="shared" si="68"/>
        <v>-185730.33707865168</v>
      </c>
    </row>
    <row r="828" spans="1:15">
      <c r="A828" t="s">
        <v>257</v>
      </c>
      <c r="B828">
        <f t="shared" si="69"/>
        <v>3506</v>
      </c>
      <c r="C828" t="s">
        <v>234</v>
      </c>
      <c r="D828" t="s">
        <v>119</v>
      </c>
      <c r="E828" s="9">
        <v>75</v>
      </c>
      <c r="F828" s="9">
        <v>0</v>
      </c>
      <c r="G828" s="9">
        <v>15817</v>
      </c>
      <c r="H828" s="9">
        <v>21102</v>
      </c>
      <c r="I828" s="9">
        <v>36919</v>
      </c>
      <c r="J828" s="9">
        <v>-36919</v>
      </c>
      <c r="K828" s="9">
        <f t="shared" si="68"/>
        <v>0</v>
      </c>
      <c r="L828" s="9">
        <f t="shared" si="68"/>
        <v>210893.33333333334</v>
      </c>
      <c r="M828" s="9">
        <f t="shared" si="68"/>
        <v>281360</v>
      </c>
      <c r="N828" s="9">
        <f t="shared" si="68"/>
        <v>492253.33333333331</v>
      </c>
      <c r="O828" s="9">
        <f t="shared" si="68"/>
        <v>-492253.33333333331</v>
      </c>
    </row>
    <row r="829" spans="1:15">
      <c r="A829" s="6" t="s">
        <v>257</v>
      </c>
      <c r="B829" s="6">
        <f t="shared" si="69"/>
        <v>6611</v>
      </c>
      <c r="C829" s="6" t="s">
        <v>235</v>
      </c>
      <c r="D829" s="6" t="s">
        <v>145</v>
      </c>
      <c r="E829" s="8">
        <v>60</v>
      </c>
      <c r="F829" s="8">
        <v>0</v>
      </c>
      <c r="G829" s="8">
        <v>5548</v>
      </c>
      <c r="H829" s="8">
        <v>12439.599999999999</v>
      </c>
      <c r="I829" s="8">
        <v>17987.599999999999</v>
      </c>
      <c r="J829" s="8">
        <v>-17987.599999999999</v>
      </c>
      <c r="K829" s="8">
        <f t="shared" si="68"/>
        <v>0</v>
      </c>
      <c r="L829" s="8">
        <f t="shared" si="68"/>
        <v>92466.666666666672</v>
      </c>
      <c r="M829" s="8">
        <f t="shared" si="68"/>
        <v>207326.66666666666</v>
      </c>
      <c r="N829" s="8">
        <f t="shared" si="68"/>
        <v>299793.33333333331</v>
      </c>
      <c r="O829" s="8">
        <f t="shared" si="68"/>
        <v>-299793.33333333331</v>
      </c>
    </row>
    <row r="830" spans="1:15">
      <c r="A830" t="s">
        <v>257</v>
      </c>
      <c r="B830">
        <f t="shared" si="69"/>
        <v>4901</v>
      </c>
      <c r="C830" t="s">
        <v>236</v>
      </c>
      <c r="D830" t="s">
        <v>132</v>
      </c>
      <c r="E830" s="9">
        <v>47</v>
      </c>
      <c r="F830" s="9">
        <v>0</v>
      </c>
      <c r="G830" s="9">
        <v>4968</v>
      </c>
      <c r="H830" s="9">
        <v>16156</v>
      </c>
      <c r="I830" s="9">
        <v>21124</v>
      </c>
      <c r="J830" s="9">
        <v>-21124</v>
      </c>
      <c r="K830" s="9">
        <f t="shared" si="68"/>
        <v>0</v>
      </c>
      <c r="L830" s="9">
        <f t="shared" si="68"/>
        <v>105702.12765957447</v>
      </c>
      <c r="M830" s="9">
        <f t="shared" si="68"/>
        <v>343744.68085106381</v>
      </c>
      <c r="N830" s="9">
        <f t="shared" si="68"/>
        <v>449446.80851063825</v>
      </c>
      <c r="O830" s="9">
        <f t="shared" si="68"/>
        <v>-449446.80851063825</v>
      </c>
    </row>
    <row r="831" spans="1:15">
      <c r="K831" s="9"/>
      <c r="L831" s="9"/>
      <c r="M831" s="9"/>
      <c r="N831" s="9"/>
      <c r="O831" s="9"/>
    </row>
    <row r="832" spans="1:15" s="19" customFormat="1">
      <c r="E832" s="14">
        <f>SUM(E767:E830)</f>
        <v>387758</v>
      </c>
      <c r="F832" s="14">
        <f t="shared" ref="F832:J832" si="70">SUM(F767:F830)</f>
        <v>5927569.8320000004</v>
      </c>
      <c r="G832" s="14">
        <f t="shared" si="70"/>
        <v>16584883.241000004</v>
      </c>
      <c r="H832" s="14">
        <f t="shared" si="70"/>
        <v>16529063.765000004</v>
      </c>
      <c r="I832" s="14">
        <f t="shared" si="70"/>
        <v>33113947.006000005</v>
      </c>
      <c r="J832" s="14">
        <f t="shared" si="70"/>
        <v>-27186377.17400001</v>
      </c>
      <c r="K832" s="14">
        <f t="shared" ref="K832:O832" si="71">(F832/$E832)*1000</f>
        <v>15286.77637082923</v>
      </c>
      <c r="L832" s="14">
        <f t="shared" si="71"/>
        <v>42771.221331345849</v>
      </c>
      <c r="M832" s="14">
        <f t="shared" si="71"/>
        <v>42627.266916478846</v>
      </c>
      <c r="N832" s="14">
        <f t="shared" si="71"/>
        <v>85398.488247824687</v>
      </c>
      <c r="O832" s="14">
        <f t="shared" si="71"/>
        <v>-70111.711876995469</v>
      </c>
    </row>
  </sheetData>
  <hyperlinks>
    <hyperlink ref="D1" location="Efnisyfirlit!A1" display="Efnisyfirlit" xr:uid="{7FDD9614-BAD9-45C2-9C7C-B027F84A2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Efnisyfirlit</vt:lpstr>
      <vt:lpstr>Tafla 1</vt:lpstr>
      <vt:lpstr>Tafla 2</vt:lpstr>
      <vt:lpstr>Tafla 3</vt:lpstr>
      <vt:lpstr>Tafla 4</vt:lpstr>
      <vt:lpstr>Tafla 5</vt:lpstr>
      <vt:lpstr>Tafla 6</vt:lpstr>
      <vt:lpstr>Tafla 7</vt:lpstr>
      <vt:lpstr>Tafla 8</vt:lpstr>
      <vt:lpstr>Tafla 9</vt:lpstr>
      <vt:lpstr>Tafla 10</vt:lpstr>
      <vt:lpstr>Tafla 11</vt:lpstr>
      <vt:lpstr>Tafla 12</vt:lpstr>
      <vt:lpstr>Tafla 13</vt:lpstr>
      <vt:lpstr>Tafla 14</vt:lpstr>
      <vt:lpstr>Tafla 15</vt:lpstr>
      <vt:lpstr>Tafla 16</vt:lpstr>
      <vt:lpstr>Tafla 17</vt:lpstr>
      <vt:lpstr>Tafla 18</vt:lpstr>
      <vt:lpstr>Tafla 19</vt:lpstr>
      <vt:lpstr>Sheet1</vt:lpstr>
      <vt:lpstr>Tafla_1_Samantekt_ársreikninga_2021</vt:lpstr>
      <vt:lpstr>Tafla_3_Heildaryfirlit_2015_til_2021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Jóhannes Á. Jóhannesson</dc:creator>
  <cp:lastModifiedBy>Jóhannes Á. Jóhannesson</cp:lastModifiedBy>
  <dcterms:created xsi:type="dcterms:W3CDTF">2022-02-21T08:34:16Z</dcterms:created>
  <dcterms:modified xsi:type="dcterms:W3CDTF">2023-10-03T15:45:11Z</dcterms:modified>
</cp:coreProperties>
</file>